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ml.chartshapes+xml"/>
  <Override PartName="/xl/charts/chart23.xml" ContentType="application/vnd.openxmlformats-officedocument.drawingml.chart+xml"/>
  <Override PartName="/xl/drawings/drawing19.xml" ContentType="application/vnd.openxmlformats-officedocument.drawingml.chartshapes+xml"/>
  <Override PartName="/xl/charts/chart24.xml" ContentType="application/vnd.openxmlformats-officedocument.drawingml.chart+xml"/>
  <Override PartName="/xl/drawings/drawing20.xml" ContentType="application/vnd.openxmlformats-officedocument.drawingml.chartshapes+xml"/>
  <Override PartName="/xl/charts/chart25.xml" ContentType="application/vnd.openxmlformats-officedocument.drawingml.chart+xml"/>
  <Override PartName="/xl/drawings/drawing21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2.xml" ContentType="application/vnd.openxmlformats-officedocument.drawingml.chartshapes+xml"/>
  <Override PartName="/xl/charts/chart28.xml" ContentType="application/vnd.openxmlformats-officedocument.drawingml.chart+xml"/>
  <Override PartName="/xl/drawings/drawing23.xml" ContentType="application/vnd.openxmlformats-officedocument.drawingml.chartshapes+xml"/>
  <Override PartName="/xl/charts/chart29.xml" ContentType="application/vnd.openxmlformats-officedocument.drawingml.chart+xml"/>
  <Override PartName="/xl/drawings/drawing24.xml" ContentType="application/vnd.openxmlformats-officedocument.drawingml.chartshapes+xml"/>
  <Override PartName="/xl/charts/chart30.xml" ContentType="application/vnd.openxmlformats-officedocument.drawingml.chart+xml"/>
  <Override PartName="/xl/drawings/drawing25.xml" ContentType="application/vnd.openxmlformats-officedocument.drawingml.chartshapes+xml"/>
  <Override PartName="/xl/charts/chart31.xml" ContentType="application/vnd.openxmlformats-officedocument.drawingml.chart+xml"/>
  <Override PartName="/xl/drawings/drawing26.xml" ContentType="application/vnd.openxmlformats-officedocument.drawingml.chartshapes+xml"/>
  <Override PartName="/xl/charts/chart32.xml" ContentType="application/vnd.openxmlformats-officedocument.drawingml.chart+xml"/>
  <Override PartName="/xl/drawings/drawing27.xml" ContentType="application/vnd.openxmlformats-officedocument.drawingml.chartshapes+xml"/>
  <Override PartName="/xl/charts/chart33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drawings/drawing30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32.xml" ContentType="application/vnd.openxmlformats-officedocument.drawing+xml"/>
  <Override PartName="/xl/charts/chart40.xml" ContentType="application/vnd.openxmlformats-officedocument.drawingml.chart+xml"/>
  <Override PartName="/xl/drawings/drawing33.xml" ContentType="application/vnd.openxmlformats-officedocument.drawingml.chartshapes+xml"/>
  <Override PartName="/xl/charts/chart41.xml" ContentType="application/vnd.openxmlformats-officedocument.drawingml.chart+xml"/>
  <Override PartName="/xl/drawings/drawing34.xml" ContentType="application/vnd.openxmlformats-officedocument.drawingml.chartshapes+xml"/>
  <Override PartName="/xl/charts/chart42.xml" ContentType="application/vnd.openxmlformats-officedocument.drawingml.chart+xml"/>
  <Override PartName="/xl/drawings/drawing35.xml" ContentType="application/vnd.openxmlformats-officedocument.drawingml.chartshapes+xml"/>
  <Override PartName="/xl/charts/chart43.xml" ContentType="application/vnd.openxmlformats-officedocument.drawingml.chart+xml"/>
  <Override PartName="/xl/drawings/drawing36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7.xml" ContentType="application/vnd.openxmlformats-officedocument.drawingml.chartshapes+xml"/>
  <Override PartName="/xl/charts/chart46.xml" ContentType="application/vnd.openxmlformats-officedocument.drawingml.chart+xml"/>
  <Override PartName="/xl/drawings/drawing38.xml" ContentType="application/vnd.openxmlformats-officedocument.drawingml.chartshapes+xml"/>
  <Override PartName="/xl/charts/chart47.xml" ContentType="application/vnd.openxmlformats-officedocument.drawingml.chart+xml"/>
  <Override PartName="/xl/drawings/drawing39.xml" ContentType="application/vnd.openxmlformats-officedocument.drawingml.chartshapes+xml"/>
  <Override PartName="/xl/charts/chart48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4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3.xml" ContentType="application/vnd.openxmlformats-officedocument.drawing+xml"/>
  <Override PartName="/xl/charts/chart57.xml" ContentType="application/vnd.openxmlformats-officedocument.drawingml.chart+xml"/>
  <Override PartName="/xl/drawings/drawing44.xml" ContentType="application/vnd.openxmlformats-officedocument.drawing+xml"/>
  <Override PartName="/xl/charts/chart58.xml" ContentType="application/vnd.openxmlformats-officedocument.drawingml.chart+xml"/>
  <Override PartName="/xl/drawings/drawing4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4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47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48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4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Y:\dpe\DOC_DIFUSION\ANUARIOS\ANUARIO 2023\03. Capitulo 3 Generacion 2023\"/>
    </mc:Choice>
  </mc:AlternateContent>
  <xr:revisionPtr revIDLastSave="0" documentId="13_ncr:1_{E66B3C22-940A-4A13-A749-D19FA0D9761B}" xr6:coauthVersionLast="47" xr6:coauthVersionMax="47" xr10:uidLastSave="{00000000-0000-0000-0000-000000000000}"/>
  <bookViews>
    <workbookView xWindow="-120" yWindow="-120" windowWidth="38640" windowHeight="15840" tabRatio="653" xr2:uid="{00000000-000D-0000-FFFF-FFFF00000000}"/>
  </bookViews>
  <sheets>
    <sheet name="3.1" sheetId="1" r:id="rId1"/>
    <sheet name="3.1.2" sheetId="2" r:id="rId2"/>
    <sheet name="3.2.1" sheetId="3" r:id="rId3"/>
    <sheet name="3.2.1.2 y 3.2.1.3" sheetId="4" r:id="rId4"/>
    <sheet name="3.2.2.1 - 3.2.2.2" sheetId="5" r:id="rId5"/>
    <sheet name="3.2.2.3" sheetId="6" r:id="rId6"/>
    <sheet name="3.2.3.1" sheetId="7" r:id="rId7"/>
    <sheet name="3.2.3.2" sheetId="8" r:id="rId8"/>
    <sheet name="3.3.1" sheetId="9" r:id="rId9"/>
    <sheet name="3.3.2.1 (PI)" sheetId="11" r:id="rId10"/>
    <sheet name="3.3.2.1 (Graf)" sheetId="12" r:id="rId11"/>
    <sheet name="3.3.2.2 (PI)" sheetId="13" r:id="rId12"/>
    <sheet name="3.3.2.2 (Graf) y 3.3.2.3" sheetId="14" r:id="rId13"/>
    <sheet name="3.4.1 PE" sheetId="15" r:id="rId14"/>
    <sheet name="3.4.2.1 (PE)" sheetId="16" r:id="rId15"/>
    <sheet name="3.4.2.1 (Graf)" sheetId="17" r:id="rId16"/>
    <sheet name="3.4.2.2" sheetId="18" r:id="rId17"/>
    <sheet name="3.4.2.2 - 3.4.2.3" sheetId="19" r:id="rId18"/>
    <sheet name="3.5.1" sheetId="20" r:id="rId19"/>
    <sheet name="3.5.2.1" sheetId="21" r:id="rId20"/>
    <sheet name="3.5.2.1 GRAF" sheetId="22" r:id="rId21"/>
    <sheet name="3.5.2.2" sheetId="23" r:id="rId22"/>
    <sheet name="3.5.2.2 - 3.5.2.3" sheetId="24" r:id="rId23"/>
    <sheet name="3.5.3.1.1" sheetId="25" r:id="rId24"/>
    <sheet name="3.5.3.1.1 GRAF" sheetId="26" r:id="rId25"/>
    <sheet name="3.5.3.1.2" sheetId="27" r:id="rId26"/>
    <sheet name="3.5.3.1.3" sheetId="28" r:id="rId27"/>
    <sheet name="3.5.3.2.1" sheetId="29" r:id="rId28"/>
    <sheet name="3.5.3.2.1 Graf" sheetId="30" r:id="rId29"/>
    <sheet name="3.5.3.2.2" sheetId="31" r:id="rId30"/>
    <sheet name="3.5.3.2.2 Graf" sheetId="32" r:id="rId31"/>
    <sheet name="3.6.1 - 3.6.2" sheetId="33" r:id="rId32"/>
    <sheet name="3.6.3" sheetId="34" r:id="rId33"/>
    <sheet name="3.6.3.2" sheetId="35" r:id="rId34"/>
    <sheet name="3.6.3.2.3.1" sheetId="36" r:id="rId35"/>
    <sheet name="3.6.3.2.3.2" sheetId="37" r:id="rId36"/>
    <sheet name="3.6.3.2.4" sheetId="38" r:id="rId37"/>
    <sheet name="3.6.3.2.5" sheetId="39" r:id="rId38"/>
  </sheets>
  <definedNames>
    <definedName name="_xlnm._FilterDatabase" localSheetId="6" hidden="1">'3.2.3.1'!#REF!</definedName>
    <definedName name="_xlnm._FilterDatabase" localSheetId="9" hidden="1">'3.3.2.1 (PI)'!$B$5:$P$94</definedName>
    <definedName name="_xlnm._FilterDatabase" localSheetId="11" hidden="1">'3.3.2.2 (PI)'!$B$3:$J$95</definedName>
    <definedName name="_xlnm._FilterDatabase" localSheetId="16" hidden="1">'3.4.2.2'!$L$3:$L$97</definedName>
    <definedName name="_xlnm._FilterDatabase" localSheetId="19" hidden="1">'3.5.2.1'!$B$6:$Q$90</definedName>
    <definedName name="_xlnm._FilterDatabase" localSheetId="21" hidden="1">'3.5.2.2'!$B$4:$K$84</definedName>
    <definedName name="_xlnm._FilterDatabase" localSheetId="27" hidden="1">'3.5.3.2.1'!$B$5:$Q$366</definedName>
    <definedName name="_xlnm._FilterDatabase" localSheetId="29" hidden="1">'3.5.3.2.2'!$B$3:$Q$292</definedName>
    <definedName name="_xlnm._FilterDatabase" localSheetId="34" hidden="1">'3.6.3.2.3.1'!$B$5:$Q$51</definedName>
    <definedName name="_xlnm._FilterDatabase" localSheetId="35" hidden="1">'3.6.3.2.3.2'!$B$5:$Q$103</definedName>
    <definedName name="_xlnm._FilterDatabase" localSheetId="37" hidden="1">'3.6.3.2.5'!$A$3:$N$527</definedName>
    <definedName name="AMAZONAS" localSheetId="6">#REF!</definedName>
    <definedName name="AMAZONAS" localSheetId="7">#REF!</definedName>
    <definedName name="AMAZONAS" localSheetId="10">#REF!</definedName>
    <definedName name="AMAZONAS" localSheetId="9">#REF!</definedName>
    <definedName name="AMAZONAS" localSheetId="12">#REF!</definedName>
    <definedName name="AMAZONAS" localSheetId="11">#REF!</definedName>
    <definedName name="AMAZONAS" localSheetId="15">#REF!</definedName>
    <definedName name="AMAZONAS" localSheetId="14">#REF!</definedName>
    <definedName name="AMAZONAS" localSheetId="16">#REF!</definedName>
    <definedName name="AMAZONAS" localSheetId="17">#REF!</definedName>
    <definedName name="AMAZONAS" localSheetId="19">#REF!</definedName>
    <definedName name="AMAZONAS" localSheetId="20">#REF!</definedName>
    <definedName name="AMAZONAS" localSheetId="21">#REF!</definedName>
    <definedName name="AMAZONAS" localSheetId="22">#REF!</definedName>
    <definedName name="AMAZONAS" localSheetId="23">#REF!</definedName>
    <definedName name="AMAZONAS" localSheetId="24">#REF!</definedName>
    <definedName name="AMAZONAS" localSheetId="25">#REF!</definedName>
    <definedName name="AMAZONAS" localSheetId="26">#REF!</definedName>
    <definedName name="AMAZONAS" localSheetId="27">#REF!</definedName>
    <definedName name="AMAZONAS" localSheetId="29">#REF!</definedName>
    <definedName name="AMAZONAS" localSheetId="31">#REF!</definedName>
    <definedName name="AMAZONAS" localSheetId="32">#REF!</definedName>
    <definedName name="AMAZONAS" localSheetId="33">#REF!</definedName>
    <definedName name="AMAZONAS" localSheetId="34">#REF!</definedName>
    <definedName name="AMAZONAS" localSheetId="35">#REF!</definedName>
    <definedName name="AMAZONAS" localSheetId="36">#REF!</definedName>
    <definedName name="AMAZONAS">#REF!</definedName>
    <definedName name="ANCASH" localSheetId="6">#REF!</definedName>
    <definedName name="ANCASH" localSheetId="7">#REF!</definedName>
    <definedName name="ANCASH" localSheetId="10">#REF!</definedName>
    <definedName name="ANCASH" localSheetId="9">#REF!</definedName>
    <definedName name="ANCASH" localSheetId="12">#REF!</definedName>
    <definedName name="ANCASH" localSheetId="11">#REF!</definedName>
    <definedName name="ANCASH" localSheetId="15">#REF!</definedName>
    <definedName name="ANCASH" localSheetId="14">#REF!</definedName>
    <definedName name="ANCASH" localSheetId="16">#REF!</definedName>
    <definedName name="ANCASH" localSheetId="17">#REF!</definedName>
    <definedName name="ANCASH" localSheetId="19">#REF!</definedName>
    <definedName name="ANCASH" localSheetId="20">#REF!</definedName>
    <definedName name="ANCASH" localSheetId="21">#REF!</definedName>
    <definedName name="ANCASH" localSheetId="22">#REF!</definedName>
    <definedName name="ANCASH" localSheetId="23">#REF!</definedName>
    <definedName name="ANCASH" localSheetId="24">#REF!</definedName>
    <definedName name="ANCASH" localSheetId="25">#REF!</definedName>
    <definedName name="ANCASH" localSheetId="26">#REF!</definedName>
    <definedName name="ANCASH" localSheetId="27">#REF!</definedName>
    <definedName name="ANCASH" localSheetId="29">#REF!</definedName>
    <definedName name="ANCASH" localSheetId="31">#REF!</definedName>
    <definedName name="ANCASH" localSheetId="32">#REF!</definedName>
    <definedName name="ANCASH" localSheetId="33">#REF!</definedName>
    <definedName name="ANCASH" localSheetId="34">#REF!</definedName>
    <definedName name="ANCASH" localSheetId="35">#REF!</definedName>
    <definedName name="ANCASH" localSheetId="36">#REF!</definedName>
    <definedName name="ANCASH">#REF!</definedName>
    <definedName name="APURIMAC" localSheetId="6">#REF!</definedName>
    <definedName name="APURIMAC" localSheetId="7">#REF!</definedName>
    <definedName name="APURIMAC" localSheetId="10">#REF!</definedName>
    <definedName name="APURIMAC" localSheetId="9">#REF!</definedName>
    <definedName name="APURIMAC" localSheetId="12">#REF!</definedName>
    <definedName name="APURIMAC" localSheetId="11">#REF!</definedName>
    <definedName name="APURIMAC" localSheetId="15">#REF!</definedName>
    <definedName name="APURIMAC" localSheetId="14">#REF!</definedName>
    <definedName name="APURIMAC" localSheetId="16">#REF!</definedName>
    <definedName name="APURIMAC" localSheetId="17">#REF!</definedName>
    <definedName name="APURIMAC" localSheetId="19">#REF!</definedName>
    <definedName name="APURIMAC" localSheetId="20">#REF!</definedName>
    <definedName name="APURIMAC" localSheetId="21">#REF!</definedName>
    <definedName name="APURIMAC" localSheetId="22">#REF!</definedName>
    <definedName name="APURIMAC" localSheetId="23">#REF!</definedName>
    <definedName name="APURIMAC" localSheetId="24">#REF!</definedName>
    <definedName name="APURIMAC" localSheetId="25">#REF!</definedName>
    <definedName name="APURIMAC" localSheetId="26">#REF!</definedName>
    <definedName name="APURIMAC" localSheetId="27">#REF!</definedName>
    <definedName name="APURIMAC" localSheetId="29">#REF!</definedName>
    <definedName name="APURIMAC" localSheetId="31">#REF!</definedName>
    <definedName name="APURIMAC" localSheetId="32">#REF!</definedName>
    <definedName name="APURIMAC" localSheetId="33">#REF!</definedName>
    <definedName name="APURIMAC" localSheetId="34">#REF!</definedName>
    <definedName name="APURIMAC" localSheetId="35">#REF!</definedName>
    <definedName name="APURIMAC" localSheetId="36">#REF!</definedName>
    <definedName name="APURIMAC">#REF!</definedName>
    <definedName name="_xlnm.Print_Area" localSheetId="0">'3.1'!$A$1:$E$103</definedName>
    <definedName name="_xlnm.Print_Area" localSheetId="1">'3.1.2'!$A$1:$E$96</definedName>
    <definedName name="_xlnm.Print_Area" localSheetId="2">'3.2.1'!$A$1:$N$99</definedName>
    <definedName name="_xlnm.Print_Area" localSheetId="3">'3.2.1.2 y 3.2.1.3'!$A$1:$I$143</definedName>
    <definedName name="_xlnm.Print_Area" localSheetId="4">'3.2.2.1 - 3.2.2.2'!$A$1:$G$90</definedName>
    <definedName name="_xlnm.Print_Area" localSheetId="5">'3.2.2.3'!$A$1:$I$80</definedName>
    <definedName name="_xlnm.Print_Area" localSheetId="6">'3.2.3.1'!$A$1:$I$101</definedName>
    <definedName name="_xlnm.Print_Area" localSheetId="7">'3.2.3.2'!$A$1:$I$80</definedName>
    <definedName name="_xlnm.Print_Area" localSheetId="8">'3.3.1'!$A$1:$J$72</definedName>
    <definedName name="_xlnm.Print_Area" localSheetId="10">'3.3.2.1 (Graf)'!$A$1:$M$149</definedName>
    <definedName name="_xlnm.Print_Area" localSheetId="9">'3.3.2.1 (PI)'!$A$1:$P$97</definedName>
    <definedName name="_xlnm.Print_Area" localSheetId="12">'3.3.2.2 (Graf) y 3.3.2.3'!$A$1:$O$90</definedName>
    <definedName name="_xlnm.Print_Area" localSheetId="11">'3.3.2.2 (PI)'!$A$1:$J$97</definedName>
    <definedName name="_xlnm.Print_Area" localSheetId="13">'3.4.1 PE'!$A$1:$L$77</definedName>
    <definedName name="_xlnm.Print_Area" localSheetId="15">'3.4.2.1 (Graf)'!$A$1:$J$68</definedName>
    <definedName name="_xlnm.Print_Area" localSheetId="14">'3.4.2.1 (PE)'!$A$1:$P$96</definedName>
    <definedName name="_xlnm.Print_Area" localSheetId="16">'3.4.2.2'!$A$1:$J$97</definedName>
    <definedName name="_xlnm.Print_Area" localSheetId="17">'3.4.2.2 - 3.4.2.3'!$A$1:$O$93</definedName>
    <definedName name="_xlnm.Print_Area" localSheetId="18">'3.5.1'!$A$1:$M$77</definedName>
    <definedName name="_xlnm.Print_Area" localSheetId="19">'3.5.2.1'!$A$1:$P$99</definedName>
    <definedName name="_xlnm.Print_Area" localSheetId="20">'3.5.2.1 GRAF'!$A$1:$I$141</definedName>
    <definedName name="_xlnm.Print_Area" localSheetId="21">'3.5.2.2'!$A$1:$J$100</definedName>
    <definedName name="_xlnm.Print_Area" localSheetId="22">'3.5.2.2 - 3.5.2.3'!$A$1:$O$106</definedName>
    <definedName name="_xlnm.Print_Area" localSheetId="23">'3.5.3.1.1'!$A$1:$P$99</definedName>
    <definedName name="_xlnm.Print_Area" localSheetId="24">'3.5.3.1.1 GRAF'!$A$1:$P$47</definedName>
    <definedName name="_xlnm.Print_Area" localSheetId="25">'3.5.3.1.2'!$A$1:$P$94</definedName>
    <definedName name="_xlnm.Print_Area" localSheetId="26">'3.5.3.1.3'!$A$1:$N$59</definedName>
    <definedName name="_xlnm.Print_Area" localSheetId="27">'3.5.3.2.1'!$A$1:$Q$366</definedName>
    <definedName name="_xlnm.Print_Area" localSheetId="28">'3.5.3.2.1 Graf'!$A$1:$O$103</definedName>
    <definedName name="_xlnm.Print_Area" localSheetId="29">'3.5.3.2.2'!$A$1:$Q$359</definedName>
    <definedName name="_xlnm.Print_Area" localSheetId="30">'3.5.3.2.2 Graf'!$A$1:$Q$82</definedName>
    <definedName name="_xlnm.Print_Area" localSheetId="31">'3.6.1 - 3.6.2'!$A$1:$L$89</definedName>
    <definedName name="_xlnm.Print_Area" localSheetId="32">'3.6.3'!$A$1:$K$116</definedName>
    <definedName name="_xlnm.Print_Area" localSheetId="33">'3.6.3.2'!$A$1:$H$36</definedName>
    <definedName name="_xlnm.Print_Area" localSheetId="34">'3.6.3.2.3.1'!$A$1:$Q$67</definedName>
    <definedName name="_xlnm.Print_Area" localSheetId="35">'3.6.3.2.3.2'!$A$1:$Q$123</definedName>
    <definedName name="_xlnm.Print_Area" localSheetId="36">'3.6.3.2.4'!$A$1:$P$56</definedName>
    <definedName name="_xlnm.Print_Area" localSheetId="37">'3.6.3.2.5'!$A$1:$N$527</definedName>
    <definedName name="AREQUIPA" localSheetId="6">#REF!</definedName>
    <definedName name="AREQUIPA" localSheetId="7">#REF!</definedName>
    <definedName name="AREQUIPA" localSheetId="10">#REF!</definedName>
    <definedName name="AREQUIPA" localSheetId="9">#REF!</definedName>
    <definedName name="AREQUIPA" localSheetId="12">#REF!</definedName>
    <definedName name="AREQUIPA" localSheetId="11">#REF!</definedName>
    <definedName name="AREQUIPA" localSheetId="15">#REF!</definedName>
    <definedName name="AREQUIPA" localSheetId="14">#REF!</definedName>
    <definedName name="AREQUIPA" localSheetId="16">#REF!</definedName>
    <definedName name="AREQUIPA" localSheetId="17">#REF!</definedName>
    <definedName name="AREQUIPA" localSheetId="19">#REF!</definedName>
    <definedName name="AREQUIPA" localSheetId="20">#REF!</definedName>
    <definedName name="AREQUIPA" localSheetId="21">#REF!</definedName>
    <definedName name="AREQUIPA" localSheetId="22">#REF!</definedName>
    <definedName name="AREQUIPA" localSheetId="23">#REF!</definedName>
    <definedName name="AREQUIPA" localSheetId="24">#REF!</definedName>
    <definedName name="AREQUIPA" localSheetId="25">#REF!</definedName>
    <definedName name="AREQUIPA" localSheetId="26">#REF!</definedName>
    <definedName name="AREQUIPA" localSheetId="27">#REF!</definedName>
    <definedName name="AREQUIPA" localSheetId="29">#REF!</definedName>
    <definedName name="AREQUIPA" localSheetId="31">#REF!</definedName>
    <definedName name="AREQUIPA" localSheetId="32">#REF!</definedName>
    <definedName name="AREQUIPA" localSheetId="33">#REF!</definedName>
    <definedName name="AREQUIPA" localSheetId="34">#REF!</definedName>
    <definedName name="AREQUIPA" localSheetId="35">#REF!</definedName>
    <definedName name="AREQUIPA" localSheetId="36">#REF!</definedName>
    <definedName name="AREQUIPA">#REF!</definedName>
    <definedName name="AYACUCHO" localSheetId="6">#REF!</definedName>
    <definedName name="AYACUCHO" localSheetId="7">#REF!</definedName>
    <definedName name="AYACUCHO" localSheetId="10">#REF!</definedName>
    <definedName name="AYACUCHO" localSheetId="9">#REF!</definedName>
    <definedName name="AYACUCHO" localSheetId="12">#REF!</definedName>
    <definedName name="AYACUCHO" localSheetId="11">#REF!</definedName>
    <definedName name="AYACUCHO" localSheetId="15">#REF!</definedName>
    <definedName name="AYACUCHO" localSheetId="14">#REF!</definedName>
    <definedName name="AYACUCHO" localSheetId="16">#REF!</definedName>
    <definedName name="AYACUCHO" localSheetId="17">#REF!</definedName>
    <definedName name="AYACUCHO" localSheetId="19">#REF!</definedName>
    <definedName name="AYACUCHO" localSheetId="20">#REF!</definedName>
    <definedName name="AYACUCHO" localSheetId="21">#REF!</definedName>
    <definedName name="AYACUCHO" localSheetId="22">#REF!</definedName>
    <definedName name="AYACUCHO" localSheetId="23">#REF!</definedName>
    <definedName name="AYACUCHO" localSheetId="24">#REF!</definedName>
    <definedName name="AYACUCHO" localSheetId="25">#REF!</definedName>
    <definedName name="AYACUCHO" localSheetId="26">#REF!</definedName>
    <definedName name="AYACUCHO" localSheetId="27">#REF!</definedName>
    <definedName name="AYACUCHO" localSheetId="29">#REF!</definedName>
    <definedName name="AYACUCHO" localSheetId="31">#REF!</definedName>
    <definedName name="AYACUCHO" localSheetId="32">#REF!</definedName>
    <definedName name="AYACUCHO" localSheetId="33">#REF!</definedName>
    <definedName name="AYACUCHO" localSheetId="34">#REF!</definedName>
    <definedName name="AYACUCHO" localSheetId="35">#REF!</definedName>
    <definedName name="AYACUCHO" localSheetId="36">#REF!</definedName>
    <definedName name="AYACUCHO">#REF!</definedName>
    <definedName name="CAJAMARCA" localSheetId="6">#REF!</definedName>
    <definedName name="CAJAMARCA" localSheetId="7">#REF!</definedName>
    <definedName name="CAJAMARCA" localSheetId="10">#REF!</definedName>
    <definedName name="CAJAMARCA" localSheetId="9">#REF!</definedName>
    <definedName name="CAJAMARCA" localSheetId="12">#REF!</definedName>
    <definedName name="CAJAMARCA" localSheetId="11">#REF!</definedName>
    <definedName name="CAJAMARCA" localSheetId="15">#REF!</definedName>
    <definedName name="CAJAMARCA" localSheetId="14">#REF!</definedName>
    <definedName name="CAJAMARCA" localSheetId="16">#REF!</definedName>
    <definedName name="CAJAMARCA" localSheetId="17">#REF!</definedName>
    <definedName name="CAJAMARCA" localSheetId="19">#REF!</definedName>
    <definedName name="CAJAMARCA" localSheetId="20">#REF!</definedName>
    <definedName name="CAJAMARCA" localSheetId="21">#REF!</definedName>
    <definedName name="CAJAMARCA" localSheetId="22">#REF!</definedName>
    <definedName name="CAJAMARCA" localSheetId="23">#REF!</definedName>
    <definedName name="CAJAMARCA" localSheetId="24">#REF!</definedName>
    <definedName name="CAJAMARCA" localSheetId="25">#REF!</definedName>
    <definedName name="CAJAMARCA" localSheetId="26">#REF!</definedName>
    <definedName name="CAJAMARCA" localSheetId="27">#REF!</definedName>
    <definedName name="CAJAMARCA" localSheetId="29">#REF!</definedName>
    <definedName name="CAJAMARCA" localSheetId="31">#REF!</definedName>
    <definedName name="CAJAMARCA" localSheetId="32">#REF!</definedName>
    <definedName name="CAJAMARCA" localSheetId="33">#REF!</definedName>
    <definedName name="CAJAMARCA" localSheetId="34">#REF!</definedName>
    <definedName name="CAJAMARCA" localSheetId="35">#REF!</definedName>
    <definedName name="CAJAMARCA" localSheetId="36">#REF!</definedName>
    <definedName name="CAJAMARCA">#REF!</definedName>
    <definedName name="CUSCO" localSheetId="6">#REF!</definedName>
    <definedName name="CUSCO" localSheetId="7">#REF!</definedName>
    <definedName name="CUSCO" localSheetId="10">#REF!</definedName>
    <definedName name="CUSCO" localSheetId="9">#REF!</definedName>
    <definedName name="CUSCO" localSheetId="12">#REF!</definedName>
    <definedName name="CUSCO" localSheetId="11">#REF!</definedName>
    <definedName name="CUSCO" localSheetId="15">#REF!</definedName>
    <definedName name="CUSCO" localSheetId="14">#REF!</definedName>
    <definedName name="CUSCO" localSheetId="16">#REF!</definedName>
    <definedName name="CUSCO" localSheetId="17">#REF!</definedName>
    <definedName name="CUSCO" localSheetId="19">#REF!</definedName>
    <definedName name="CUSCO" localSheetId="20">#REF!</definedName>
    <definedName name="CUSCO" localSheetId="21">#REF!</definedName>
    <definedName name="CUSCO" localSheetId="22">#REF!</definedName>
    <definedName name="CUSCO" localSheetId="23">#REF!</definedName>
    <definedName name="CUSCO" localSheetId="24">#REF!</definedName>
    <definedName name="CUSCO" localSheetId="25">#REF!</definedName>
    <definedName name="CUSCO" localSheetId="26">#REF!</definedName>
    <definedName name="CUSCO" localSheetId="27">#REF!</definedName>
    <definedName name="CUSCO" localSheetId="29">#REF!</definedName>
    <definedName name="CUSCO" localSheetId="31">#REF!</definedName>
    <definedName name="CUSCO" localSheetId="32">#REF!</definedName>
    <definedName name="CUSCO" localSheetId="33">#REF!</definedName>
    <definedName name="CUSCO" localSheetId="34">#REF!</definedName>
    <definedName name="CUSCO" localSheetId="35">#REF!</definedName>
    <definedName name="CUSCO" localSheetId="36">#REF!</definedName>
    <definedName name="CUSCO">#REF!</definedName>
    <definedName name="HUANCAVELICA" localSheetId="6">#REF!</definedName>
    <definedName name="HUANCAVELICA" localSheetId="7">#REF!</definedName>
    <definedName name="HUANCAVELICA" localSheetId="10">#REF!</definedName>
    <definedName name="HUANCAVELICA" localSheetId="9">#REF!</definedName>
    <definedName name="HUANCAVELICA" localSheetId="12">#REF!</definedName>
    <definedName name="HUANCAVELICA" localSheetId="11">#REF!</definedName>
    <definedName name="HUANCAVELICA" localSheetId="15">#REF!</definedName>
    <definedName name="HUANCAVELICA" localSheetId="14">#REF!</definedName>
    <definedName name="HUANCAVELICA" localSheetId="16">#REF!</definedName>
    <definedName name="HUANCAVELICA" localSheetId="17">#REF!</definedName>
    <definedName name="HUANCAVELICA" localSheetId="19">#REF!</definedName>
    <definedName name="HUANCAVELICA" localSheetId="20">#REF!</definedName>
    <definedName name="HUANCAVELICA" localSheetId="21">#REF!</definedName>
    <definedName name="HUANCAVELICA" localSheetId="22">#REF!</definedName>
    <definedName name="HUANCAVELICA" localSheetId="23">#REF!</definedName>
    <definedName name="HUANCAVELICA" localSheetId="24">#REF!</definedName>
    <definedName name="HUANCAVELICA" localSheetId="25">#REF!</definedName>
    <definedName name="HUANCAVELICA" localSheetId="26">#REF!</definedName>
    <definedName name="HUANCAVELICA" localSheetId="27">#REF!</definedName>
    <definedName name="HUANCAVELICA" localSheetId="29">#REF!</definedName>
    <definedName name="HUANCAVELICA" localSheetId="31">#REF!</definedName>
    <definedName name="HUANCAVELICA" localSheetId="32">#REF!</definedName>
    <definedName name="HUANCAVELICA" localSheetId="33">#REF!</definedName>
    <definedName name="HUANCAVELICA" localSheetId="34">#REF!</definedName>
    <definedName name="HUANCAVELICA" localSheetId="35">#REF!</definedName>
    <definedName name="HUANCAVELICA" localSheetId="36">#REF!</definedName>
    <definedName name="HUANCAVELICA">#REF!</definedName>
    <definedName name="HUANUCO" localSheetId="6">#REF!</definedName>
    <definedName name="HUANUCO" localSheetId="7">#REF!</definedName>
    <definedName name="HUANUCO" localSheetId="10">#REF!</definedName>
    <definedName name="HUANUCO" localSheetId="9">#REF!</definedName>
    <definedName name="HUANUCO" localSheetId="12">#REF!</definedName>
    <definedName name="HUANUCO" localSheetId="11">#REF!</definedName>
    <definedName name="HUANUCO" localSheetId="15">#REF!</definedName>
    <definedName name="HUANUCO" localSheetId="14">#REF!</definedName>
    <definedName name="HUANUCO" localSheetId="16">#REF!</definedName>
    <definedName name="HUANUCO" localSheetId="17">#REF!</definedName>
    <definedName name="HUANUCO" localSheetId="19">#REF!</definedName>
    <definedName name="HUANUCO" localSheetId="20">#REF!</definedName>
    <definedName name="HUANUCO" localSheetId="21">#REF!</definedName>
    <definedName name="HUANUCO" localSheetId="22">#REF!</definedName>
    <definedName name="HUANUCO" localSheetId="23">#REF!</definedName>
    <definedName name="HUANUCO" localSheetId="24">#REF!</definedName>
    <definedName name="HUANUCO" localSheetId="25">#REF!</definedName>
    <definedName name="HUANUCO" localSheetId="26">#REF!</definedName>
    <definedName name="HUANUCO" localSheetId="27">#REF!</definedName>
    <definedName name="HUANUCO" localSheetId="29">#REF!</definedName>
    <definedName name="HUANUCO" localSheetId="31">#REF!</definedName>
    <definedName name="HUANUCO" localSheetId="32">#REF!</definedName>
    <definedName name="HUANUCO" localSheetId="33">#REF!</definedName>
    <definedName name="HUANUCO" localSheetId="34">#REF!</definedName>
    <definedName name="HUANUCO" localSheetId="35">#REF!</definedName>
    <definedName name="HUANUCO" localSheetId="36">#REF!</definedName>
    <definedName name="HUANUCO">#REF!</definedName>
    <definedName name="ICA" localSheetId="6">#REF!</definedName>
    <definedName name="ICA" localSheetId="7">#REF!</definedName>
    <definedName name="ICA" localSheetId="10">#REF!</definedName>
    <definedName name="ICA" localSheetId="9">#REF!</definedName>
    <definedName name="ICA" localSheetId="12">#REF!</definedName>
    <definedName name="ICA" localSheetId="11">#REF!</definedName>
    <definedName name="ICA" localSheetId="15">#REF!</definedName>
    <definedName name="ICA" localSheetId="14">#REF!</definedName>
    <definedName name="ICA" localSheetId="16">#REF!</definedName>
    <definedName name="ICA" localSheetId="17">#REF!</definedName>
    <definedName name="ICA" localSheetId="19">#REF!</definedName>
    <definedName name="ICA" localSheetId="20">#REF!</definedName>
    <definedName name="ICA" localSheetId="21">#REF!</definedName>
    <definedName name="ICA" localSheetId="22">#REF!</definedName>
    <definedName name="ICA" localSheetId="23">#REF!</definedName>
    <definedName name="ICA" localSheetId="24">#REF!</definedName>
    <definedName name="ICA" localSheetId="25">#REF!</definedName>
    <definedName name="ICA" localSheetId="26">#REF!</definedName>
    <definedName name="ICA" localSheetId="27">#REF!</definedName>
    <definedName name="ICA" localSheetId="29">#REF!</definedName>
    <definedName name="ICA" localSheetId="31">#REF!</definedName>
    <definedName name="ICA" localSheetId="32">#REF!</definedName>
    <definedName name="ICA" localSheetId="33">#REF!</definedName>
    <definedName name="ICA" localSheetId="34">#REF!</definedName>
    <definedName name="ICA" localSheetId="35">#REF!</definedName>
    <definedName name="ICA" localSheetId="36">#REF!</definedName>
    <definedName name="ICA">#REF!</definedName>
    <definedName name="JUNIN" localSheetId="6">#REF!</definedName>
    <definedName name="JUNIN" localSheetId="7">#REF!</definedName>
    <definedName name="JUNIN" localSheetId="10">#REF!</definedName>
    <definedName name="JUNIN" localSheetId="9">#REF!</definedName>
    <definedName name="JUNIN" localSheetId="12">#REF!</definedName>
    <definedName name="JUNIN" localSheetId="11">#REF!</definedName>
    <definedName name="JUNIN" localSheetId="15">#REF!</definedName>
    <definedName name="JUNIN" localSheetId="14">#REF!</definedName>
    <definedName name="JUNIN" localSheetId="16">#REF!</definedName>
    <definedName name="JUNIN" localSheetId="17">#REF!</definedName>
    <definedName name="JUNIN" localSheetId="19">#REF!</definedName>
    <definedName name="JUNIN" localSheetId="20">#REF!</definedName>
    <definedName name="JUNIN" localSheetId="21">#REF!</definedName>
    <definedName name="JUNIN" localSheetId="22">#REF!</definedName>
    <definedName name="JUNIN" localSheetId="23">#REF!</definedName>
    <definedName name="JUNIN" localSheetId="24">#REF!</definedName>
    <definedName name="JUNIN" localSheetId="25">#REF!</definedName>
    <definedName name="JUNIN" localSheetId="26">#REF!</definedName>
    <definedName name="JUNIN" localSheetId="27">#REF!</definedName>
    <definedName name="JUNIN" localSheetId="29">#REF!</definedName>
    <definedName name="JUNIN" localSheetId="31">#REF!</definedName>
    <definedName name="JUNIN" localSheetId="32">#REF!</definedName>
    <definedName name="JUNIN" localSheetId="33">#REF!</definedName>
    <definedName name="JUNIN" localSheetId="34">#REF!</definedName>
    <definedName name="JUNIN" localSheetId="35">#REF!</definedName>
    <definedName name="JUNIN" localSheetId="36">#REF!</definedName>
    <definedName name="JUNIN">#REF!</definedName>
    <definedName name="LA_LIBERTAD" localSheetId="6">#REF!</definedName>
    <definedName name="LA_LIBERTAD" localSheetId="7">#REF!</definedName>
    <definedName name="LA_LIBERTAD" localSheetId="10">#REF!</definedName>
    <definedName name="LA_LIBERTAD" localSheetId="9">#REF!</definedName>
    <definedName name="LA_LIBERTAD" localSheetId="12">#REF!</definedName>
    <definedName name="LA_LIBERTAD" localSheetId="11">#REF!</definedName>
    <definedName name="LA_LIBERTAD" localSheetId="15">#REF!</definedName>
    <definedName name="LA_LIBERTAD" localSheetId="14">#REF!</definedName>
    <definedName name="LA_LIBERTAD" localSheetId="16">#REF!</definedName>
    <definedName name="LA_LIBERTAD" localSheetId="17">#REF!</definedName>
    <definedName name="LA_LIBERTAD" localSheetId="19">#REF!</definedName>
    <definedName name="LA_LIBERTAD" localSheetId="20">#REF!</definedName>
    <definedName name="LA_LIBERTAD" localSheetId="21">#REF!</definedName>
    <definedName name="LA_LIBERTAD" localSheetId="22">#REF!</definedName>
    <definedName name="LA_LIBERTAD" localSheetId="23">#REF!</definedName>
    <definedName name="LA_LIBERTAD" localSheetId="24">#REF!</definedName>
    <definedName name="LA_LIBERTAD" localSheetId="25">#REF!</definedName>
    <definedName name="LA_LIBERTAD" localSheetId="26">#REF!</definedName>
    <definedName name="LA_LIBERTAD" localSheetId="27">#REF!</definedName>
    <definedName name="LA_LIBERTAD" localSheetId="29">#REF!</definedName>
    <definedName name="LA_LIBERTAD" localSheetId="31">#REF!</definedName>
    <definedName name="LA_LIBERTAD" localSheetId="32">#REF!</definedName>
    <definedName name="LA_LIBERTAD" localSheetId="33">#REF!</definedName>
    <definedName name="LA_LIBERTAD" localSheetId="34">#REF!</definedName>
    <definedName name="LA_LIBERTAD" localSheetId="35">#REF!</definedName>
    <definedName name="LA_LIBERTAD" localSheetId="36">#REF!</definedName>
    <definedName name="LA_LIBERTAD">#REF!</definedName>
    <definedName name="LAMBAYEQUE" localSheetId="6">#REF!</definedName>
    <definedName name="LAMBAYEQUE" localSheetId="7">#REF!</definedName>
    <definedName name="LAMBAYEQUE" localSheetId="10">#REF!</definedName>
    <definedName name="LAMBAYEQUE" localSheetId="9">#REF!</definedName>
    <definedName name="LAMBAYEQUE" localSheetId="12">#REF!</definedName>
    <definedName name="LAMBAYEQUE" localSheetId="11">#REF!</definedName>
    <definedName name="LAMBAYEQUE" localSheetId="15">#REF!</definedName>
    <definedName name="LAMBAYEQUE" localSheetId="14">#REF!</definedName>
    <definedName name="LAMBAYEQUE" localSheetId="16">#REF!</definedName>
    <definedName name="LAMBAYEQUE" localSheetId="17">#REF!</definedName>
    <definedName name="LAMBAYEQUE" localSheetId="19">#REF!</definedName>
    <definedName name="LAMBAYEQUE" localSheetId="20">#REF!</definedName>
    <definedName name="LAMBAYEQUE" localSheetId="21">#REF!</definedName>
    <definedName name="LAMBAYEQUE" localSheetId="22">#REF!</definedName>
    <definedName name="LAMBAYEQUE" localSheetId="23">#REF!</definedName>
    <definedName name="LAMBAYEQUE" localSheetId="24">#REF!</definedName>
    <definedName name="LAMBAYEQUE" localSheetId="25">#REF!</definedName>
    <definedName name="LAMBAYEQUE" localSheetId="26">#REF!</definedName>
    <definedName name="LAMBAYEQUE" localSheetId="27">#REF!</definedName>
    <definedName name="LAMBAYEQUE" localSheetId="29">#REF!</definedName>
    <definedName name="LAMBAYEQUE" localSheetId="31">#REF!</definedName>
    <definedName name="LAMBAYEQUE" localSheetId="32">#REF!</definedName>
    <definedName name="LAMBAYEQUE" localSheetId="33">#REF!</definedName>
    <definedName name="LAMBAYEQUE" localSheetId="34">#REF!</definedName>
    <definedName name="LAMBAYEQUE" localSheetId="35">#REF!</definedName>
    <definedName name="LAMBAYEQUE" localSheetId="36">#REF!</definedName>
    <definedName name="LAMBAYEQUE">#REF!</definedName>
    <definedName name="LIMA" localSheetId="6">#REF!</definedName>
    <definedName name="LIMA" localSheetId="7">#REF!</definedName>
    <definedName name="LIMA" localSheetId="10">#REF!</definedName>
    <definedName name="LIMA" localSheetId="9">#REF!</definedName>
    <definedName name="LIMA" localSheetId="12">#REF!</definedName>
    <definedName name="LIMA" localSheetId="11">#REF!</definedName>
    <definedName name="LIMA" localSheetId="15">#REF!</definedName>
    <definedName name="LIMA" localSheetId="14">#REF!</definedName>
    <definedName name="LIMA" localSheetId="16">#REF!</definedName>
    <definedName name="LIMA" localSheetId="17">#REF!</definedName>
    <definedName name="LIMA" localSheetId="19">#REF!</definedName>
    <definedName name="LIMA" localSheetId="20">#REF!</definedName>
    <definedName name="LIMA" localSheetId="21">#REF!</definedName>
    <definedName name="LIMA" localSheetId="22">#REF!</definedName>
    <definedName name="LIMA" localSheetId="23">#REF!</definedName>
    <definedName name="LIMA" localSheetId="24">#REF!</definedName>
    <definedName name="LIMA" localSheetId="25">#REF!</definedName>
    <definedName name="LIMA" localSheetId="26">#REF!</definedName>
    <definedName name="LIMA" localSheetId="27">#REF!</definedName>
    <definedName name="LIMA" localSheetId="29">#REF!</definedName>
    <definedName name="LIMA" localSheetId="31">#REF!</definedName>
    <definedName name="LIMA" localSheetId="32">#REF!</definedName>
    <definedName name="LIMA" localSheetId="33">#REF!</definedName>
    <definedName name="LIMA" localSheetId="34">#REF!</definedName>
    <definedName name="LIMA" localSheetId="35">#REF!</definedName>
    <definedName name="LIMA" localSheetId="36">#REF!</definedName>
    <definedName name="LIMA">#REF!</definedName>
    <definedName name="LIMA_I" localSheetId="6">#REF!</definedName>
    <definedName name="LIMA_I" localSheetId="7">#REF!</definedName>
    <definedName name="LIMA_I" localSheetId="10">#REF!</definedName>
    <definedName name="LIMA_I" localSheetId="9">#REF!</definedName>
    <definedName name="LIMA_I" localSheetId="12">#REF!</definedName>
    <definedName name="LIMA_I" localSheetId="11">#REF!</definedName>
    <definedName name="LIMA_I" localSheetId="15">#REF!</definedName>
    <definedName name="LIMA_I" localSheetId="14">#REF!</definedName>
    <definedName name="LIMA_I" localSheetId="16">#REF!</definedName>
    <definedName name="LIMA_I" localSheetId="17">#REF!</definedName>
    <definedName name="LIMA_I" localSheetId="19">#REF!</definedName>
    <definedName name="LIMA_I" localSheetId="20">#REF!</definedName>
    <definedName name="LIMA_I" localSheetId="21">#REF!</definedName>
    <definedName name="LIMA_I" localSheetId="22">#REF!</definedName>
    <definedName name="LIMA_I" localSheetId="23">#REF!</definedName>
    <definedName name="LIMA_I" localSheetId="24">#REF!</definedName>
    <definedName name="LIMA_I" localSheetId="25">#REF!</definedName>
    <definedName name="LIMA_I" localSheetId="26">#REF!</definedName>
    <definedName name="LIMA_I" localSheetId="27">#REF!</definedName>
    <definedName name="LIMA_I" localSheetId="29">#REF!</definedName>
    <definedName name="LIMA_I" localSheetId="31">#REF!</definedName>
    <definedName name="LIMA_I" localSheetId="32">#REF!</definedName>
    <definedName name="LIMA_I" localSheetId="33">#REF!</definedName>
    <definedName name="LIMA_I" localSheetId="34">#REF!</definedName>
    <definedName name="LIMA_I" localSheetId="35">#REF!</definedName>
    <definedName name="LIMA_I" localSheetId="36">#REF!</definedName>
    <definedName name="LIMA_I">#REF!</definedName>
    <definedName name="LIMA_II" localSheetId="6">#REF!</definedName>
    <definedName name="LIMA_II" localSheetId="7">#REF!</definedName>
    <definedName name="LIMA_II" localSheetId="10">#REF!</definedName>
    <definedName name="LIMA_II" localSheetId="9">#REF!</definedName>
    <definedName name="LIMA_II" localSheetId="12">#REF!</definedName>
    <definedName name="LIMA_II" localSheetId="11">#REF!</definedName>
    <definedName name="LIMA_II" localSheetId="15">#REF!</definedName>
    <definedName name="LIMA_II" localSheetId="14">#REF!</definedName>
    <definedName name="LIMA_II" localSheetId="16">#REF!</definedName>
    <definedName name="LIMA_II" localSheetId="17">#REF!</definedName>
    <definedName name="LIMA_II" localSheetId="19">#REF!</definedName>
    <definedName name="LIMA_II" localSheetId="20">#REF!</definedName>
    <definedName name="LIMA_II" localSheetId="21">#REF!</definedName>
    <definedName name="LIMA_II" localSheetId="22">#REF!</definedName>
    <definedName name="LIMA_II" localSheetId="23">#REF!</definedName>
    <definedName name="LIMA_II" localSheetId="24">#REF!</definedName>
    <definedName name="LIMA_II" localSheetId="25">#REF!</definedName>
    <definedName name="LIMA_II" localSheetId="26">#REF!</definedName>
    <definedName name="LIMA_II" localSheetId="27">#REF!</definedName>
    <definedName name="LIMA_II" localSheetId="29">#REF!</definedName>
    <definedName name="LIMA_II" localSheetId="31">#REF!</definedName>
    <definedName name="LIMA_II" localSheetId="32">#REF!</definedName>
    <definedName name="LIMA_II" localSheetId="33">#REF!</definedName>
    <definedName name="LIMA_II" localSheetId="34">#REF!</definedName>
    <definedName name="LIMA_II" localSheetId="35">#REF!</definedName>
    <definedName name="LIMA_II" localSheetId="36">#REF!</definedName>
    <definedName name="LIMA_II">#REF!</definedName>
    <definedName name="LORETO" localSheetId="6">#REF!</definedName>
    <definedName name="LORETO" localSheetId="7">#REF!</definedName>
    <definedName name="LORETO" localSheetId="10">#REF!</definedName>
    <definedName name="LORETO" localSheetId="9">#REF!</definedName>
    <definedName name="LORETO" localSheetId="12">#REF!</definedName>
    <definedName name="LORETO" localSheetId="11">#REF!</definedName>
    <definedName name="LORETO" localSheetId="15">#REF!</definedName>
    <definedName name="LORETO" localSheetId="14">#REF!</definedName>
    <definedName name="LORETO" localSheetId="16">#REF!</definedName>
    <definedName name="LORETO" localSheetId="17">#REF!</definedName>
    <definedName name="LORETO" localSheetId="19">#REF!</definedName>
    <definedName name="LORETO" localSheetId="20">#REF!</definedName>
    <definedName name="LORETO" localSheetId="21">#REF!</definedName>
    <definedName name="LORETO" localSheetId="22">#REF!</definedName>
    <definedName name="LORETO" localSheetId="23">#REF!</definedName>
    <definedName name="LORETO" localSheetId="24">#REF!</definedName>
    <definedName name="LORETO" localSheetId="25">#REF!</definedName>
    <definedName name="LORETO" localSheetId="26">#REF!</definedName>
    <definedName name="LORETO" localSheetId="27">#REF!</definedName>
    <definedName name="LORETO" localSheetId="29">#REF!</definedName>
    <definedName name="LORETO" localSheetId="31">#REF!</definedName>
    <definedName name="LORETO" localSheetId="32">#REF!</definedName>
    <definedName name="LORETO" localSheetId="33">#REF!</definedName>
    <definedName name="LORETO" localSheetId="34">#REF!</definedName>
    <definedName name="LORETO" localSheetId="35">#REF!</definedName>
    <definedName name="LORETO" localSheetId="36">#REF!</definedName>
    <definedName name="LORETO">#REF!</definedName>
    <definedName name="MADRE_DIOS" localSheetId="6">#REF!</definedName>
    <definedName name="MADRE_DIOS" localSheetId="7">#REF!</definedName>
    <definedName name="MADRE_DIOS" localSheetId="10">#REF!</definedName>
    <definedName name="MADRE_DIOS" localSheetId="9">#REF!</definedName>
    <definedName name="MADRE_DIOS" localSheetId="12">#REF!</definedName>
    <definedName name="MADRE_DIOS" localSheetId="11">#REF!</definedName>
    <definedName name="MADRE_DIOS" localSheetId="15">#REF!</definedName>
    <definedName name="MADRE_DIOS" localSheetId="14">#REF!</definedName>
    <definedName name="MADRE_DIOS" localSheetId="16">#REF!</definedName>
    <definedName name="MADRE_DIOS" localSheetId="17">#REF!</definedName>
    <definedName name="MADRE_DIOS" localSheetId="19">#REF!</definedName>
    <definedName name="MADRE_DIOS" localSheetId="20">#REF!</definedName>
    <definedName name="MADRE_DIOS" localSheetId="21">#REF!</definedName>
    <definedName name="MADRE_DIOS" localSheetId="22">#REF!</definedName>
    <definedName name="MADRE_DIOS" localSheetId="23">#REF!</definedName>
    <definedName name="MADRE_DIOS" localSheetId="24">#REF!</definedName>
    <definedName name="MADRE_DIOS" localSheetId="25">#REF!</definedName>
    <definedName name="MADRE_DIOS" localSheetId="26">#REF!</definedName>
    <definedName name="MADRE_DIOS" localSheetId="27">#REF!</definedName>
    <definedName name="MADRE_DIOS" localSheetId="29">#REF!</definedName>
    <definedName name="MADRE_DIOS" localSheetId="31">#REF!</definedName>
    <definedName name="MADRE_DIOS" localSheetId="32">#REF!</definedName>
    <definedName name="MADRE_DIOS" localSheetId="33">#REF!</definedName>
    <definedName name="MADRE_DIOS" localSheetId="34">#REF!</definedName>
    <definedName name="MADRE_DIOS" localSheetId="35">#REF!</definedName>
    <definedName name="MADRE_DIOS" localSheetId="36">#REF!</definedName>
    <definedName name="MADRE_DIOS">#REF!</definedName>
    <definedName name="MOQUEGUA" localSheetId="6">#REF!</definedName>
    <definedName name="MOQUEGUA" localSheetId="7">#REF!</definedName>
    <definedName name="MOQUEGUA" localSheetId="10">#REF!</definedName>
    <definedName name="MOQUEGUA" localSheetId="9">#REF!</definedName>
    <definedName name="MOQUEGUA" localSheetId="12">#REF!</definedName>
    <definedName name="MOQUEGUA" localSheetId="11">#REF!</definedName>
    <definedName name="MOQUEGUA" localSheetId="15">#REF!</definedName>
    <definedName name="MOQUEGUA" localSheetId="14">#REF!</definedName>
    <definedName name="MOQUEGUA" localSheetId="16">#REF!</definedName>
    <definedName name="MOQUEGUA" localSheetId="17">#REF!</definedName>
    <definedName name="MOQUEGUA" localSheetId="19">#REF!</definedName>
    <definedName name="MOQUEGUA" localSheetId="20">#REF!</definedName>
    <definedName name="MOQUEGUA" localSheetId="21">#REF!</definedName>
    <definedName name="MOQUEGUA" localSheetId="22">#REF!</definedName>
    <definedName name="MOQUEGUA" localSheetId="23">#REF!</definedName>
    <definedName name="MOQUEGUA" localSheetId="24">#REF!</definedName>
    <definedName name="MOQUEGUA" localSheetId="25">#REF!</definedName>
    <definedName name="MOQUEGUA" localSheetId="26">#REF!</definedName>
    <definedName name="MOQUEGUA" localSheetId="27">#REF!</definedName>
    <definedName name="MOQUEGUA" localSheetId="29">#REF!</definedName>
    <definedName name="MOQUEGUA" localSheetId="31">#REF!</definedName>
    <definedName name="MOQUEGUA" localSheetId="32">#REF!</definedName>
    <definedName name="MOQUEGUA" localSheetId="33">#REF!</definedName>
    <definedName name="MOQUEGUA" localSheetId="34">#REF!</definedName>
    <definedName name="MOQUEGUA" localSheetId="35">#REF!</definedName>
    <definedName name="MOQUEGUA" localSheetId="36">#REF!</definedName>
    <definedName name="MOQUEGUA">#REF!</definedName>
    <definedName name="PASCO" localSheetId="6">#REF!</definedName>
    <definedName name="PASCO" localSheetId="7">#REF!</definedName>
    <definedName name="PASCO" localSheetId="10">#REF!</definedName>
    <definedName name="PASCO" localSheetId="9">#REF!</definedName>
    <definedName name="PASCO" localSheetId="12">#REF!</definedName>
    <definedName name="PASCO" localSheetId="11">#REF!</definedName>
    <definedName name="PASCO" localSheetId="15">#REF!</definedName>
    <definedName name="PASCO" localSheetId="14">#REF!</definedName>
    <definedName name="PASCO" localSheetId="16">#REF!</definedName>
    <definedName name="PASCO" localSheetId="17">#REF!</definedName>
    <definedName name="PASCO" localSheetId="19">#REF!</definedName>
    <definedName name="PASCO" localSheetId="20">#REF!</definedName>
    <definedName name="PASCO" localSheetId="21">#REF!</definedName>
    <definedName name="PASCO" localSheetId="22">#REF!</definedName>
    <definedName name="PASCO" localSheetId="23">#REF!</definedName>
    <definedName name="PASCO" localSheetId="24">#REF!</definedName>
    <definedName name="PASCO" localSheetId="25">#REF!</definedName>
    <definedName name="PASCO" localSheetId="26">#REF!</definedName>
    <definedName name="PASCO" localSheetId="27">#REF!</definedName>
    <definedName name="PASCO" localSheetId="29">#REF!</definedName>
    <definedName name="PASCO" localSheetId="31">#REF!</definedName>
    <definedName name="PASCO" localSheetId="32">#REF!</definedName>
    <definedName name="PASCO" localSheetId="33">#REF!</definedName>
    <definedName name="PASCO" localSheetId="34">#REF!</definedName>
    <definedName name="PASCO" localSheetId="35">#REF!</definedName>
    <definedName name="PASCO" localSheetId="36">#REF!</definedName>
    <definedName name="PASCO">#REF!</definedName>
    <definedName name="PIURA" localSheetId="6">#REF!</definedName>
    <definedName name="PIURA" localSheetId="7">#REF!</definedName>
    <definedName name="PIURA" localSheetId="10">#REF!</definedName>
    <definedName name="PIURA" localSheetId="9">#REF!</definedName>
    <definedName name="PIURA" localSheetId="12">#REF!</definedName>
    <definedName name="PIURA" localSheetId="11">#REF!</definedName>
    <definedName name="PIURA" localSheetId="15">#REF!</definedName>
    <definedName name="PIURA" localSheetId="14">#REF!</definedName>
    <definedName name="PIURA" localSheetId="16">#REF!</definedName>
    <definedName name="PIURA" localSheetId="17">#REF!</definedName>
    <definedName name="PIURA" localSheetId="19">#REF!</definedName>
    <definedName name="PIURA" localSheetId="20">#REF!</definedName>
    <definedName name="PIURA" localSheetId="21">#REF!</definedName>
    <definedName name="PIURA" localSheetId="22">#REF!</definedName>
    <definedName name="PIURA" localSheetId="23">#REF!</definedName>
    <definedName name="PIURA" localSheetId="24">#REF!</definedName>
    <definedName name="PIURA" localSheetId="25">#REF!</definedName>
    <definedName name="PIURA" localSheetId="26">#REF!</definedName>
    <definedName name="PIURA" localSheetId="27">#REF!</definedName>
    <definedName name="PIURA" localSheetId="29">#REF!</definedName>
    <definedName name="PIURA" localSheetId="31">#REF!</definedName>
    <definedName name="PIURA" localSheetId="32">#REF!</definedName>
    <definedName name="PIURA" localSheetId="33">#REF!</definedName>
    <definedName name="PIURA" localSheetId="34">#REF!</definedName>
    <definedName name="PIURA" localSheetId="35">#REF!</definedName>
    <definedName name="PIURA" localSheetId="36">#REF!</definedName>
    <definedName name="PIURA">#REF!</definedName>
    <definedName name="PIURA_I" localSheetId="6">#REF!</definedName>
    <definedName name="PIURA_I" localSheetId="7">#REF!</definedName>
    <definedName name="PIURA_I" localSheetId="10">#REF!</definedName>
    <definedName name="PIURA_I" localSheetId="9">#REF!</definedName>
    <definedName name="PIURA_I" localSheetId="12">#REF!</definedName>
    <definedName name="PIURA_I" localSheetId="11">#REF!</definedName>
    <definedName name="PIURA_I" localSheetId="15">#REF!</definedName>
    <definedName name="PIURA_I" localSheetId="14">#REF!</definedName>
    <definedName name="PIURA_I" localSheetId="16">#REF!</definedName>
    <definedName name="PIURA_I" localSheetId="17">#REF!</definedName>
    <definedName name="PIURA_I" localSheetId="19">#REF!</definedName>
    <definedName name="PIURA_I" localSheetId="20">#REF!</definedName>
    <definedName name="PIURA_I" localSheetId="21">#REF!</definedName>
    <definedName name="PIURA_I" localSheetId="22">#REF!</definedName>
    <definedName name="PIURA_I" localSheetId="23">#REF!</definedName>
    <definedName name="PIURA_I" localSheetId="24">#REF!</definedName>
    <definedName name="PIURA_I" localSheetId="25">#REF!</definedName>
    <definedName name="PIURA_I" localSheetId="26">#REF!</definedName>
    <definedName name="PIURA_I" localSheetId="27">#REF!</definedName>
    <definedName name="PIURA_I" localSheetId="29">#REF!</definedName>
    <definedName name="PIURA_I" localSheetId="31">#REF!</definedName>
    <definedName name="PIURA_I" localSheetId="32">#REF!</definedName>
    <definedName name="PIURA_I" localSheetId="33">#REF!</definedName>
    <definedName name="PIURA_I" localSheetId="34">#REF!</definedName>
    <definedName name="PIURA_I" localSheetId="35">#REF!</definedName>
    <definedName name="PIURA_I" localSheetId="36">#REF!</definedName>
    <definedName name="PIURA_I">#REF!</definedName>
    <definedName name="PUNO" localSheetId="6">#REF!</definedName>
    <definedName name="PUNO" localSheetId="7">#REF!</definedName>
    <definedName name="PUNO" localSheetId="10">#REF!</definedName>
    <definedName name="PUNO" localSheetId="9">#REF!</definedName>
    <definedName name="PUNO" localSheetId="12">#REF!</definedName>
    <definedName name="PUNO" localSheetId="11">#REF!</definedName>
    <definedName name="PUNO" localSheetId="15">#REF!</definedName>
    <definedName name="PUNO" localSheetId="14">#REF!</definedName>
    <definedName name="PUNO" localSheetId="16">#REF!</definedName>
    <definedName name="PUNO" localSheetId="17">#REF!</definedName>
    <definedName name="PUNO" localSheetId="19">#REF!</definedName>
    <definedName name="PUNO" localSheetId="20">#REF!</definedName>
    <definedName name="PUNO" localSheetId="21">#REF!</definedName>
    <definedName name="PUNO" localSheetId="22">#REF!</definedName>
    <definedName name="PUNO" localSheetId="23">#REF!</definedName>
    <definedName name="PUNO" localSheetId="24">#REF!</definedName>
    <definedName name="PUNO" localSheetId="25">#REF!</definedName>
    <definedName name="PUNO" localSheetId="26">#REF!</definedName>
    <definedName name="PUNO" localSheetId="27">#REF!</definedName>
    <definedName name="PUNO" localSheetId="29">#REF!</definedName>
    <definedName name="PUNO" localSheetId="31">#REF!</definedName>
    <definedName name="PUNO" localSheetId="32">#REF!</definedName>
    <definedName name="PUNO" localSheetId="33">#REF!</definedName>
    <definedName name="PUNO" localSheetId="34">#REF!</definedName>
    <definedName name="PUNO" localSheetId="35">#REF!</definedName>
    <definedName name="PUNO" localSheetId="36">#REF!</definedName>
    <definedName name="PUNO">#REF!</definedName>
    <definedName name="SAN_MARTIN" localSheetId="6">#REF!</definedName>
    <definedName name="SAN_MARTIN" localSheetId="7">#REF!</definedName>
    <definedName name="SAN_MARTIN" localSheetId="10">#REF!</definedName>
    <definedName name="SAN_MARTIN" localSheetId="9">#REF!</definedName>
    <definedName name="SAN_MARTIN" localSheetId="12">#REF!</definedName>
    <definedName name="SAN_MARTIN" localSheetId="11">#REF!</definedName>
    <definedName name="SAN_MARTIN" localSheetId="15">#REF!</definedName>
    <definedName name="SAN_MARTIN" localSheetId="14">#REF!</definedName>
    <definedName name="SAN_MARTIN" localSheetId="16">#REF!</definedName>
    <definedName name="SAN_MARTIN" localSheetId="17">#REF!</definedName>
    <definedName name="SAN_MARTIN" localSheetId="19">#REF!</definedName>
    <definedName name="SAN_MARTIN" localSheetId="20">#REF!</definedName>
    <definedName name="SAN_MARTIN" localSheetId="21">#REF!</definedName>
    <definedName name="SAN_MARTIN" localSheetId="22">#REF!</definedName>
    <definedName name="SAN_MARTIN" localSheetId="23">#REF!</definedName>
    <definedName name="SAN_MARTIN" localSheetId="24">#REF!</definedName>
    <definedName name="SAN_MARTIN" localSheetId="25">#REF!</definedName>
    <definedName name="SAN_MARTIN" localSheetId="26">#REF!</definedName>
    <definedName name="SAN_MARTIN" localSheetId="27">#REF!</definedName>
    <definedName name="SAN_MARTIN" localSheetId="29">#REF!</definedName>
    <definedName name="SAN_MARTIN" localSheetId="31">#REF!</definedName>
    <definedName name="SAN_MARTIN" localSheetId="32">#REF!</definedName>
    <definedName name="SAN_MARTIN" localSheetId="33">#REF!</definedName>
    <definedName name="SAN_MARTIN" localSheetId="34">#REF!</definedName>
    <definedName name="SAN_MARTIN" localSheetId="35">#REF!</definedName>
    <definedName name="SAN_MARTIN" localSheetId="36">#REF!</definedName>
    <definedName name="SAN_MARTIN">#REF!</definedName>
    <definedName name="TACNA" localSheetId="6">#REF!</definedName>
    <definedName name="TACNA" localSheetId="7">#REF!</definedName>
    <definedName name="TACNA" localSheetId="10">#REF!</definedName>
    <definedName name="TACNA" localSheetId="9">#REF!</definedName>
    <definedName name="TACNA" localSheetId="12">#REF!</definedName>
    <definedName name="TACNA" localSheetId="11">#REF!</definedName>
    <definedName name="TACNA" localSheetId="15">#REF!</definedName>
    <definedName name="TACNA" localSheetId="14">#REF!</definedName>
    <definedName name="TACNA" localSheetId="16">#REF!</definedName>
    <definedName name="TACNA" localSheetId="17">#REF!</definedName>
    <definedName name="TACNA" localSheetId="19">#REF!</definedName>
    <definedName name="TACNA" localSheetId="20">#REF!</definedName>
    <definedName name="TACNA" localSheetId="21">#REF!</definedName>
    <definedName name="TACNA" localSheetId="22">#REF!</definedName>
    <definedName name="TACNA" localSheetId="23">#REF!</definedName>
    <definedName name="TACNA" localSheetId="24">#REF!</definedName>
    <definedName name="TACNA" localSheetId="25">#REF!</definedName>
    <definedName name="TACNA" localSheetId="26">#REF!</definedName>
    <definedName name="TACNA" localSheetId="27">#REF!</definedName>
    <definedName name="TACNA" localSheetId="29">#REF!</definedName>
    <definedName name="TACNA" localSheetId="31">#REF!</definedName>
    <definedName name="TACNA" localSheetId="32">#REF!</definedName>
    <definedName name="TACNA" localSheetId="33">#REF!</definedName>
    <definedName name="TACNA" localSheetId="34">#REF!</definedName>
    <definedName name="TACNA" localSheetId="35">#REF!</definedName>
    <definedName name="TACNA" localSheetId="36">#REF!</definedName>
    <definedName name="TACNA">#REF!</definedName>
    <definedName name="_xlnm.Print_Titles" localSheetId="0">'3.1'!$9:$9</definedName>
    <definedName name="_xlnm.Print_Titles" localSheetId="2">'3.2.1'!$5:$7</definedName>
    <definedName name="_xlnm.Print_Titles" localSheetId="3">'3.2.1.2 y 3.2.1.3'!$3:$5</definedName>
    <definedName name="_xlnm.Print_Titles" localSheetId="4">'3.2.2.1 - 3.2.2.2'!$5:$6</definedName>
    <definedName name="_xlnm.Print_Titles" localSheetId="6">'3.2.3.1'!$7:$7</definedName>
    <definedName name="_xlnm.Print_Titles" localSheetId="9">'3.3.2.1 (PI)'!$5:$6</definedName>
    <definedName name="_xlnm.Print_Titles" localSheetId="11">'3.3.2.2 (PI)'!$3:$4</definedName>
    <definedName name="_xlnm.Print_Titles" localSheetId="16">'3.4.2.2'!$3:$4</definedName>
    <definedName name="_xlnm.Print_Titles" localSheetId="19">'3.5.2.1'!$5:$6</definedName>
    <definedName name="_xlnm.Print_Titles" localSheetId="21">'3.5.2.2'!$3:$4</definedName>
    <definedName name="_xlnm.Print_Titles" localSheetId="23">'3.5.3.1.1'!$7:$7</definedName>
    <definedName name="_xlnm.Print_Titles" localSheetId="24">'3.5.3.1.1 GRAF'!#REF!</definedName>
    <definedName name="_xlnm.Print_Titles" localSheetId="25">'3.5.3.1.2'!$4:$4</definedName>
    <definedName name="_xlnm.Print_Titles" localSheetId="27">'3.5.3.2.1'!$5:$5</definedName>
    <definedName name="_xlnm.Print_Titles" localSheetId="29">'3.5.3.2.2'!$3:$3</definedName>
    <definedName name="_xlnm.Print_Titles" localSheetId="34">'3.6.3.2.3.1'!$5:$5</definedName>
    <definedName name="_xlnm.Print_Titles" localSheetId="35">'3.6.3.2.3.2'!$5:$5</definedName>
    <definedName name="_xlnm.Print_Titles" localSheetId="37">'3.6.3.2.5'!$3:$3</definedName>
    <definedName name="TOTAL" localSheetId="6">#REF!</definedName>
    <definedName name="TOTAL" localSheetId="7">#REF!</definedName>
    <definedName name="TOTAL" localSheetId="10">#REF!</definedName>
    <definedName name="TOTAL" localSheetId="9">#REF!</definedName>
    <definedName name="TOTAL" localSheetId="12">#REF!</definedName>
    <definedName name="TOTAL" localSheetId="11">#REF!</definedName>
    <definedName name="TOTAL" localSheetId="15">#REF!</definedName>
    <definedName name="TOTAL" localSheetId="14">#REF!</definedName>
    <definedName name="TOTAL" localSheetId="16">#REF!</definedName>
    <definedName name="TOTAL" localSheetId="17">#REF!</definedName>
    <definedName name="TOTAL" localSheetId="19">#REF!</definedName>
    <definedName name="TOTAL" localSheetId="20">#REF!</definedName>
    <definedName name="TOTAL" localSheetId="21">#REF!</definedName>
    <definedName name="TOTAL" localSheetId="22">#REF!</definedName>
    <definedName name="TOTAL" localSheetId="23">#REF!</definedName>
    <definedName name="TOTAL" localSheetId="24">#REF!</definedName>
    <definedName name="TOTAL" localSheetId="25">#REF!</definedName>
    <definedName name="TOTAL" localSheetId="26">#REF!</definedName>
    <definedName name="TOTAL" localSheetId="27">#REF!</definedName>
    <definedName name="TOTAL" localSheetId="29">#REF!</definedName>
    <definedName name="TOTAL" localSheetId="31">#REF!</definedName>
    <definedName name="TOTAL" localSheetId="32">#REF!</definedName>
    <definedName name="TOTAL" localSheetId="33">#REF!</definedName>
    <definedName name="TOTAL" localSheetId="34">#REF!</definedName>
    <definedName name="TOTAL" localSheetId="35">#REF!</definedName>
    <definedName name="TOTAL" localSheetId="36">#REF!</definedName>
    <definedName name="TOTAL">#REF!</definedName>
    <definedName name="TUMBES" localSheetId="6">#REF!</definedName>
    <definedName name="TUMBES" localSheetId="7">#REF!</definedName>
    <definedName name="TUMBES" localSheetId="10">#REF!</definedName>
    <definedName name="TUMBES" localSheetId="9">#REF!</definedName>
    <definedName name="TUMBES" localSheetId="12">#REF!</definedName>
    <definedName name="TUMBES" localSheetId="11">#REF!</definedName>
    <definedName name="TUMBES" localSheetId="15">#REF!</definedName>
    <definedName name="TUMBES" localSheetId="14">#REF!</definedName>
    <definedName name="TUMBES" localSheetId="16">#REF!</definedName>
    <definedName name="TUMBES" localSheetId="17">#REF!</definedName>
    <definedName name="TUMBES" localSheetId="19">#REF!</definedName>
    <definedName name="TUMBES" localSheetId="20">#REF!</definedName>
    <definedName name="TUMBES" localSheetId="21">#REF!</definedName>
    <definedName name="TUMBES" localSheetId="22">#REF!</definedName>
    <definedName name="TUMBES" localSheetId="23">#REF!</definedName>
    <definedName name="TUMBES" localSheetId="24">#REF!</definedName>
    <definedName name="TUMBES" localSheetId="25">#REF!</definedName>
    <definedName name="TUMBES" localSheetId="26">#REF!</definedName>
    <definedName name="TUMBES" localSheetId="27">#REF!</definedName>
    <definedName name="TUMBES" localSheetId="29">#REF!</definedName>
    <definedName name="TUMBES" localSheetId="31">#REF!</definedName>
    <definedName name="TUMBES" localSheetId="32">#REF!</definedName>
    <definedName name="TUMBES" localSheetId="33">#REF!</definedName>
    <definedName name="TUMBES" localSheetId="34">#REF!</definedName>
    <definedName name="TUMBES" localSheetId="35">#REF!</definedName>
    <definedName name="TUMBES" localSheetId="36">#REF!</definedName>
    <definedName name="TUMBES">#REF!</definedName>
    <definedName name="UCAYALI" localSheetId="6">#REF!</definedName>
    <definedName name="UCAYALI" localSheetId="7">#REF!</definedName>
    <definedName name="UCAYALI" localSheetId="10">#REF!</definedName>
    <definedName name="UCAYALI" localSheetId="9">#REF!</definedName>
    <definedName name="UCAYALI" localSheetId="12">#REF!</definedName>
    <definedName name="UCAYALI" localSheetId="11">#REF!</definedName>
    <definedName name="UCAYALI" localSheetId="15">#REF!</definedName>
    <definedName name="UCAYALI" localSheetId="14">#REF!</definedName>
    <definedName name="UCAYALI" localSheetId="16">#REF!</definedName>
    <definedName name="UCAYALI" localSheetId="17">#REF!</definedName>
    <definedName name="UCAYALI" localSheetId="19">#REF!</definedName>
    <definedName name="UCAYALI" localSheetId="20">#REF!</definedName>
    <definedName name="UCAYALI" localSheetId="21">#REF!</definedName>
    <definedName name="UCAYALI" localSheetId="22">#REF!</definedName>
    <definedName name="UCAYALI" localSheetId="23">#REF!</definedName>
    <definedName name="UCAYALI" localSheetId="24">#REF!</definedName>
    <definedName name="UCAYALI" localSheetId="25">#REF!</definedName>
    <definedName name="UCAYALI" localSheetId="26">#REF!</definedName>
    <definedName name="UCAYALI" localSheetId="27">#REF!</definedName>
    <definedName name="UCAYALI" localSheetId="29">#REF!</definedName>
    <definedName name="UCAYALI" localSheetId="31">#REF!</definedName>
    <definedName name="UCAYALI" localSheetId="32">#REF!</definedName>
    <definedName name="UCAYALI" localSheetId="33">#REF!</definedName>
    <definedName name="UCAYALI" localSheetId="34">#REF!</definedName>
    <definedName name="UCAYALI" localSheetId="35">#REF!</definedName>
    <definedName name="UCAYALI" localSheetId="36">#REF!</definedName>
    <definedName name="UCAYALI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1" i="9" l="1"/>
  <c r="D58" i="9"/>
  <c r="C61" i="9"/>
  <c r="C58" i="9"/>
  <c r="H51" i="8" l="1"/>
  <c r="H23" i="8"/>
  <c r="H74" i="7"/>
  <c r="P53" i="26" l="1"/>
  <c r="P54" i="26"/>
  <c r="P55" i="26"/>
  <c r="P56" i="26"/>
  <c r="P57" i="26"/>
  <c r="AF9" i="25"/>
  <c r="AF10" i="25"/>
  <c r="AF11" i="25"/>
  <c r="AF12" i="25"/>
  <c r="AF13" i="25"/>
  <c r="AF14" i="25"/>
  <c r="AF15" i="25"/>
  <c r="AF16" i="25"/>
  <c r="AF17" i="25"/>
  <c r="AF18" i="25"/>
  <c r="AF19" i="25"/>
  <c r="AF20" i="25"/>
  <c r="AF21" i="25"/>
  <c r="AF22" i="25"/>
  <c r="AF23" i="25"/>
  <c r="AF24" i="25"/>
  <c r="AF26" i="25"/>
  <c r="AF27" i="25"/>
  <c r="AF28" i="25"/>
  <c r="AF29" i="25"/>
  <c r="AF30" i="25"/>
  <c r="AF31" i="25"/>
  <c r="AF32" i="25"/>
  <c r="AF33" i="25"/>
  <c r="AF34" i="25"/>
  <c r="AF35" i="25"/>
  <c r="AF36" i="25"/>
  <c r="AF37" i="25"/>
  <c r="AF38" i="25"/>
  <c r="AF39" i="25"/>
  <c r="AF40" i="25"/>
  <c r="AF41" i="25"/>
  <c r="AF42" i="25"/>
  <c r="AF43" i="25"/>
  <c r="AF44" i="25"/>
  <c r="AF45" i="25"/>
  <c r="AF46" i="25"/>
  <c r="AF47" i="25"/>
  <c r="AF48" i="25"/>
  <c r="AF49" i="25"/>
  <c r="AF50" i="25"/>
  <c r="AF51" i="25"/>
  <c r="AF52" i="25"/>
  <c r="AF53" i="25"/>
  <c r="AF54" i="25"/>
  <c r="AF55" i="25"/>
  <c r="AF56" i="25"/>
  <c r="AF57" i="25"/>
  <c r="AF58" i="25"/>
  <c r="AF59" i="25"/>
  <c r="AF60" i="25"/>
  <c r="AF61" i="25"/>
  <c r="AF62" i="25"/>
  <c r="AF63" i="25"/>
  <c r="AF64" i="25"/>
  <c r="AF65" i="25"/>
  <c r="AF66" i="25"/>
  <c r="AF67" i="25"/>
  <c r="AF68" i="25"/>
  <c r="AF69" i="25"/>
  <c r="AF70" i="25"/>
  <c r="AF71" i="25"/>
  <c r="AF72" i="25"/>
  <c r="AF73" i="25"/>
  <c r="AF74" i="25"/>
  <c r="AF75" i="25"/>
  <c r="AF76" i="25"/>
  <c r="AF77" i="25"/>
  <c r="AF78" i="25"/>
  <c r="AF79" i="25"/>
  <c r="AF80" i="25"/>
  <c r="AF81" i="25"/>
  <c r="AF82" i="25"/>
  <c r="AF83" i="25"/>
  <c r="AF84" i="25"/>
  <c r="AF85" i="25"/>
  <c r="AF86" i="25"/>
  <c r="AF87" i="25"/>
  <c r="AF89" i="25"/>
  <c r="AF90" i="25"/>
  <c r="AF91" i="25"/>
  <c r="AF92" i="25"/>
  <c r="AF93" i="25"/>
  <c r="AF94" i="25"/>
  <c r="AF95" i="25"/>
  <c r="AF96" i="25"/>
  <c r="AF8" i="25"/>
  <c r="I77" i="6"/>
  <c r="H77" i="6"/>
  <c r="G77" i="6"/>
  <c r="G63" i="5"/>
  <c r="E63" i="5"/>
  <c r="G50" i="5"/>
  <c r="E50" i="5"/>
  <c r="G48" i="5"/>
  <c r="G47" i="5"/>
  <c r="E48" i="5"/>
  <c r="E47" i="5"/>
  <c r="F14" i="35" l="1"/>
  <c r="D12" i="15" l="1"/>
  <c r="C12" i="15"/>
  <c r="F10" i="15"/>
  <c r="E10" i="15"/>
  <c r="D10" i="15"/>
  <c r="C10" i="15"/>
  <c r="F61" i="9" l="1"/>
  <c r="H93" i="4" l="1"/>
  <c r="G93" i="4"/>
  <c r="F93" i="4"/>
  <c r="E93" i="4"/>
  <c r="D93" i="4"/>
  <c r="N94" i="3" l="1"/>
  <c r="M94" i="3"/>
  <c r="L94" i="3"/>
  <c r="K94" i="3"/>
  <c r="J94" i="3"/>
  <c r="I94" i="3"/>
  <c r="H94" i="3"/>
  <c r="G94" i="3"/>
  <c r="F94" i="3"/>
  <c r="E20" i="3" l="1"/>
  <c r="D20" i="3"/>
  <c r="E56" i="3"/>
  <c r="D56" i="3"/>
  <c r="O78" i="32" l="1"/>
  <c r="N78" i="32"/>
  <c r="M78" i="32"/>
  <c r="L78" i="32"/>
  <c r="K78" i="32"/>
  <c r="J78" i="32"/>
  <c r="I78" i="32"/>
  <c r="H78" i="32"/>
  <c r="G78" i="32"/>
  <c r="F78" i="32"/>
  <c r="E78" i="32"/>
  <c r="O77" i="32"/>
  <c r="N77" i="32"/>
  <c r="M77" i="32"/>
  <c r="L77" i="32"/>
  <c r="K77" i="32"/>
  <c r="J77" i="32"/>
  <c r="I77" i="32"/>
  <c r="H77" i="32"/>
  <c r="G77" i="32"/>
  <c r="F77" i="32"/>
  <c r="E77" i="32"/>
  <c r="O76" i="32"/>
  <c r="N76" i="32"/>
  <c r="M76" i="32"/>
  <c r="L76" i="32"/>
  <c r="K76" i="32"/>
  <c r="J76" i="32"/>
  <c r="I76" i="32"/>
  <c r="H76" i="32"/>
  <c r="G76" i="32"/>
  <c r="F76" i="32"/>
  <c r="E76" i="32"/>
  <c r="O75" i="32"/>
  <c r="N75" i="32"/>
  <c r="M75" i="32"/>
  <c r="L75" i="32"/>
  <c r="K75" i="32"/>
  <c r="J75" i="32"/>
  <c r="I75" i="32"/>
  <c r="H75" i="32"/>
  <c r="G75" i="32"/>
  <c r="F75" i="32"/>
  <c r="E75" i="32"/>
  <c r="P357" i="31"/>
  <c r="O357" i="31"/>
  <c r="N357" i="31"/>
  <c r="M357" i="31"/>
  <c r="L357" i="31"/>
  <c r="K357" i="31"/>
  <c r="J357" i="31"/>
  <c r="I357" i="31"/>
  <c r="H357" i="31"/>
  <c r="G357" i="31"/>
  <c r="F357" i="31"/>
  <c r="P356" i="31"/>
  <c r="O356" i="31"/>
  <c r="N356" i="31"/>
  <c r="M356" i="31"/>
  <c r="L356" i="31"/>
  <c r="K356" i="31"/>
  <c r="J356" i="31"/>
  <c r="I356" i="31"/>
  <c r="H356" i="31"/>
  <c r="G356" i="31"/>
  <c r="F356" i="31"/>
  <c r="E357" i="31"/>
  <c r="E356" i="31"/>
  <c r="P365" i="29" l="1"/>
  <c r="O365" i="29"/>
  <c r="N365" i="29"/>
  <c r="M365" i="29"/>
  <c r="L365" i="29"/>
  <c r="K365" i="29"/>
  <c r="J365" i="29"/>
  <c r="I365" i="29"/>
  <c r="H365" i="29"/>
  <c r="G365" i="29"/>
  <c r="F365" i="29"/>
  <c r="Q351" i="29"/>
  <c r="Q350" i="29"/>
  <c r="Q349" i="29"/>
  <c r="Q348" i="29"/>
  <c r="Q347" i="29"/>
  <c r="Q353" i="29"/>
  <c r="Q354" i="29"/>
  <c r="Q357" i="29"/>
  <c r="Q356" i="29"/>
  <c r="Q355" i="29"/>
  <c r="Q352" i="29"/>
  <c r="Q346" i="29"/>
  <c r="N63" i="28"/>
  <c r="N64" i="28"/>
  <c r="N65" i="28"/>
  <c r="N66" i="28"/>
  <c r="N67" i="28"/>
  <c r="O93" i="27"/>
  <c r="N93" i="27"/>
  <c r="M93" i="27"/>
  <c r="L93" i="27"/>
  <c r="K93" i="27"/>
  <c r="J93" i="27"/>
  <c r="I93" i="27"/>
  <c r="H93" i="27"/>
  <c r="G93" i="27"/>
  <c r="F93" i="27"/>
  <c r="E93" i="27"/>
  <c r="D93" i="27"/>
  <c r="E97" i="25" l="1"/>
  <c r="D97" i="25"/>
  <c r="G94" i="23"/>
  <c r="F94" i="23"/>
  <c r="F95" i="23" s="1"/>
  <c r="E94" i="23"/>
  <c r="D94" i="23"/>
  <c r="D94" i="16"/>
  <c r="F94" i="13"/>
  <c r="E94" i="13"/>
  <c r="D94" i="13"/>
  <c r="K94" i="11"/>
  <c r="J94" i="11"/>
  <c r="I94" i="11"/>
  <c r="H94" i="11"/>
  <c r="G94" i="11"/>
  <c r="F94" i="11"/>
  <c r="E94" i="11"/>
  <c r="D94" i="11"/>
  <c r="D95" i="11" l="1"/>
  <c r="D95" i="23"/>
  <c r="Q116" i="37"/>
  <c r="B116" i="37"/>
  <c r="Q115" i="37"/>
  <c r="Q110" i="37"/>
  <c r="Q109" i="37"/>
  <c r="Q108" i="37"/>
  <c r="Q107" i="37"/>
  <c r="Q106" i="37"/>
  <c r="B8" i="37"/>
  <c r="B9" i="37" s="1"/>
  <c r="B10" i="37" s="1"/>
  <c r="B11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5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Q61" i="36"/>
  <c r="Q60" i="36"/>
  <c r="Q59" i="36"/>
  <c r="Q58" i="36"/>
  <c r="Q57" i="36"/>
  <c r="Q56" i="36"/>
  <c r="Q22" i="36"/>
  <c r="Q21" i="36"/>
  <c r="Q20" i="36"/>
  <c r="Q19" i="36"/>
  <c r="Q18" i="36"/>
  <c r="Q17" i="36"/>
  <c r="Q16" i="36"/>
  <c r="Q15" i="36"/>
  <c r="Q14" i="36"/>
  <c r="Q13" i="36"/>
  <c r="Q12" i="36"/>
  <c r="Q11" i="36"/>
  <c r="Q10" i="36"/>
  <c r="Q9" i="36"/>
  <c r="Q8" i="36"/>
  <c r="Q7" i="36"/>
  <c r="B7" i="36"/>
  <c r="B8" i="36" s="1"/>
  <c r="Q6" i="36"/>
  <c r="I74" i="34"/>
  <c r="H74" i="34"/>
  <c r="G74" i="34"/>
  <c r="F74" i="34"/>
  <c r="E74" i="34"/>
  <c r="D74" i="34"/>
  <c r="J73" i="34"/>
  <c r="J72" i="34"/>
  <c r="J71" i="34"/>
  <c r="J70" i="34"/>
  <c r="J69" i="34"/>
  <c r="J68" i="34"/>
  <c r="J67" i="34"/>
  <c r="J66" i="34"/>
  <c r="J65" i="34"/>
  <c r="J64" i="34"/>
  <c r="J63" i="34"/>
  <c r="J62" i="34"/>
  <c r="H21" i="34"/>
  <c r="G21" i="34"/>
  <c r="F21" i="34"/>
  <c r="E21" i="34"/>
  <c r="D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E17" i="33"/>
  <c r="O79" i="32"/>
  <c r="N79" i="32"/>
  <c r="G79" i="32"/>
  <c r="F79" i="32"/>
  <c r="L79" i="32"/>
  <c r="D78" i="32"/>
  <c r="I79" i="32"/>
  <c r="D77" i="32"/>
  <c r="P77" i="32" s="1"/>
  <c r="D76" i="32"/>
  <c r="P76" i="32" s="1"/>
  <c r="M79" i="32"/>
  <c r="K79" i="32"/>
  <c r="J79" i="32"/>
  <c r="H79" i="32"/>
  <c r="E79" i="32"/>
  <c r="D75" i="32"/>
  <c r="P74" i="32"/>
  <c r="P73" i="32"/>
  <c r="P72" i="32"/>
  <c r="P71" i="32"/>
  <c r="P70" i="32"/>
  <c r="P69" i="32"/>
  <c r="N358" i="31"/>
  <c r="Q357" i="31"/>
  <c r="P358" i="31"/>
  <c r="O358" i="31"/>
  <c r="M358" i="31"/>
  <c r="L358" i="31"/>
  <c r="K358" i="31"/>
  <c r="J358" i="31"/>
  <c r="I358" i="31"/>
  <c r="H358" i="31"/>
  <c r="G358" i="31"/>
  <c r="F358" i="31"/>
  <c r="Q356" i="31"/>
  <c r="Q355" i="31"/>
  <c r="Q354" i="31"/>
  <c r="Q353" i="31"/>
  <c r="Q352" i="31"/>
  <c r="Q351" i="31"/>
  <c r="Q350" i="31"/>
  <c r="Q349" i="31"/>
  <c r="Q348" i="31"/>
  <c r="Q347" i="31"/>
  <c r="Q346" i="31"/>
  <c r="Q345" i="31"/>
  <c r="Q344" i="31"/>
  <c r="Q343" i="31"/>
  <c r="Q342" i="31"/>
  <c r="Q341" i="31"/>
  <c r="Q340" i="31"/>
  <c r="Q339" i="31"/>
  <c r="Q338" i="31"/>
  <c r="Q337" i="31"/>
  <c r="Q336" i="31"/>
  <c r="Q335" i="31"/>
  <c r="Q334" i="31"/>
  <c r="Q333" i="31"/>
  <c r="Q332" i="31"/>
  <c r="Q331" i="31"/>
  <c r="Q330" i="31"/>
  <c r="Q329" i="31"/>
  <c r="Q328" i="31"/>
  <c r="Q327" i="31"/>
  <c r="Q326" i="31"/>
  <c r="Q325" i="31"/>
  <c r="Q324" i="31"/>
  <c r="Q323" i="31"/>
  <c r="Q322" i="31"/>
  <c r="Q321" i="31"/>
  <c r="Q320" i="31"/>
  <c r="Q319" i="31"/>
  <c r="Q318" i="31"/>
  <c r="Q317" i="31"/>
  <c r="Q316" i="31"/>
  <c r="Q315" i="31"/>
  <c r="Q314" i="31"/>
  <c r="Q313" i="31"/>
  <c r="Q312" i="31"/>
  <c r="Q311" i="31"/>
  <c r="Q310" i="31"/>
  <c r="Q309" i="31"/>
  <c r="Q308" i="31"/>
  <c r="Q307" i="31"/>
  <c r="Q306" i="31"/>
  <c r="Q305" i="31"/>
  <c r="Q304" i="31"/>
  <c r="Q303" i="31"/>
  <c r="Q302" i="31"/>
  <c r="Q301" i="31"/>
  <c r="Q300" i="31"/>
  <c r="Q299" i="31"/>
  <c r="Q298" i="31"/>
  <c r="Q297" i="31"/>
  <c r="Q296" i="31"/>
  <c r="Q295" i="31"/>
  <c r="Q294" i="31"/>
  <c r="Q293" i="31"/>
  <c r="Q292" i="31"/>
  <c r="Q291" i="31"/>
  <c r="Q290" i="31"/>
  <c r="Q289" i="31"/>
  <c r="Q288" i="31"/>
  <c r="Q287" i="31"/>
  <c r="Q286" i="31"/>
  <c r="Q285" i="31"/>
  <c r="Q284" i="31"/>
  <c r="Q283" i="31"/>
  <c r="Q282" i="31"/>
  <c r="Q281" i="31"/>
  <c r="Q280" i="31"/>
  <c r="Q279" i="31"/>
  <c r="Q278" i="31"/>
  <c r="Q277" i="31"/>
  <c r="Q276" i="31"/>
  <c r="Q275" i="31"/>
  <c r="Q274" i="31"/>
  <c r="Q273" i="31"/>
  <c r="Q272" i="31"/>
  <c r="Q271" i="31"/>
  <c r="Q270" i="31"/>
  <c r="Q269" i="31"/>
  <c r="Q268" i="31"/>
  <c r="Q267" i="31"/>
  <c r="Q266" i="31"/>
  <c r="Q265" i="31"/>
  <c r="Q264" i="31"/>
  <c r="Q263" i="31"/>
  <c r="Q262" i="31"/>
  <c r="Q261" i="31"/>
  <c r="Q260" i="31"/>
  <c r="Q259" i="31"/>
  <c r="Q258" i="31"/>
  <c r="Q257" i="31"/>
  <c r="Q256" i="31"/>
  <c r="Q255" i="31"/>
  <c r="Q254" i="31"/>
  <c r="Q253" i="31"/>
  <c r="Q252" i="31"/>
  <c r="Q251" i="31"/>
  <c r="Q250" i="31"/>
  <c r="Q249" i="31"/>
  <c r="Q248" i="31"/>
  <c r="Q247" i="31"/>
  <c r="Q246" i="31"/>
  <c r="Q245" i="31"/>
  <c r="Q244" i="31"/>
  <c r="Q243" i="31"/>
  <c r="Q242" i="31"/>
  <c r="Q241" i="31"/>
  <c r="Q240" i="31"/>
  <c r="Q239" i="31"/>
  <c r="Q238" i="31"/>
  <c r="Q237" i="31"/>
  <c r="Q236" i="31"/>
  <c r="Q235" i="31"/>
  <c r="Q234" i="31"/>
  <c r="Q233" i="31"/>
  <c r="Q232" i="31"/>
  <c r="Q231" i="31"/>
  <c r="Q230" i="31"/>
  <c r="Q229" i="31"/>
  <c r="Q228" i="31"/>
  <c r="Q227" i="31"/>
  <c r="Q226" i="31"/>
  <c r="Q225" i="31"/>
  <c r="Q224" i="31"/>
  <c r="Q223" i="31"/>
  <c r="Q222" i="31"/>
  <c r="Q221" i="31"/>
  <c r="Q220" i="31"/>
  <c r="Q219" i="31"/>
  <c r="Q218" i="31"/>
  <c r="Q217" i="31"/>
  <c r="Q216" i="31"/>
  <c r="Q215" i="31"/>
  <c r="Q214" i="31"/>
  <c r="Q213" i="31"/>
  <c r="Q212" i="31"/>
  <c r="Q211" i="31"/>
  <c r="Q210" i="31"/>
  <c r="Q209" i="31"/>
  <c r="Q208" i="31"/>
  <c r="Q207" i="31"/>
  <c r="Q206" i="31"/>
  <c r="Q205" i="31"/>
  <c r="Q204" i="31"/>
  <c r="Q203" i="31"/>
  <c r="Q202" i="31"/>
  <c r="Q201" i="31"/>
  <c r="Q200" i="31"/>
  <c r="Q199" i="31"/>
  <c r="Q198" i="31"/>
  <c r="Q197" i="31"/>
  <c r="Q196" i="31"/>
  <c r="Q195" i="31"/>
  <c r="Q194" i="31"/>
  <c r="Q193" i="31"/>
  <c r="Q192" i="31"/>
  <c r="Q191" i="31"/>
  <c r="Q190" i="31"/>
  <c r="Q189" i="31"/>
  <c r="Q188" i="31"/>
  <c r="Q187" i="31"/>
  <c r="Q186" i="31"/>
  <c r="Q185" i="31"/>
  <c r="Q184" i="31"/>
  <c r="Q183" i="31"/>
  <c r="Q182" i="31"/>
  <c r="Q181" i="31"/>
  <c r="Q180" i="31"/>
  <c r="Q179" i="31"/>
  <c r="Q178" i="31"/>
  <c r="Q177" i="31"/>
  <c r="Q176" i="31"/>
  <c r="Q175" i="31"/>
  <c r="Q174" i="31"/>
  <c r="Q173" i="31"/>
  <c r="Q172" i="31"/>
  <c r="Q171" i="31"/>
  <c r="Q170" i="31"/>
  <c r="Q169" i="31"/>
  <c r="Q168" i="31"/>
  <c r="Q167" i="31"/>
  <c r="Q166" i="31"/>
  <c r="Q165" i="31"/>
  <c r="Q164" i="31"/>
  <c r="Q163" i="31"/>
  <c r="Q162" i="31"/>
  <c r="Q161" i="31"/>
  <c r="Q160" i="31"/>
  <c r="Q159" i="31"/>
  <c r="Q158" i="31"/>
  <c r="Q157" i="31"/>
  <c r="Q156" i="31"/>
  <c r="Q155" i="31"/>
  <c r="Q154" i="31"/>
  <c r="Q153" i="31"/>
  <c r="Q152" i="31"/>
  <c r="Q151" i="31"/>
  <c r="Q150" i="31"/>
  <c r="Q149" i="31"/>
  <c r="Q148" i="31"/>
  <c r="Q147" i="31"/>
  <c r="Q146" i="31"/>
  <c r="Q145" i="31"/>
  <c r="Q144" i="31"/>
  <c r="Q143" i="31"/>
  <c r="Q142" i="31"/>
  <c r="Q141" i="31"/>
  <c r="Q140" i="31"/>
  <c r="Q139" i="31"/>
  <c r="Q138" i="31"/>
  <c r="Q137" i="31"/>
  <c r="Q136" i="31"/>
  <c r="Q135" i="31"/>
  <c r="Q134" i="31"/>
  <c r="Q133" i="31"/>
  <c r="Q132" i="31"/>
  <c r="Q131" i="31"/>
  <c r="Q130" i="31"/>
  <c r="Q129" i="31"/>
  <c r="Q128" i="31"/>
  <c r="Q127" i="31"/>
  <c r="Q126" i="31"/>
  <c r="Q125" i="31"/>
  <c r="Q124" i="31"/>
  <c r="Q123" i="31"/>
  <c r="Q122" i="31"/>
  <c r="Q121" i="31"/>
  <c r="Q120" i="31"/>
  <c r="Q119" i="31"/>
  <c r="Q118" i="31"/>
  <c r="Q117" i="31"/>
  <c r="Q116" i="31"/>
  <c r="Q115" i="31"/>
  <c r="Q114" i="31"/>
  <c r="Q113" i="31"/>
  <c r="Q112" i="31"/>
  <c r="Q111" i="31"/>
  <c r="Q110" i="31"/>
  <c r="Q109" i="31"/>
  <c r="Q108" i="31"/>
  <c r="Q107" i="31"/>
  <c r="Q106" i="31"/>
  <c r="Q105" i="31"/>
  <c r="Q104" i="31"/>
  <c r="Q103" i="31"/>
  <c r="Q102" i="31"/>
  <c r="Q101" i="31"/>
  <c r="Q100" i="31"/>
  <c r="Q99" i="31"/>
  <c r="Q98" i="31"/>
  <c r="Q97" i="31"/>
  <c r="Q96" i="31"/>
  <c r="Q95" i="31"/>
  <c r="Q94" i="31"/>
  <c r="Q93" i="31"/>
  <c r="Q92" i="31"/>
  <c r="Q91" i="31"/>
  <c r="Q90" i="31"/>
  <c r="Q89" i="31"/>
  <c r="Q88" i="31"/>
  <c r="Q87" i="31"/>
  <c r="Q86" i="31"/>
  <c r="Q85" i="31"/>
  <c r="Q84" i="31"/>
  <c r="Q83" i="31"/>
  <c r="Q82" i="31"/>
  <c r="Q81" i="31"/>
  <c r="Q80" i="31"/>
  <c r="Q79" i="31"/>
  <c r="Q78" i="31"/>
  <c r="Q77" i="31"/>
  <c r="Q76" i="31"/>
  <c r="Q75" i="31"/>
  <c r="Q74" i="31"/>
  <c r="Q73" i="31"/>
  <c r="Q72" i="31"/>
  <c r="Q71" i="31"/>
  <c r="Q70" i="31"/>
  <c r="Q69" i="31"/>
  <c r="Q68" i="31"/>
  <c r="Q67" i="31"/>
  <c r="Q66" i="31"/>
  <c r="Q65" i="31"/>
  <c r="Q64" i="31"/>
  <c r="Q63" i="31"/>
  <c r="Q62" i="31"/>
  <c r="Q61" i="31"/>
  <c r="Q60" i="31"/>
  <c r="Q59" i="31"/>
  <c r="Q58" i="31"/>
  <c r="Q57" i="31"/>
  <c r="Q56" i="31"/>
  <c r="Q55" i="31"/>
  <c r="Q54" i="31"/>
  <c r="Q53" i="31"/>
  <c r="Q52" i="31"/>
  <c r="Q51" i="31"/>
  <c r="Q50" i="31"/>
  <c r="Q49" i="31"/>
  <c r="Q48" i="31"/>
  <c r="Q47" i="31"/>
  <c r="Q46" i="31"/>
  <c r="Q45" i="31"/>
  <c r="Q44" i="31"/>
  <c r="Q43" i="31"/>
  <c r="Q42" i="31"/>
  <c r="Q41" i="31"/>
  <c r="Q40" i="31"/>
  <c r="Q39" i="31"/>
  <c r="Q38" i="31"/>
  <c r="Q37" i="31"/>
  <c r="Q36" i="31"/>
  <c r="Q35" i="31"/>
  <c r="Q34" i="31"/>
  <c r="Q33" i="31"/>
  <c r="Q32" i="31"/>
  <c r="Q31" i="31"/>
  <c r="Q30" i="31"/>
  <c r="Q29" i="31"/>
  <c r="Q28" i="31"/>
  <c r="Q27" i="31"/>
  <c r="Q26" i="31"/>
  <c r="Q25" i="31"/>
  <c r="Q24" i="31"/>
  <c r="Q23" i="31"/>
  <c r="Q22" i="31"/>
  <c r="Q21" i="31"/>
  <c r="Q20" i="31"/>
  <c r="Q19" i="31"/>
  <c r="Q18" i="31"/>
  <c r="Q17" i="31"/>
  <c r="Q16" i="31"/>
  <c r="Q15" i="31"/>
  <c r="Q14" i="31"/>
  <c r="Q13" i="31"/>
  <c r="Q12" i="31"/>
  <c r="Q11" i="31"/>
  <c r="Q10" i="31"/>
  <c r="Q9" i="31"/>
  <c r="Q8" i="31"/>
  <c r="Q7" i="31"/>
  <c r="Q6" i="31"/>
  <c r="Q5" i="31"/>
  <c r="Q4" i="31"/>
  <c r="E365" i="29"/>
  <c r="P364" i="29"/>
  <c r="O364" i="29"/>
  <c r="N364" i="29"/>
  <c r="M364" i="29"/>
  <c r="L364" i="29"/>
  <c r="K364" i="29"/>
  <c r="J364" i="29"/>
  <c r="I364" i="29"/>
  <c r="H364" i="29"/>
  <c r="G364" i="29"/>
  <c r="F364" i="29"/>
  <c r="E364" i="29"/>
  <c r="P363" i="29"/>
  <c r="O363" i="29"/>
  <c r="N363" i="29"/>
  <c r="M363" i="29"/>
  <c r="L363" i="29"/>
  <c r="K363" i="29"/>
  <c r="J363" i="29"/>
  <c r="I363" i="29"/>
  <c r="H363" i="29"/>
  <c r="G363" i="29"/>
  <c r="F363" i="29"/>
  <c r="E363" i="29"/>
  <c r="P362" i="29"/>
  <c r="O362" i="29"/>
  <c r="N362" i="29"/>
  <c r="M362" i="29"/>
  <c r="L362" i="29"/>
  <c r="K362" i="29"/>
  <c r="J362" i="29"/>
  <c r="I362" i="29"/>
  <c r="H362" i="29"/>
  <c r="G362" i="29"/>
  <c r="F362" i="29"/>
  <c r="E362" i="29"/>
  <c r="Q361" i="29"/>
  <c r="Q360" i="29"/>
  <c r="Q359" i="29"/>
  <c r="Q358" i="29"/>
  <c r="Q345" i="29"/>
  <c r="Q344" i="29"/>
  <c r="Q343" i="29"/>
  <c r="Q342" i="29"/>
  <c r="Q341" i="29"/>
  <c r="Q340" i="29"/>
  <c r="Q339" i="29"/>
  <c r="Q338" i="29"/>
  <c r="Q337" i="29"/>
  <c r="Q336" i="29"/>
  <c r="Q335" i="29"/>
  <c r="Q334" i="29"/>
  <c r="Q333" i="29"/>
  <c r="Q332" i="29"/>
  <c r="Q331" i="29"/>
  <c r="Q330" i="29"/>
  <c r="Q329" i="29"/>
  <c r="Q328" i="29"/>
  <c r="Q327" i="29"/>
  <c r="Q326" i="29"/>
  <c r="Q325" i="29"/>
  <c r="Q324" i="29"/>
  <c r="Q323" i="29"/>
  <c r="Q322" i="29"/>
  <c r="Q321" i="29"/>
  <c r="Q320" i="29"/>
  <c r="Q319" i="29"/>
  <c r="Q318" i="29"/>
  <c r="Q317" i="29"/>
  <c r="Q316" i="29"/>
  <c r="Q315" i="29"/>
  <c r="Q314" i="29"/>
  <c r="Q313" i="29"/>
  <c r="Q312" i="29"/>
  <c r="Q311" i="29"/>
  <c r="Q310" i="29"/>
  <c r="Q309" i="29"/>
  <c r="Q308" i="29"/>
  <c r="Q307" i="29"/>
  <c r="Q306" i="29"/>
  <c r="Q305" i="29"/>
  <c r="Q304" i="29"/>
  <c r="Q303" i="29"/>
  <c r="Q302" i="29"/>
  <c r="Q301" i="29"/>
  <c r="Q300" i="29"/>
  <c r="Q299" i="29"/>
  <c r="Q298" i="29"/>
  <c r="Q297" i="29"/>
  <c r="Q296" i="29"/>
  <c r="Q295" i="29"/>
  <c r="Q294" i="29"/>
  <c r="Q293" i="29"/>
  <c r="Q292" i="29"/>
  <c r="Q291" i="29"/>
  <c r="Q290" i="29"/>
  <c r="Q289" i="29"/>
  <c r="Q288" i="29"/>
  <c r="Q287" i="29"/>
  <c r="Q286" i="29"/>
  <c r="Q285" i="29"/>
  <c r="Q284" i="29"/>
  <c r="Q283" i="29"/>
  <c r="Q282" i="29"/>
  <c r="Q281" i="29"/>
  <c r="Q280" i="29"/>
  <c r="Q279" i="29"/>
  <c r="Q278" i="29"/>
  <c r="Q277" i="29"/>
  <c r="Q276" i="29"/>
  <c r="Q275" i="29"/>
  <c r="Q274" i="29"/>
  <c r="Q273" i="29"/>
  <c r="Q272" i="29"/>
  <c r="Q271" i="29"/>
  <c r="Q270" i="29"/>
  <c r="Q269" i="29"/>
  <c r="Q268" i="29"/>
  <c r="Q267" i="29"/>
  <c r="Q266" i="29"/>
  <c r="Q265" i="29"/>
  <c r="Q264" i="29"/>
  <c r="Q263" i="29"/>
  <c r="Q262" i="29"/>
  <c r="Q261" i="29"/>
  <c r="Q260" i="29"/>
  <c r="Q259" i="29"/>
  <c r="Q258" i="29"/>
  <c r="Q257" i="29"/>
  <c r="Q256" i="29"/>
  <c r="Q255" i="29"/>
  <c r="Q254" i="29"/>
  <c r="Q253" i="29"/>
  <c r="Q252" i="29"/>
  <c r="Q251" i="29"/>
  <c r="Q250" i="29"/>
  <c r="Q249" i="29"/>
  <c r="Q248" i="29"/>
  <c r="Q247" i="29"/>
  <c r="Q246" i="29"/>
  <c r="Q245" i="29"/>
  <c r="Q244" i="29"/>
  <c r="Q243" i="29"/>
  <c r="Q242" i="29"/>
  <c r="Q241" i="29"/>
  <c r="Q240" i="29"/>
  <c r="Q239" i="29"/>
  <c r="Q238" i="29"/>
  <c r="Q237" i="29"/>
  <c r="Q236" i="29"/>
  <c r="Q235" i="29"/>
  <c r="Q234" i="29"/>
  <c r="Q233" i="29"/>
  <c r="Q232" i="29"/>
  <c r="Q231" i="29"/>
  <c r="Q230" i="29"/>
  <c r="Q229" i="29"/>
  <c r="Q228" i="29"/>
  <c r="Q227" i="29"/>
  <c r="Q226" i="29"/>
  <c r="Q225" i="29"/>
  <c r="Q224" i="29"/>
  <c r="Q223" i="29"/>
  <c r="Q222" i="29"/>
  <c r="Q221" i="29"/>
  <c r="Q220" i="29"/>
  <c r="Q219" i="29"/>
  <c r="Q218" i="29"/>
  <c r="Q217" i="29"/>
  <c r="Q216" i="29"/>
  <c r="Q215" i="29"/>
  <c r="Q214" i="29"/>
  <c r="Q213" i="29"/>
  <c r="Q212" i="29"/>
  <c r="Q211" i="29"/>
  <c r="Q210" i="29"/>
  <c r="Q209" i="29"/>
  <c r="Q208" i="29"/>
  <c r="Q207" i="29"/>
  <c r="Q206" i="29"/>
  <c r="Q205" i="29"/>
  <c r="Q204" i="29"/>
  <c r="Q203" i="29"/>
  <c r="Q202" i="29"/>
  <c r="Q201" i="29"/>
  <c r="Q200" i="29"/>
  <c r="Q199" i="29"/>
  <c r="Q198" i="29"/>
  <c r="Q197" i="29"/>
  <c r="Q196" i="29"/>
  <c r="Q195" i="29"/>
  <c r="Q194" i="29"/>
  <c r="Q193" i="29"/>
  <c r="Q192" i="29"/>
  <c r="Q191" i="29"/>
  <c r="Q190" i="29"/>
  <c r="Q189" i="29"/>
  <c r="Q188" i="29"/>
  <c r="Q187" i="29"/>
  <c r="Q186" i="29"/>
  <c r="Q185" i="29"/>
  <c r="Q184" i="29"/>
  <c r="Q183" i="29"/>
  <c r="Q182" i="29"/>
  <c r="Q181" i="29"/>
  <c r="Q180" i="29"/>
  <c r="Q179" i="29"/>
  <c r="Q178" i="29"/>
  <c r="Q177" i="29"/>
  <c r="Q176" i="29"/>
  <c r="Q175" i="29"/>
  <c r="Q174" i="29"/>
  <c r="Q173" i="29"/>
  <c r="Q172" i="29"/>
  <c r="Q171" i="29"/>
  <c r="Q170" i="29"/>
  <c r="Q169" i="29"/>
  <c r="Q168" i="29"/>
  <c r="Q167" i="29"/>
  <c r="Q166" i="29"/>
  <c r="Q165" i="29"/>
  <c r="Q164" i="29"/>
  <c r="Q163" i="29"/>
  <c r="Q162" i="29"/>
  <c r="Q161" i="29"/>
  <c r="Q160" i="29"/>
  <c r="Q159" i="29"/>
  <c r="Q158" i="29"/>
  <c r="Q157" i="29"/>
  <c r="Q156" i="29"/>
  <c r="Q155" i="29"/>
  <c r="Q154" i="29"/>
  <c r="Q153" i="29"/>
  <c r="Q152" i="29"/>
  <c r="Q151" i="29"/>
  <c r="Q150" i="29"/>
  <c r="Q149" i="29"/>
  <c r="Q148" i="29"/>
  <c r="Q147" i="29"/>
  <c r="Q146" i="29"/>
  <c r="Q145" i="29"/>
  <c r="Q144" i="29"/>
  <c r="Q143" i="29"/>
  <c r="Q142" i="29"/>
  <c r="Q141" i="29"/>
  <c r="Q140" i="29"/>
  <c r="Q139" i="29"/>
  <c r="Q138" i="29"/>
  <c r="Q137" i="29"/>
  <c r="Q136" i="29"/>
  <c r="Q135" i="29"/>
  <c r="Q134" i="29"/>
  <c r="Q133" i="29"/>
  <c r="Q132" i="29"/>
  <c r="Q131" i="29"/>
  <c r="Q130" i="29"/>
  <c r="Q129" i="29"/>
  <c r="Q128" i="29"/>
  <c r="Q127" i="29"/>
  <c r="Q126" i="29"/>
  <c r="Q125" i="29"/>
  <c r="Q124" i="29"/>
  <c r="Q123" i="29"/>
  <c r="Q122" i="29"/>
  <c r="Q121" i="29"/>
  <c r="Q120" i="29"/>
  <c r="Q119" i="29"/>
  <c r="Q118" i="29"/>
  <c r="Q117" i="29"/>
  <c r="Q116" i="29"/>
  <c r="Q115" i="29"/>
  <c r="Q114" i="29"/>
  <c r="Q113" i="29"/>
  <c r="Q112" i="29"/>
  <c r="Q111" i="29"/>
  <c r="Q110" i="29"/>
  <c r="Q109" i="29"/>
  <c r="Q108" i="29"/>
  <c r="Q107" i="29"/>
  <c r="Q106" i="29"/>
  <c r="Q105" i="29"/>
  <c r="Q104" i="29"/>
  <c r="Q103" i="29"/>
  <c r="Q102" i="29"/>
  <c r="Q101" i="29"/>
  <c r="Q100" i="29"/>
  <c r="Q99" i="29"/>
  <c r="Q98" i="29"/>
  <c r="Q97" i="29"/>
  <c r="Q96" i="29"/>
  <c r="Q95" i="29"/>
  <c r="Q94" i="29"/>
  <c r="Q93" i="29"/>
  <c r="Q92" i="29"/>
  <c r="Q91" i="29"/>
  <c r="Q90" i="29"/>
  <c r="Q89" i="29"/>
  <c r="Q88" i="29"/>
  <c r="Q87" i="29"/>
  <c r="Q86" i="29"/>
  <c r="Q85" i="29"/>
  <c r="Q84" i="29"/>
  <c r="Q83" i="29"/>
  <c r="Q82" i="29"/>
  <c r="Q81" i="29"/>
  <c r="Q80" i="29"/>
  <c r="Q79" i="29"/>
  <c r="Q78" i="29"/>
  <c r="Q77" i="29"/>
  <c r="Q76" i="29"/>
  <c r="Q75" i="29"/>
  <c r="Q74" i="29"/>
  <c r="Q73" i="29"/>
  <c r="Q72" i="29"/>
  <c r="Q71" i="29"/>
  <c r="Q70" i="29"/>
  <c r="Q69" i="29"/>
  <c r="Q68" i="29"/>
  <c r="Q67" i="29"/>
  <c r="Q66" i="29"/>
  <c r="Q65" i="29"/>
  <c r="Q64" i="29"/>
  <c r="Q63" i="29"/>
  <c r="Q62" i="29"/>
  <c r="Q61" i="29"/>
  <c r="Q60" i="29"/>
  <c r="Q59" i="29"/>
  <c r="Q58" i="29"/>
  <c r="Q57" i="29"/>
  <c r="Q56" i="29"/>
  <c r="Q55" i="29"/>
  <c r="Q54" i="29"/>
  <c r="Q53" i="29"/>
  <c r="Q52" i="29"/>
  <c r="Q51" i="29"/>
  <c r="Q50" i="29"/>
  <c r="Q49" i="29"/>
  <c r="Q48" i="29"/>
  <c r="Q47" i="29"/>
  <c r="Q46" i="29"/>
  <c r="Q45" i="29"/>
  <c r="Q44" i="29"/>
  <c r="Q43" i="29"/>
  <c r="Q42" i="29"/>
  <c r="Q41" i="29"/>
  <c r="Q40" i="29"/>
  <c r="Q39" i="29"/>
  <c r="Q38" i="29"/>
  <c r="Q37" i="29"/>
  <c r="Q36" i="29"/>
  <c r="Q35" i="29"/>
  <c r="Q34" i="29"/>
  <c r="Q33" i="29"/>
  <c r="Q32" i="29"/>
  <c r="Q31" i="29"/>
  <c r="Q30" i="29"/>
  <c r="Q29" i="29"/>
  <c r="Q28" i="29"/>
  <c r="Q27" i="29"/>
  <c r="Q26" i="29"/>
  <c r="Q25" i="29"/>
  <c r="Q24" i="29"/>
  <c r="Q23" i="29"/>
  <c r="Q22" i="29"/>
  <c r="Q21" i="29"/>
  <c r="Q20" i="29"/>
  <c r="Q19" i="29"/>
  <c r="Q18" i="29"/>
  <c r="Q17" i="29"/>
  <c r="Q16" i="29"/>
  <c r="Q15" i="29"/>
  <c r="Q14" i="29"/>
  <c r="Q13" i="29"/>
  <c r="Q12" i="29"/>
  <c r="Q11" i="29"/>
  <c r="Q10" i="29"/>
  <c r="B10" i="29"/>
  <c r="B14" i="29" s="1"/>
  <c r="B18" i="29" s="1"/>
  <c r="B22" i="29" s="1"/>
  <c r="B26" i="29" s="1"/>
  <c r="B30" i="29" s="1"/>
  <c r="B34" i="29" s="1"/>
  <c r="B38" i="29" s="1"/>
  <c r="B42" i="29" s="1"/>
  <c r="B46" i="29" s="1"/>
  <c r="B50" i="29" s="1"/>
  <c r="B54" i="29" s="1"/>
  <c r="B58" i="29" s="1"/>
  <c r="B62" i="29" s="1"/>
  <c r="B66" i="29" s="1"/>
  <c r="B70" i="29" s="1"/>
  <c r="B74" i="29" s="1"/>
  <c r="B78" i="29" s="1"/>
  <c r="B82" i="29" s="1"/>
  <c r="B86" i="29" s="1"/>
  <c r="B90" i="29" s="1"/>
  <c r="B94" i="29" s="1"/>
  <c r="B98" i="29" s="1"/>
  <c r="B102" i="29" s="1"/>
  <c r="B106" i="29" s="1"/>
  <c r="B110" i="29" s="1"/>
  <c r="B114" i="29" s="1"/>
  <c r="B118" i="29" s="1"/>
  <c r="B122" i="29" s="1"/>
  <c r="B126" i="29" s="1"/>
  <c r="B130" i="29" s="1"/>
  <c r="B134" i="29" s="1"/>
  <c r="B138" i="29" s="1"/>
  <c r="B142" i="29" s="1"/>
  <c r="B146" i="29" s="1"/>
  <c r="B150" i="29" s="1"/>
  <c r="B154" i="29" s="1"/>
  <c r="B158" i="29" s="1"/>
  <c r="B162" i="29" s="1"/>
  <c r="B166" i="29" s="1"/>
  <c r="B170" i="29" s="1"/>
  <c r="B174" i="29" s="1"/>
  <c r="B178" i="29" s="1"/>
  <c r="B182" i="29" s="1"/>
  <c r="B186" i="29" s="1"/>
  <c r="B190" i="29" s="1"/>
  <c r="B194" i="29" s="1"/>
  <c r="B198" i="29" s="1"/>
  <c r="B202" i="29" s="1"/>
  <c r="B206" i="29" s="1"/>
  <c r="B210" i="29" s="1"/>
  <c r="B214" i="29" s="1"/>
  <c r="B218" i="29" s="1"/>
  <c r="B222" i="29" s="1"/>
  <c r="B226" i="29" s="1"/>
  <c r="B230" i="29" s="1"/>
  <c r="B234" i="29" s="1"/>
  <c r="B238" i="29" s="1"/>
  <c r="B242" i="29" s="1"/>
  <c r="B246" i="29" s="1"/>
  <c r="B250" i="29" s="1"/>
  <c r="B254" i="29" s="1"/>
  <c r="B258" i="29" s="1"/>
  <c r="B262" i="29" s="1"/>
  <c r="B266" i="29" s="1"/>
  <c r="B270" i="29" s="1"/>
  <c r="B274" i="29" s="1"/>
  <c r="B278" i="29" s="1"/>
  <c r="B282" i="29" s="1"/>
  <c r="B286" i="29" s="1"/>
  <c r="B290" i="29" s="1"/>
  <c r="B294" i="29" s="1"/>
  <c r="B298" i="29" s="1"/>
  <c r="B302" i="29" s="1"/>
  <c r="B306" i="29" s="1"/>
  <c r="B310" i="29" s="1"/>
  <c r="B314" i="29" s="1"/>
  <c r="B318" i="29" s="1"/>
  <c r="B322" i="29" s="1"/>
  <c r="B326" i="29" s="1"/>
  <c r="B330" i="29" s="1"/>
  <c r="B334" i="29" s="1"/>
  <c r="B338" i="29" s="1"/>
  <c r="Q9" i="29"/>
  <c r="Q8" i="29"/>
  <c r="Q7" i="29"/>
  <c r="Q6" i="29"/>
  <c r="AE67" i="28"/>
  <c r="AE66" i="28"/>
  <c r="AE65" i="28"/>
  <c r="AE64" i="28"/>
  <c r="AE63" i="28"/>
  <c r="AE62" i="28"/>
  <c r="N62" i="28"/>
  <c r="C56" i="28"/>
  <c r="B56" i="28"/>
  <c r="P92" i="27"/>
  <c r="P91" i="27"/>
  <c r="P90" i="27"/>
  <c r="P89" i="27"/>
  <c r="P88" i="27"/>
  <c r="P87" i="27"/>
  <c r="P86" i="27"/>
  <c r="P85" i="27"/>
  <c r="P84" i="27"/>
  <c r="P83" i="27"/>
  <c r="P82" i="27"/>
  <c r="P81" i="27"/>
  <c r="P80" i="27"/>
  <c r="P79" i="27"/>
  <c r="P78" i="27"/>
  <c r="P77" i="27"/>
  <c r="P76" i="27"/>
  <c r="P75" i="27"/>
  <c r="P74" i="27"/>
  <c r="P73" i="27"/>
  <c r="P72" i="27"/>
  <c r="P71" i="27"/>
  <c r="P70" i="27"/>
  <c r="P69" i="27"/>
  <c r="P68" i="27"/>
  <c r="P67" i="27"/>
  <c r="P66" i="27"/>
  <c r="P65" i="27"/>
  <c r="P64" i="27"/>
  <c r="P63" i="27"/>
  <c r="P62" i="27"/>
  <c r="P61" i="27"/>
  <c r="P60" i="27"/>
  <c r="P59" i="27"/>
  <c r="P58" i="27"/>
  <c r="P57" i="27"/>
  <c r="P56" i="27"/>
  <c r="P55" i="27"/>
  <c r="P54" i="27"/>
  <c r="P53" i="27"/>
  <c r="P52" i="27"/>
  <c r="P51" i="27"/>
  <c r="P50" i="27"/>
  <c r="P49" i="27"/>
  <c r="P48" i="27"/>
  <c r="P47" i="27"/>
  <c r="P46" i="27"/>
  <c r="P45" i="27"/>
  <c r="P44" i="27"/>
  <c r="P43" i="27"/>
  <c r="P42" i="27"/>
  <c r="P41" i="27"/>
  <c r="P40" i="27"/>
  <c r="P39" i="27"/>
  <c r="P38" i="27"/>
  <c r="P37" i="27"/>
  <c r="P36" i="27"/>
  <c r="P35" i="27"/>
  <c r="P34" i="27"/>
  <c r="P33" i="27"/>
  <c r="P32" i="27"/>
  <c r="P31" i="27"/>
  <c r="P30" i="27"/>
  <c r="P29" i="27"/>
  <c r="P28" i="27"/>
  <c r="P27" i="27"/>
  <c r="P26" i="27"/>
  <c r="P25" i="27"/>
  <c r="P24" i="27"/>
  <c r="P23" i="27"/>
  <c r="P22" i="27"/>
  <c r="P21" i="27"/>
  <c r="P20" i="27"/>
  <c r="P19" i="27"/>
  <c r="P18" i="27"/>
  <c r="P17" i="27"/>
  <c r="P16" i="27"/>
  <c r="P15" i="27"/>
  <c r="P14" i="27"/>
  <c r="P13" i="27"/>
  <c r="P12" i="27"/>
  <c r="P11" i="27"/>
  <c r="P10" i="27"/>
  <c r="P9" i="27"/>
  <c r="P8" i="27"/>
  <c r="P7" i="27"/>
  <c r="P6" i="27"/>
  <c r="B6" i="27"/>
  <c r="B7" i="27" s="1"/>
  <c r="B8" i="27" s="1"/>
  <c r="B9" i="27" s="1"/>
  <c r="B10" i="27" s="1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P5" i="27"/>
  <c r="P52" i="26"/>
  <c r="O97" i="25"/>
  <c r="M56" i="28" s="1"/>
  <c r="N97" i="25"/>
  <c r="L56" i="28" s="1"/>
  <c r="M97" i="25"/>
  <c r="K56" i="28" s="1"/>
  <c r="L97" i="25"/>
  <c r="J56" i="28" s="1"/>
  <c r="K97" i="25"/>
  <c r="I56" i="28" s="1"/>
  <c r="J97" i="25"/>
  <c r="H56" i="28" s="1"/>
  <c r="I97" i="25"/>
  <c r="G56" i="28" s="1"/>
  <c r="H97" i="25"/>
  <c r="F56" i="28" s="1"/>
  <c r="G97" i="25"/>
  <c r="E56" i="28" s="1"/>
  <c r="F97" i="25"/>
  <c r="D56" i="28" s="1"/>
  <c r="P96" i="25"/>
  <c r="P95" i="25"/>
  <c r="P94" i="25"/>
  <c r="P93" i="25"/>
  <c r="P92" i="25"/>
  <c r="P91" i="25"/>
  <c r="P90" i="25"/>
  <c r="P89" i="25"/>
  <c r="P88" i="25"/>
  <c r="AF88" i="25" s="1"/>
  <c r="P87" i="25"/>
  <c r="P86" i="25"/>
  <c r="P85" i="25"/>
  <c r="P84" i="25"/>
  <c r="P83" i="25"/>
  <c r="P82" i="25"/>
  <c r="P81" i="25"/>
  <c r="P80" i="25"/>
  <c r="P79" i="25"/>
  <c r="P78" i="25"/>
  <c r="P77" i="25"/>
  <c r="P76" i="25"/>
  <c r="P75" i="25"/>
  <c r="P74" i="25"/>
  <c r="P73" i="25"/>
  <c r="P72" i="25"/>
  <c r="P71" i="25"/>
  <c r="P70" i="25"/>
  <c r="P69" i="25"/>
  <c r="P68" i="25"/>
  <c r="P67" i="25"/>
  <c r="P66" i="25"/>
  <c r="P65" i="25"/>
  <c r="P64" i="25"/>
  <c r="P63" i="25"/>
  <c r="P62" i="25"/>
  <c r="P61" i="25"/>
  <c r="P60" i="25"/>
  <c r="P59" i="25"/>
  <c r="P58" i="25"/>
  <c r="P57" i="25"/>
  <c r="P56" i="25"/>
  <c r="P55" i="25"/>
  <c r="P54" i="25"/>
  <c r="P53" i="25"/>
  <c r="P52" i="25"/>
  <c r="P51" i="25"/>
  <c r="P50" i="25"/>
  <c r="P49" i="25"/>
  <c r="P48" i="25"/>
  <c r="P47" i="25"/>
  <c r="P46" i="25"/>
  <c r="P45" i="25"/>
  <c r="P44" i="25"/>
  <c r="P43" i="25"/>
  <c r="P42" i="25"/>
  <c r="P41" i="25"/>
  <c r="P40" i="25"/>
  <c r="P39" i="25"/>
  <c r="P38" i="25"/>
  <c r="P37" i="25"/>
  <c r="P36" i="25"/>
  <c r="P35" i="25"/>
  <c r="P34" i="25"/>
  <c r="P33" i="25"/>
  <c r="P32" i="25"/>
  <c r="P31" i="25"/>
  <c r="P30" i="25"/>
  <c r="P29" i="25"/>
  <c r="P28" i="25"/>
  <c r="P27" i="25"/>
  <c r="P26" i="25"/>
  <c r="P25" i="25"/>
  <c r="AF25" i="25" s="1"/>
  <c r="P24" i="25"/>
  <c r="P23" i="25"/>
  <c r="P22" i="25"/>
  <c r="P21" i="25"/>
  <c r="P20" i="25"/>
  <c r="P19" i="25"/>
  <c r="P18" i="25"/>
  <c r="P17" i="25"/>
  <c r="P16" i="25"/>
  <c r="P15" i="25"/>
  <c r="P14" i="25"/>
  <c r="P13" i="25"/>
  <c r="P12" i="25"/>
  <c r="P11" i="25"/>
  <c r="P10" i="25"/>
  <c r="P9" i="25"/>
  <c r="B9" i="25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P8" i="25"/>
  <c r="J103" i="24"/>
  <c r="I103" i="24"/>
  <c r="H103" i="24"/>
  <c r="G103" i="24"/>
  <c r="F103" i="24"/>
  <c r="E103" i="24"/>
  <c r="D103" i="24"/>
  <c r="C103" i="24"/>
  <c r="L102" i="24"/>
  <c r="K102" i="24"/>
  <c r="N101" i="24"/>
  <c r="N103" i="24" s="1"/>
  <c r="M101" i="24"/>
  <c r="M103" i="24" s="1"/>
  <c r="L101" i="24"/>
  <c r="K101" i="24"/>
  <c r="O101" i="24" s="1"/>
  <c r="I93" i="23"/>
  <c r="J93" i="23" s="1"/>
  <c r="H93" i="23"/>
  <c r="I92" i="23"/>
  <c r="H92" i="23"/>
  <c r="J92" i="23" s="1"/>
  <c r="I91" i="23"/>
  <c r="H91" i="23"/>
  <c r="I90" i="23"/>
  <c r="H90" i="23"/>
  <c r="I89" i="23"/>
  <c r="H89" i="23"/>
  <c r="J89" i="23" s="1"/>
  <c r="I88" i="23"/>
  <c r="H88" i="23"/>
  <c r="I87" i="23"/>
  <c r="H87" i="23"/>
  <c r="I86" i="23"/>
  <c r="H86" i="23"/>
  <c r="J86" i="23" s="1"/>
  <c r="I85" i="23"/>
  <c r="H85" i="23"/>
  <c r="J84" i="23"/>
  <c r="I84" i="23"/>
  <c r="H84" i="23"/>
  <c r="I83" i="23"/>
  <c r="H83" i="23"/>
  <c r="J83" i="23" s="1"/>
  <c r="I82" i="23"/>
  <c r="H82" i="23"/>
  <c r="J82" i="23" s="1"/>
  <c r="I81" i="23"/>
  <c r="H81" i="23"/>
  <c r="I80" i="23"/>
  <c r="J80" i="23" s="1"/>
  <c r="H80" i="23"/>
  <c r="I79" i="23"/>
  <c r="H79" i="23"/>
  <c r="J79" i="23" s="1"/>
  <c r="I78" i="23"/>
  <c r="H78" i="23"/>
  <c r="I77" i="23"/>
  <c r="H77" i="23"/>
  <c r="I76" i="23"/>
  <c r="J76" i="23" s="1"/>
  <c r="H76" i="23"/>
  <c r="I75" i="23"/>
  <c r="H75" i="23"/>
  <c r="I74" i="23"/>
  <c r="H74" i="23"/>
  <c r="I73" i="23"/>
  <c r="H73" i="23"/>
  <c r="J73" i="23" s="1"/>
  <c r="I72" i="23"/>
  <c r="H72" i="23"/>
  <c r="J72" i="23" s="1"/>
  <c r="I71" i="23"/>
  <c r="H71" i="23"/>
  <c r="I70" i="23"/>
  <c r="H70" i="23"/>
  <c r="J70" i="23" s="1"/>
  <c r="I69" i="23"/>
  <c r="H69" i="23"/>
  <c r="I68" i="23"/>
  <c r="H68" i="23"/>
  <c r="I67" i="23"/>
  <c r="H67" i="23"/>
  <c r="I66" i="23"/>
  <c r="H66" i="23"/>
  <c r="I65" i="23"/>
  <c r="H65" i="23"/>
  <c r="I64" i="23"/>
  <c r="J64" i="23" s="1"/>
  <c r="H64" i="23"/>
  <c r="I63" i="23"/>
  <c r="H63" i="23"/>
  <c r="J63" i="23" s="1"/>
  <c r="I62" i="23"/>
  <c r="H62" i="23"/>
  <c r="I61" i="23"/>
  <c r="J61" i="23" s="1"/>
  <c r="H61" i="23"/>
  <c r="I60" i="23"/>
  <c r="H60" i="23"/>
  <c r="I59" i="23"/>
  <c r="H59" i="23"/>
  <c r="I58" i="23"/>
  <c r="H58" i="23"/>
  <c r="I57" i="23"/>
  <c r="H57" i="23"/>
  <c r="J57" i="23" s="1"/>
  <c r="I56" i="23"/>
  <c r="H56" i="23"/>
  <c r="I55" i="23"/>
  <c r="H55" i="23"/>
  <c r="I54" i="23"/>
  <c r="H54" i="23"/>
  <c r="J54" i="23" s="1"/>
  <c r="I53" i="23"/>
  <c r="H53" i="23"/>
  <c r="I52" i="23"/>
  <c r="H52" i="23"/>
  <c r="J52" i="23" s="1"/>
  <c r="I51" i="23"/>
  <c r="H51" i="23"/>
  <c r="J51" i="23" s="1"/>
  <c r="I50" i="23"/>
  <c r="H50" i="23"/>
  <c r="J50" i="23" s="1"/>
  <c r="I49" i="23"/>
  <c r="H49" i="23"/>
  <c r="J49" i="23" s="1"/>
  <c r="I48" i="23"/>
  <c r="H48" i="23"/>
  <c r="J48" i="23" s="1"/>
  <c r="I47" i="23"/>
  <c r="H47" i="23"/>
  <c r="I46" i="23"/>
  <c r="H46" i="23"/>
  <c r="I45" i="23"/>
  <c r="H45" i="23"/>
  <c r="J45" i="23" s="1"/>
  <c r="I44" i="23"/>
  <c r="H44" i="23"/>
  <c r="J44" i="23" s="1"/>
  <c r="I43" i="23"/>
  <c r="H43" i="23"/>
  <c r="I42" i="23"/>
  <c r="H42" i="23"/>
  <c r="J42" i="23" s="1"/>
  <c r="I41" i="23"/>
  <c r="H41" i="23"/>
  <c r="J41" i="23" s="1"/>
  <c r="I40" i="23"/>
  <c r="H40" i="23"/>
  <c r="J40" i="23" s="1"/>
  <c r="I39" i="23"/>
  <c r="H39" i="23"/>
  <c r="J39" i="23" s="1"/>
  <c r="I38" i="23"/>
  <c r="H38" i="23"/>
  <c r="I37" i="23"/>
  <c r="H37" i="23"/>
  <c r="I36" i="23"/>
  <c r="H36" i="23"/>
  <c r="J36" i="23" s="1"/>
  <c r="I35" i="23"/>
  <c r="H35" i="23"/>
  <c r="I34" i="23"/>
  <c r="H34" i="23"/>
  <c r="J34" i="23" s="1"/>
  <c r="J33" i="23"/>
  <c r="I33" i="23"/>
  <c r="H33" i="23"/>
  <c r="I32" i="23"/>
  <c r="H32" i="23"/>
  <c r="J32" i="23" s="1"/>
  <c r="I31" i="23"/>
  <c r="H31" i="23"/>
  <c r="J31" i="23" s="1"/>
  <c r="I30" i="23"/>
  <c r="H30" i="23"/>
  <c r="I29" i="23"/>
  <c r="H29" i="23"/>
  <c r="J28" i="23"/>
  <c r="I28" i="23"/>
  <c r="H28" i="23"/>
  <c r="I27" i="23"/>
  <c r="H27" i="23"/>
  <c r="I26" i="23"/>
  <c r="H26" i="23"/>
  <c r="J26" i="23" s="1"/>
  <c r="I25" i="23"/>
  <c r="H25" i="23"/>
  <c r="I24" i="23"/>
  <c r="H24" i="23"/>
  <c r="I23" i="23"/>
  <c r="H23" i="23"/>
  <c r="I22" i="23"/>
  <c r="H22" i="23"/>
  <c r="J22" i="23" s="1"/>
  <c r="I21" i="23"/>
  <c r="H21" i="23"/>
  <c r="I20" i="23"/>
  <c r="H20" i="23"/>
  <c r="J20" i="23" s="1"/>
  <c r="I19" i="23"/>
  <c r="H19" i="23"/>
  <c r="I18" i="23"/>
  <c r="H18" i="23"/>
  <c r="J18" i="23" s="1"/>
  <c r="I17" i="23"/>
  <c r="H17" i="23"/>
  <c r="J17" i="23" s="1"/>
  <c r="I16" i="23"/>
  <c r="H16" i="23"/>
  <c r="J16" i="23" s="1"/>
  <c r="I15" i="23"/>
  <c r="H15" i="23"/>
  <c r="I14" i="23"/>
  <c r="H14" i="23"/>
  <c r="J14" i="23" s="1"/>
  <c r="I13" i="23"/>
  <c r="H13" i="23"/>
  <c r="J13" i="23" s="1"/>
  <c r="I12" i="23"/>
  <c r="H12" i="23"/>
  <c r="J12" i="23" s="1"/>
  <c r="I11" i="23"/>
  <c r="H11" i="23"/>
  <c r="I10" i="23"/>
  <c r="H10" i="23"/>
  <c r="I9" i="23"/>
  <c r="H9" i="23"/>
  <c r="I8" i="23"/>
  <c r="H8" i="23"/>
  <c r="J8" i="23" s="1"/>
  <c r="I7" i="23"/>
  <c r="H7" i="23"/>
  <c r="J7" i="23" s="1"/>
  <c r="I6" i="23"/>
  <c r="H6" i="23"/>
  <c r="J6" i="23" s="1"/>
  <c r="B6" i="23"/>
  <c r="I5" i="23"/>
  <c r="H5" i="23"/>
  <c r="K97" i="21"/>
  <c r="J97" i="21"/>
  <c r="I97" i="21"/>
  <c r="H97" i="21"/>
  <c r="G97" i="21"/>
  <c r="F97" i="21"/>
  <c r="E97" i="21"/>
  <c r="D97" i="21"/>
  <c r="O96" i="21"/>
  <c r="N96" i="21"/>
  <c r="M96" i="21"/>
  <c r="L96" i="21"/>
  <c r="O95" i="21"/>
  <c r="N95" i="21"/>
  <c r="M95" i="21"/>
  <c r="L95" i="21"/>
  <c r="O94" i="21"/>
  <c r="N94" i="21"/>
  <c r="M94" i="21"/>
  <c r="L94" i="21"/>
  <c r="O93" i="21"/>
  <c r="N93" i="21"/>
  <c r="M93" i="21"/>
  <c r="L93" i="21"/>
  <c r="O92" i="21"/>
  <c r="N92" i="21"/>
  <c r="M92" i="21"/>
  <c r="L92" i="21"/>
  <c r="O91" i="21"/>
  <c r="N91" i="21"/>
  <c r="M91" i="21"/>
  <c r="L91" i="21"/>
  <c r="O90" i="21"/>
  <c r="N90" i="21"/>
  <c r="M90" i="21"/>
  <c r="L90" i="21"/>
  <c r="O89" i="21"/>
  <c r="N89" i="21"/>
  <c r="M89" i="21"/>
  <c r="L89" i="21"/>
  <c r="O88" i="21"/>
  <c r="N88" i="21"/>
  <c r="M88" i="21"/>
  <c r="L88" i="21"/>
  <c r="O87" i="21"/>
  <c r="N87" i="21"/>
  <c r="P87" i="21" s="1"/>
  <c r="M87" i="21"/>
  <c r="L87" i="21"/>
  <c r="O86" i="21"/>
  <c r="N86" i="21"/>
  <c r="M86" i="21"/>
  <c r="L86" i="21"/>
  <c r="O85" i="21"/>
  <c r="N85" i="21"/>
  <c r="M85" i="21"/>
  <c r="L85" i="21"/>
  <c r="O84" i="21"/>
  <c r="N84" i="21"/>
  <c r="M84" i="21"/>
  <c r="L84" i="21"/>
  <c r="O83" i="21"/>
  <c r="N83" i="21"/>
  <c r="M83" i="21"/>
  <c r="L83" i="21"/>
  <c r="O82" i="21"/>
  <c r="N82" i="21"/>
  <c r="M82" i="21"/>
  <c r="L82" i="21"/>
  <c r="O81" i="21"/>
  <c r="N81" i="21"/>
  <c r="M81" i="21"/>
  <c r="L81" i="21"/>
  <c r="O80" i="21"/>
  <c r="N80" i="21"/>
  <c r="M80" i="21"/>
  <c r="L80" i="21"/>
  <c r="O79" i="21"/>
  <c r="N79" i="21"/>
  <c r="M79" i="21"/>
  <c r="L79" i="21"/>
  <c r="O78" i="21"/>
  <c r="N78" i="21"/>
  <c r="M78" i="21"/>
  <c r="L78" i="21"/>
  <c r="O77" i="21"/>
  <c r="N77" i="21"/>
  <c r="M77" i="21"/>
  <c r="L77" i="21"/>
  <c r="O76" i="21"/>
  <c r="N76" i="21"/>
  <c r="M76" i="21"/>
  <c r="L76" i="21"/>
  <c r="O75" i="21"/>
  <c r="N75" i="21"/>
  <c r="M75" i="21"/>
  <c r="L75" i="21"/>
  <c r="O74" i="21"/>
  <c r="N74" i="21"/>
  <c r="M74" i="21"/>
  <c r="L74" i="21"/>
  <c r="O73" i="21"/>
  <c r="N73" i="21"/>
  <c r="M73" i="21"/>
  <c r="L73" i="21"/>
  <c r="O72" i="21"/>
  <c r="N72" i="21"/>
  <c r="M72" i="21"/>
  <c r="L72" i="21"/>
  <c r="O71" i="21"/>
  <c r="N71" i="21"/>
  <c r="M71" i="21"/>
  <c r="L71" i="21"/>
  <c r="O70" i="21"/>
  <c r="N70" i="21"/>
  <c r="M70" i="21"/>
  <c r="L70" i="21"/>
  <c r="O69" i="21"/>
  <c r="N69" i="21"/>
  <c r="M69" i="21"/>
  <c r="L69" i="21"/>
  <c r="O68" i="21"/>
  <c r="N68" i="21"/>
  <c r="M68" i="21"/>
  <c r="L68" i="21"/>
  <c r="O67" i="21"/>
  <c r="N67" i="21"/>
  <c r="M67" i="21"/>
  <c r="L67" i="21"/>
  <c r="O66" i="21"/>
  <c r="N66" i="21"/>
  <c r="M66" i="21"/>
  <c r="L66" i="21"/>
  <c r="O65" i="21"/>
  <c r="N65" i="21"/>
  <c r="M65" i="21"/>
  <c r="L65" i="21"/>
  <c r="O64" i="21"/>
  <c r="N64" i="21"/>
  <c r="M64" i="21"/>
  <c r="L64" i="21"/>
  <c r="O63" i="21"/>
  <c r="N63" i="21"/>
  <c r="M63" i="21"/>
  <c r="L63" i="21"/>
  <c r="O62" i="21"/>
  <c r="N62" i="21"/>
  <c r="M62" i="21"/>
  <c r="L62" i="21"/>
  <c r="O61" i="21"/>
  <c r="N61" i="21"/>
  <c r="M61" i="21"/>
  <c r="L61" i="21"/>
  <c r="O60" i="21"/>
  <c r="N60" i="21"/>
  <c r="M60" i="21"/>
  <c r="L60" i="21"/>
  <c r="O59" i="21"/>
  <c r="N59" i="21"/>
  <c r="M59" i="21"/>
  <c r="L59" i="21"/>
  <c r="O58" i="21"/>
  <c r="N58" i="21"/>
  <c r="M58" i="21"/>
  <c r="L58" i="21"/>
  <c r="O57" i="21"/>
  <c r="N57" i="21"/>
  <c r="M57" i="21"/>
  <c r="L57" i="21"/>
  <c r="O56" i="21"/>
  <c r="N56" i="21"/>
  <c r="M56" i="21"/>
  <c r="L56" i="21"/>
  <c r="O55" i="21"/>
  <c r="N55" i="21"/>
  <c r="M55" i="21"/>
  <c r="L55" i="21"/>
  <c r="O54" i="21"/>
  <c r="N54" i="21"/>
  <c r="M54" i="21"/>
  <c r="L54" i="21"/>
  <c r="O53" i="21"/>
  <c r="N53" i="21"/>
  <c r="M53" i="21"/>
  <c r="L53" i="21"/>
  <c r="O52" i="21"/>
  <c r="N52" i="21"/>
  <c r="M52" i="21"/>
  <c r="L52" i="21"/>
  <c r="O51" i="21"/>
  <c r="N51" i="21"/>
  <c r="M51" i="21"/>
  <c r="L51" i="21"/>
  <c r="O50" i="21"/>
  <c r="N50" i="21"/>
  <c r="M50" i="21"/>
  <c r="L50" i="21"/>
  <c r="O49" i="21"/>
  <c r="N49" i="21"/>
  <c r="M49" i="21"/>
  <c r="L49" i="21"/>
  <c r="O48" i="21"/>
  <c r="N48" i="21"/>
  <c r="M48" i="21"/>
  <c r="L48" i="21"/>
  <c r="O47" i="21"/>
  <c r="N47" i="21"/>
  <c r="M47" i="21"/>
  <c r="L47" i="21"/>
  <c r="O46" i="21"/>
  <c r="N46" i="21"/>
  <c r="M46" i="21"/>
  <c r="L46" i="21"/>
  <c r="O45" i="21"/>
  <c r="N45" i="21"/>
  <c r="M45" i="21"/>
  <c r="L45" i="21"/>
  <c r="O44" i="21"/>
  <c r="N44" i="21"/>
  <c r="M44" i="21"/>
  <c r="L44" i="21"/>
  <c r="O43" i="21"/>
  <c r="N43" i="21"/>
  <c r="M43" i="21"/>
  <c r="L43" i="21"/>
  <c r="O42" i="21"/>
  <c r="N42" i="21"/>
  <c r="M42" i="21"/>
  <c r="L42" i="21"/>
  <c r="O41" i="21"/>
  <c r="N41" i="21"/>
  <c r="M41" i="21"/>
  <c r="L41" i="21"/>
  <c r="O40" i="21"/>
  <c r="N40" i="21"/>
  <c r="M40" i="21"/>
  <c r="L40" i="21"/>
  <c r="O39" i="21"/>
  <c r="N39" i="21"/>
  <c r="M39" i="21"/>
  <c r="L39" i="21"/>
  <c r="O38" i="21"/>
  <c r="N38" i="21"/>
  <c r="M38" i="21"/>
  <c r="L38" i="21"/>
  <c r="O37" i="21"/>
  <c r="N37" i="21"/>
  <c r="M37" i="21"/>
  <c r="L37" i="21"/>
  <c r="O36" i="21"/>
  <c r="N36" i="21"/>
  <c r="M36" i="21"/>
  <c r="L36" i="21"/>
  <c r="O35" i="21"/>
  <c r="N35" i="21"/>
  <c r="M35" i="21"/>
  <c r="L35" i="21"/>
  <c r="O34" i="21"/>
  <c r="N34" i="21"/>
  <c r="M34" i="21"/>
  <c r="L34" i="21"/>
  <c r="O33" i="21"/>
  <c r="N33" i="21"/>
  <c r="M33" i="21"/>
  <c r="L33" i="21"/>
  <c r="O32" i="21"/>
  <c r="N32" i="21"/>
  <c r="M32" i="21"/>
  <c r="L32" i="21"/>
  <c r="O31" i="21"/>
  <c r="N31" i="21"/>
  <c r="M31" i="21"/>
  <c r="L31" i="21"/>
  <c r="O30" i="21"/>
  <c r="N30" i="21"/>
  <c r="M30" i="21"/>
  <c r="L30" i="21"/>
  <c r="O29" i="21"/>
  <c r="N29" i="21"/>
  <c r="M29" i="21"/>
  <c r="L29" i="21"/>
  <c r="O28" i="21"/>
  <c r="N28" i="21"/>
  <c r="M28" i="21"/>
  <c r="L28" i="21"/>
  <c r="O27" i="21"/>
  <c r="N27" i="21"/>
  <c r="M27" i="21"/>
  <c r="L27" i="21"/>
  <c r="O26" i="21"/>
  <c r="N26" i="21"/>
  <c r="M26" i="21"/>
  <c r="L26" i="21"/>
  <c r="O25" i="21"/>
  <c r="N25" i="21"/>
  <c r="M25" i="21"/>
  <c r="L25" i="21"/>
  <c r="O24" i="21"/>
  <c r="N24" i="21"/>
  <c r="M24" i="21"/>
  <c r="L24" i="21"/>
  <c r="O23" i="21"/>
  <c r="N23" i="21"/>
  <c r="M23" i="21"/>
  <c r="L23" i="21"/>
  <c r="O22" i="21"/>
  <c r="N22" i="21"/>
  <c r="M22" i="21"/>
  <c r="L22" i="21"/>
  <c r="O21" i="21"/>
  <c r="N21" i="21"/>
  <c r="M21" i="21"/>
  <c r="L21" i="21"/>
  <c r="O20" i="21"/>
  <c r="N20" i="21"/>
  <c r="M20" i="21"/>
  <c r="L20" i="21"/>
  <c r="O19" i="21"/>
  <c r="N19" i="21"/>
  <c r="M19" i="21"/>
  <c r="L19" i="21"/>
  <c r="O18" i="21"/>
  <c r="N18" i="21"/>
  <c r="M18" i="21"/>
  <c r="L18" i="21"/>
  <c r="O17" i="21"/>
  <c r="N17" i="21"/>
  <c r="M17" i="21"/>
  <c r="L17" i="21"/>
  <c r="O16" i="21"/>
  <c r="N16" i="21"/>
  <c r="M16" i="21"/>
  <c r="L16" i="21"/>
  <c r="O15" i="21"/>
  <c r="N15" i="21"/>
  <c r="M15" i="21"/>
  <c r="L15" i="21"/>
  <c r="O14" i="21"/>
  <c r="N14" i="21"/>
  <c r="M14" i="21"/>
  <c r="L14" i="21"/>
  <c r="O13" i="21"/>
  <c r="N13" i="21"/>
  <c r="M13" i="21"/>
  <c r="L13" i="21"/>
  <c r="O12" i="21"/>
  <c r="N12" i="21"/>
  <c r="M12" i="21"/>
  <c r="L12" i="21"/>
  <c r="O11" i="21"/>
  <c r="N11" i="21"/>
  <c r="M11" i="21"/>
  <c r="L11" i="21"/>
  <c r="O10" i="21"/>
  <c r="N10" i="21"/>
  <c r="M10" i="21"/>
  <c r="L10" i="21"/>
  <c r="O9" i="21"/>
  <c r="N9" i="21"/>
  <c r="M9" i="21"/>
  <c r="L9" i="21"/>
  <c r="O8" i="21"/>
  <c r="N8" i="21"/>
  <c r="M8" i="21"/>
  <c r="L8" i="21"/>
  <c r="O7" i="21"/>
  <c r="N7" i="21"/>
  <c r="M7" i="21"/>
  <c r="L7" i="21"/>
  <c r="D64" i="20"/>
  <c r="C64" i="20"/>
  <c r="F62" i="20"/>
  <c r="F60" i="20"/>
  <c r="F38" i="20"/>
  <c r="E38" i="20"/>
  <c r="D38" i="20"/>
  <c r="C38" i="20"/>
  <c r="G36" i="20"/>
  <c r="G34" i="20"/>
  <c r="F13" i="20"/>
  <c r="E13" i="20"/>
  <c r="D13" i="20"/>
  <c r="C13" i="20"/>
  <c r="G11" i="20"/>
  <c r="G9" i="20"/>
  <c r="J91" i="19"/>
  <c r="I91" i="19"/>
  <c r="H91" i="19"/>
  <c r="G91" i="19"/>
  <c r="F91" i="19"/>
  <c r="E91" i="19"/>
  <c r="D91" i="19"/>
  <c r="C91" i="19"/>
  <c r="L90" i="19"/>
  <c r="K90" i="19"/>
  <c r="O90" i="19" s="1"/>
  <c r="N89" i="19"/>
  <c r="N91" i="19" s="1"/>
  <c r="M89" i="19"/>
  <c r="M91" i="19" s="1"/>
  <c r="L89" i="19"/>
  <c r="K89" i="19"/>
  <c r="G94" i="18"/>
  <c r="F94" i="18"/>
  <c r="E94" i="18"/>
  <c r="D94" i="18"/>
  <c r="D95" i="18" s="1"/>
  <c r="I93" i="18"/>
  <c r="H93" i="18"/>
  <c r="I92" i="18"/>
  <c r="H92" i="18"/>
  <c r="I91" i="18"/>
  <c r="H91" i="18"/>
  <c r="I90" i="18"/>
  <c r="H90" i="18"/>
  <c r="J90" i="18" s="1"/>
  <c r="I89" i="18"/>
  <c r="H89" i="18"/>
  <c r="I88" i="18"/>
  <c r="H88" i="18"/>
  <c r="J88" i="18" s="1"/>
  <c r="I87" i="18"/>
  <c r="H87" i="18"/>
  <c r="I86" i="18"/>
  <c r="H86" i="18"/>
  <c r="J86" i="18" s="1"/>
  <c r="I85" i="18"/>
  <c r="H85" i="18"/>
  <c r="J85" i="18" s="1"/>
  <c r="I84" i="18"/>
  <c r="H84" i="18"/>
  <c r="J84" i="18" s="1"/>
  <c r="I83" i="18"/>
  <c r="H83" i="18"/>
  <c r="I82" i="18"/>
  <c r="H82" i="18"/>
  <c r="I81" i="18"/>
  <c r="H81" i="18"/>
  <c r="I80" i="18"/>
  <c r="H80" i="18"/>
  <c r="J80" i="18" s="1"/>
  <c r="I79" i="18"/>
  <c r="H79" i="18"/>
  <c r="J79" i="18" s="1"/>
  <c r="I78" i="18"/>
  <c r="H78" i="18"/>
  <c r="J78" i="18" s="1"/>
  <c r="I77" i="18"/>
  <c r="H77" i="18"/>
  <c r="I76" i="18"/>
  <c r="H76" i="18"/>
  <c r="J76" i="18" s="1"/>
  <c r="I75" i="18"/>
  <c r="H75" i="18"/>
  <c r="J75" i="18" s="1"/>
  <c r="I74" i="18"/>
  <c r="H74" i="18"/>
  <c r="I73" i="18"/>
  <c r="H73" i="18"/>
  <c r="J73" i="18" s="1"/>
  <c r="I72" i="18"/>
  <c r="J72" i="18" s="1"/>
  <c r="H72" i="18"/>
  <c r="I71" i="18"/>
  <c r="H71" i="18"/>
  <c r="I70" i="18"/>
  <c r="H70" i="18"/>
  <c r="J70" i="18" s="1"/>
  <c r="I69" i="18"/>
  <c r="H69" i="18"/>
  <c r="J69" i="18" s="1"/>
  <c r="I68" i="18"/>
  <c r="H68" i="18"/>
  <c r="J68" i="18" s="1"/>
  <c r="I67" i="18"/>
  <c r="H67" i="18"/>
  <c r="I66" i="18"/>
  <c r="H66" i="18"/>
  <c r="I65" i="18"/>
  <c r="H65" i="18"/>
  <c r="J65" i="18" s="1"/>
  <c r="I64" i="18"/>
  <c r="H64" i="18"/>
  <c r="I63" i="18"/>
  <c r="H63" i="18"/>
  <c r="I62" i="18"/>
  <c r="H62" i="18"/>
  <c r="I61" i="18"/>
  <c r="H61" i="18"/>
  <c r="I60" i="18"/>
  <c r="H60" i="18"/>
  <c r="J60" i="18" s="1"/>
  <c r="I59" i="18"/>
  <c r="H59" i="18"/>
  <c r="J59" i="18" s="1"/>
  <c r="I58" i="18"/>
  <c r="H58" i="18"/>
  <c r="I57" i="18"/>
  <c r="H57" i="18"/>
  <c r="I56" i="18"/>
  <c r="H56" i="18"/>
  <c r="J56" i="18" s="1"/>
  <c r="I55" i="18"/>
  <c r="H55" i="18"/>
  <c r="J55" i="18" s="1"/>
  <c r="I54" i="18"/>
  <c r="H54" i="18"/>
  <c r="J54" i="18" s="1"/>
  <c r="I53" i="18"/>
  <c r="H53" i="18"/>
  <c r="I52" i="18"/>
  <c r="J52" i="18" s="1"/>
  <c r="H52" i="18"/>
  <c r="I51" i="18"/>
  <c r="H51" i="18"/>
  <c r="I50" i="18"/>
  <c r="H50" i="18"/>
  <c r="I49" i="18"/>
  <c r="H49" i="18"/>
  <c r="J49" i="18" s="1"/>
  <c r="I48" i="18"/>
  <c r="H48" i="18"/>
  <c r="I47" i="18"/>
  <c r="H47" i="18"/>
  <c r="I46" i="18"/>
  <c r="H46" i="18"/>
  <c r="J46" i="18" s="1"/>
  <c r="I45" i="18"/>
  <c r="H45" i="18"/>
  <c r="J45" i="18" s="1"/>
  <c r="I44" i="18"/>
  <c r="H44" i="18"/>
  <c r="I43" i="18"/>
  <c r="H43" i="18"/>
  <c r="I42" i="18"/>
  <c r="H42" i="18"/>
  <c r="I41" i="18"/>
  <c r="H41" i="18"/>
  <c r="I40" i="18"/>
  <c r="H40" i="18"/>
  <c r="I39" i="18"/>
  <c r="H39" i="18"/>
  <c r="J39" i="18" s="1"/>
  <c r="I38" i="18"/>
  <c r="H38" i="18"/>
  <c r="I37" i="18"/>
  <c r="H37" i="18"/>
  <c r="J37" i="18" s="1"/>
  <c r="I36" i="18"/>
  <c r="H36" i="18"/>
  <c r="J36" i="18" s="1"/>
  <c r="I35" i="18"/>
  <c r="H35" i="18"/>
  <c r="I34" i="18"/>
  <c r="H34" i="18"/>
  <c r="I33" i="18"/>
  <c r="H33" i="18"/>
  <c r="J33" i="18" s="1"/>
  <c r="I32" i="18"/>
  <c r="H32" i="18"/>
  <c r="J32" i="18" s="1"/>
  <c r="I31" i="18"/>
  <c r="H31" i="18"/>
  <c r="I30" i="18"/>
  <c r="H30" i="18"/>
  <c r="J30" i="18" s="1"/>
  <c r="I29" i="18"/>
  <c r="H29" i="18"/>
  <c r="I28" i="18"/>
  <c r="H28" i="18"/>
  <c r="J28" i="18" s="1"/>
  <c r="I27" i="18"/>
  <c r="H27" i="18"/>
  <c r="J27" i="18" s="1"/>
  <c r="I26" i="18"/>
  <c r="H26" i="18"/>
  <c r="J26" i="18" s="1"/>
  <c r="I25" i="18"/>
  <c r="H25" i="18"/>
  <c r="I24" i="18"/>
  <c r="J24" i="18" s="1"/>
  <c r="H24" i="18"/>
  <c r="I23" i="18"/>
  <c r="H23" i="18"/>
  <c r="I22" i="18"/>
  <c r="H22" i="18"/>
  <c r="I21" i="18"/>
  <c r="H21" i="18"/>
  <c r="I20" i="18"/>
  <c r="J20" i="18" s="1"/>
  <c r="H20" i="18"/>
  <c r="I19" i="18"/>
  <c r="H19" i="18"/>
  <c r="I18" i="18"/>
  <c r="H18" i="18"/>
  <c r="J18" i="18" s="1"/>
  <c r="I17" i="18"/>
  <c r="H17" i="18"/>
  <c r="J17" i="18" s="1"/>
  <c r="I16" i="18"/>
  <c r="H16" i="18"/>
  <c r="J16" i="18" s="1"/>
  <c r="I15" i="18"/>
  <c r="H15" i="18"/>
  <c r="I14" i="18"/>
  <c r="H14" i="18"/>
  <c r="I13" i="18"/>
  <c r="H13" i="18"/>
  <c r="I12" i="18"/>
  <c r="H12" i="18"/>
  <c r="I11" i="18"/>
  <c r="H11" i="18"/>
  <c r="I10" i="18"/>
  <c r="H10" i="18"/>
  <c r="I9" i="18"/>
  <c r="H9" i="18"/>
  <c r="J9" i="18" s="1"/>
  <c r="I8" i="18"/>
  <c r="H8" i="18"/>
  <c r="J8" i="18" s="1"/>
  <c r="I7" i="18"/>
  <c r="H7" i="18"/>
  <c r="J7" i="18" s="1"/>
  <c r="I6" i="18"/>
  <c r="H6" i="18"/>
  <c r="J6" i="18" s="1"/>
  <c r="J5" i="18"/>
  <c r="I5" i="18"/>
  <c r="H5" i="18"/>
  <c r="K94" i="16"/>
  <c r="J94" i="16"/>
  <c r="I94" i="16"/>
  <c r="H94" i="16"/>
  <c r="G94" i="16"/>
  <c r="F94" i="16"/>
  <c r="E94" i="16"/>
  <c r="O93" i="16"/>
  <c r="N93" i="16"/>
  <c r="M93" i="16"/>
  <c r="L93" i="16"/>
  <c r="M92" i="16"/>
  <c r="P92" i="16" s="1"/>
  <c r="O91" i="16"/>
  <c r="N91" i="16"/>
  <c r="M91" i="16"/>
  <c r="L91" i="16"/>
  <c r="O90" i="16"/>
  <c r="N90" i="16"/>
  <c r="M90" i="16"/>
  <c r="L90" i="16"/>
  <c r="O89" i="16"/>
  <c r="N89" i="16"/>
  <c r="M89" i="16"/>
  <c r="L89" i="16"/>
  <c r="O88" i="16"/>
  <c r="N88" i="16"/>
  <c r="M88" i="16"/>
  <c r="L88" i="16"/>
  <c r="O87" i="16"/>
  <c r="N87" i="16"/>
  <c r="M87" i="16"/>
  <c r="L87" i="16"/>
  <c r="O86" i="16"/>
  <c r="N86" i="16"/>
  <c r="M86" i="16"/>
  <c r="L86" i="16"/>
  <c r="O85" i="16"/>
  <c r="N85" i="16"/>
  <c r="M85" i="16"/>
  <c r="L85" i="16"/>
  <c r="O84" i="16"/>
  <c r="N84" i="16"/>
  <c r="M84" i="16"/>
  <c r="L84" i="16"/>
  <c r="O83" i="16"/>
  <c r="N83" i="16"/>
  <c r="M83" i="16"/>
  <c r="L83" i="16"/>
  <c r="O82" i="16"/>
  <c r="N82" i="16"/>
  <c r="M82" i="16"/>
  <c r="L82" i="16"/>
  <c r="O81" i="16"/>
  <c r="N81" i="16"/>
  <c r="M81" i="16"/>
  <c r="L81" i="16"/>
  <c r="O80" i="16"/>
  <c r="N80" i="16"/>
  <c r="M80" i="16"/>
  <c r="L80" i="16"/>
  <c r="O79" i="16"/>
  <c r="N79" i="16"/>
  <c r="M79" i="16"/>
  <c r="L79" i="16"/>
  <c r="O78" i="16"/>
  <c r="N78" i="16"/>
  <c r="M78" i="16"/>
  <c r="L78" i="16"/>
  <c r="O77" i="16"/>
  <c r="N77" i="16"/>
  <c r="M77" i="16"/>
  <c r="L77" i="16"/>
  <c r="O76" i="16"/>
  <c r="N76" i="16"/>
  <c r="M76" i="16"/>
  <c r="L76" i="16"/>
  <c r="O75" i="16"/>
  <c r="N75" i="16"/>
  <c r="M75" i="16"/>
  <c r="L75" i="16"/>
  <c r="O74" i="16"/>
  <c r="N74" i="16"/>
  <c r="M74" i="16"/>
  <c r="L74" i="16"/>
  <c r="O73" i="16"/>
  <c r="N73" i="16"/>
  <c r="M73" i="16"/>
  <c r="L73" i="16"/>
  <c r="O72" i="16"/>
  <c r="N72" i="16"/>
  <c r="M72" i="16"/>
  <c r="L72" i="16"/>
  <c r="O71" i="16"/>
  <c r="N71" i="16"/>
  <c r="M71" i="16"/>
  <c r="L71" i="16"/>
  <c r="O70" i="16"/>
  <c r="N70" i="16"/>
  <c r="M70" i="16"/>
  <c r="L70" i="16"/>
  <c r="O69" i="16"/>
  <c r="N69" i="16"/>
  <c r="M69" i="16"/>
  <c r="L69" i="16"/>
  <c r="O68" i="16"/>
  <c r="N68" i="16"/>
  <c r="M68" i="16"/>
  <c r="L68" i="16"/>
  <c r="O67" i="16"/>
  <c r="N67" i="16"/>
  <c r="M67" i="16"/>
  <c r="L67" i="16"/>
  <c r="O66" i="16"/>
  <c r="N66" i="16"/>
  <c r="M66" i="16"/>
  <c r="L66" i="16"/>
  <c r="O65" i="16"/>
  <c r="N65" i="16"/>
  <c r="M65" i="16"/>
  <c r="L65" i="16"/>
  <c r="O64" i="16"/>
  <c r="N64" i="16"/>
  <c r="M64" i="16"/>
  <c r="L64" i="16"/>
  <c r="O63" i="16"/>
  <c r="N63" i="16"/>
  <c r="M63" i="16"/>
  <c r="L63" i="16"/>
  <c r="O62" i="16"/>
  <c r="N62" i="16"/>
  <c r="M62" i="16"/>
  <c r="L62" i="16"/>
  <c r="O61" i="16"/>
  <c r="N61" i="16"/>
  <c r="M61" i="16"/>
  <c r="L61" i="16"/>
  <c r="O60" i="16"/>
  <c r="N60" i="16"/>
  <c r="M60" i="16"/>
  <c r="L60" i="16"/>
  <c r="O59" i="16"/>
  <c r="N59" i="16"/>
  <c r="M59" i="16"/>
  <c r="L59" i="16"/>
  <c r="O58" i="16"/>
  <c r="N58" i="16"/>
  <c r="M58" i="16"/>
  <c r="L58" i="16"/>
  <c r="O57" i="16"/>
  <c r="N57" i="16"/>
  <c r="M57" i="16"/>
  <c r="L57" i="16"/>
  <c r="O56" i="16"/>
  <c r="N56" i="16"/>
  <c r="M56" i="16"/>
  <c r="L56" i="16"/>
  <c r="O55" i="16"/>
  <c r="N55" i="16"/>
  <c r="M55" i="16"/>
  <c r="L55" i="16"/>
  <c r="O54" i="16"/>
  <c r="N54" i="16"/>
  <c r="M54" i="16"/>
  <c r="L54" i="16"/>
  <c r="O53" i="16"/>
  <c r="N53" i="16"/>
  <c r="M53" i="16"/>
  <c r="L53" i="16"/>
  <c r="O52" i="16"/>
  <c r="N52" i="16"/>
  <c r="M52" i="16"/>
  <c r="L52" i="16"/>
  <c r="O51" i="16"/>
  <c r="N51" i="16"/>
  <c r="M51" i="16"/>
  <c r="L51" i="16"/>
  <c r="O50" i="16"/>
  <c r="N50" i="16"/>
  <c r="M50" i="16"/>
  <c r="L50" i="16"/>
  <c r="O49" i="16"/>
  <c r="N49" i="16"/>
  <c r="M49" i="16"/>
  <c r="L49" i="16"/>
  <c r="O48" i="16"/>
  <c r="N48" i="16"/>
  <c r="M48" i="16"/>
  <c r="L48" i="16"/>
  <c r="O47" i="16"/>
  <c r="N47" i="16"/>
  <c r="M47" i="16"/>
  <c r="L47" i="16"/>
  <c r="O46" i="16"/>
  <c r="N46" i="16"/>
  <c r="M46" i="16"/>
  <c r="L46" i="16"/>
  <c r="O45" i="16"/>
  <c r="N45" i="16"/>
  <c r="M45" i="16"/>
  <c r="L45" i="16"/>
  <c r="O44" i="16"/>
  <c r="N44" i="16"/>
  <c r="M44" i="16"/>
  <c r="L44" i="16"/>
  <c r="O43" i="16"/>
  <c r="N43" i="16"/>
  <c r="M43" i="16"/>
  <c r="L43" i="16"/>
  <c r="O42" i="16"/>
  <c r="N42" i="16"/>
  <c r="M42" i="16"/>
  <c r="L42" i="16"/>
  <c r="O41" i="16"/>
  <c r="N41" i="16"/>
  <c r="M41" i="16"/>
  <c r="L41" i="16"/>
  <c r="O40" i="16"/>
  <c r="N40" i="16"/>
  <c r="M40" i="16"/>
  <c r="L40" i="16"/>
  <c r="O39" i="16"/>
  <c r="N39" i="16"/>
  <c r="M39" i="16"/>
  <c r="L39" i="16"/>
  <c r="O38" i="16"/>
  <c r="N38" i="16"/>
  <c r="M38" i="16"/>
  <c r="L38" i="16"/>
  <c r="O37" i="16"/>
  <c r="N37" i="16"/>
  <c r="M37" i="16"/>
  <c r="L37" i="16"/>
  <c r="O36" i="16"/>
  <c r="N36" i="16"/>
  <c r="M36" i="16"/>
  <c r="L36" i="16"/>
  <c r="O35" i="16"/>
  <c r="N35" i="16"/>
  <c r="M35" i="16"/>
  <c r="L35" i="16"/>
  <c r="O34" i="16"/>
  <c r="N34" i="16"/>
  <c r="M34" i="16"/>
  <c r="L34" i="16"/>
  <c r="O33" i="16"/>
  <c r="N33" i="16"/>
  <c r="M33" i="16"/>
  <c r="L33" i="16"/>
  <c r="O32" i="16"/>
  <c r="N32" i="16"/>
  <c r="M32" i="16"/>
  <c r="L32" i="16"/>
  <c r="O31" i="16"/>
  <c r="N31" i="16"/>
  <c r="M31" i="16"/>
  <c r="L31" i="16"/>
  <c r="O30" i="16"/>
  <c r="N30" i="16"/>
  <c r="M30" i="16"/>
  <c r="L30" i="16"/>
  <c r="O29" i="16"/>
  <c r="N29" i="16"/>
  <c r="M29" i="16"/>
  <c r="L29" i="16"/>
  <c r="O28" i="16"/>
  <c r="N28" i="16"/>
  <c r="M28" i="16"/>
  <c r="L28" i="16"/>
  <c r="O27" i="16"/>
  <c r="N27" i="16"/>
  <c r="M27" i="16"/>
  <c r="L27" i="16"/>
  <c r="O26" i="16"/>
  <c r="N26" i="16"/>
  <c r="M26" i="16"/>
  <c r="L26" i="16"/>
  <c r="O25" i="16"/>
  <c r="N25" i="16"/>
  <c r="M25" i="16"/>
  <c r="L25" i="16"/>
  <c r="O24" i="16"/>
  <c r="N24" i="16"/>
  <c r="M24" i="16"/>
  <c r="L24" i="16"/>
  <c r="O23" i="16"/>
  <c r="N23" i="16"/>
  <c r="M23" i="16"/>
  <c r="L23" i="16"/>
  <c r="O22" i="16"/>
  <c r="N22" i="16"/>
  <c r="M22" i="16"/>
  <c r="L22" i="16"/>
  <c r="O21" i="16"/>
  <c r="N21" i="16"/>
  <c r="M21" i="16"/>
  <c r="L21" i="16"/>
  <c r="O20" i="16"/>
  <c r="N20" i="16"/>
  <c r="M20" i="16"/>
  <c r="L20" i="16"/>
  <c r="O19" i="16"/>
  <c r="N19" i="16"/>
  <c r="M19" i="16"/>
  <c r="L19" i="16"/>
  <c r="O18" i="16"/>
  <c r="N18" i="16"/>
  <c r="M18" i="16"/>
  <c r="L18" i="16"/>
  <c r="O17" i="16"/>
  <c r="N17" i="16"/>
  <c r="M17" i="16"/>
  <c r="L17" i="16"/>
  <c r="O16" i="16"/>
  <c r="N16" i="16"/>
  <c r="M16" i="16"/>
  <c r="L16" i="16"/>
  <c r="O15" i="16"/>
  <c r="N15" i="16"/>
  <c r="M15" i="16"/>
  <c r="L15" i="16"/>
  <c r="O14" i="16"/>
  <c r="N14" i="16"/>
  <c r="M14" i="16"/>
  <c r="L14" i="16"/>
  <c r="O13" i="16"/>
  <c r="N13" i="16"/>
  <c r="M13" i="16"/>
  <c r="L13" i="16"/>
  <c r="O12" i="16"/>
  <c r="N12" i="16"/>
  <c r="M12" i="16"/>
  <c r="L12" i="16"/>
  <c r="O11" i="16"/>
  <c r="N11" i="16"/>
  <c r="M11" i="16"/>
  <c r="L11" i="16"/>
  <c r="O10" i="16"/>
  <c r="N10" i="16"/>
  <c r="M10" i="16"/>
  <c r="L10" i="16"/>
  <c r="O9" i="16"/>
  <c r="N9" i="16"/>
  <c r="M9" i="16"/>
  <c r="L9" i="16"/>
  <c r="O8" i="16"/>
  <c r="N8" i="16"/>
  <c r="M8" i="16"/>
  <c r="L8" i="16"/>
  <c r="O7" i="16"/>
  <c r="N7" i="16"/>
  <c r="M7" i="16"/>
  <c r="L7" i="16"/>
  <c r="D63" i="15"/>
  <c r="C63" i="15"/>
  <c r="F61" i="15"/>
  <c r="C62" i="15" s="1"/>
  <c r="F59" i="15"/>
  <c r="D60" i="15" s="1"/>
  <c r="F38" i="15"/>
  <c r="E38" i="15"/>
  <c r="D38" i="15"/>
  <c r="C38" i="15"/>
  <c r="G36" i="15"/>
  <c r="G34" i="15"/>
  <c r="F14" i="15"/>
  <c r="E14" i="15"/>
  <c r="D14" i="15"/>
  <c r="C14" i="15"/>
  <c r="G12" i="15"/>
  <c r="G10" i="15"/>
  <c r="J89" i="14"/>
  <c r="I89" i="14"/>
  <c r="H89" i="14"/>
  <c r="G89" i="14"/>
  <c r="F89" i="14"/>
  <c r="E89" i="14"/>
  <c r="D89" i="14"/>
  <c r="C89" i="14"/>
  <c r="L88" i="14"/>
  <c r="K88" i="14"/>
  <c r="N87" i="14"/>
  <c r="N89" i="14" s="1"/>
  <c r="M87" i="14"/>
  <c r="M89" i="14" s="1"/>
  <c r="L87" i="14"/>
  <c r="K87" i="14"/>
  <c r="D95" i="13"/>
  <c r="G94" i="13"/>
  <c r="F95" i="13" s="1"/>
  <c r="I93" i="13"/>
  <c r="H93" i="13"/>
  <c r="J93" i="13" s="1"/>
  <c r="I92" i="13"/>
  <c r="J92" i="13" s="1"/>
  <c r="H92" i="13"/>
  <c r="I91" i="13"/>
  <c r="J91" i="13" s="1"/>
  <c r="H91" i="13"/>
  <c r="I90" i="13"/>
  <c r="H90" i="13"/>
  <c r="I89" i="13"/>
  <c r="H89" i="13"/>
  <c r="J89" i="13" s="1"/>
  <c r="I88" i="13"/>
  <c r="H88" i="13"/>
  <c r="I87" i="13"/>
  <c r="H87" i="13"/>
  <c r="I86" i="13"/>
  <c r="H86" i="13"/>
  <c r="J86" i="13" s="1"/>
  <c r="I85" i="13"/>
  <c r="H85" i="13"/>
  <c r="I84" i="13"/>
  <c r="H84" i="13"/>
  <c r="I83" i="13"/>
  <c r="H83" i="13"/>
  <c r="J83" i="13" s="1"/>
  <c r="I82" i="13"/>
  <c r="H82" i="13"/>
  <c r="I81" i="13"/>
  <c r="H81" i="13"/>
  <c r="J81" i="13" s="1"/>
  <c r="I80" i="13"/>
  <c r="H80" i="13"/>
  <c r="I79" i="13"/>
  <c r="H79" i="13"/>
  <c r="J79" i="13" s="1"/>
  <c r="I78" i="13"/>
  <c r="H78" i="13"/>
  <c r="I77" i="13"/>
  <c r="J77" i="13" s="1"/>
  <c r="H77" i="13"/>
  <c r="I76" i="13"/>
  <c r="H76" i="13"/>
  <c r="J76" i="13" s="1"/>
  <c r="I75" i="13"/>
  <c r="H75" i="13"/>
  <c r="I74" i="13"/>
  <c r="H74" i="13"/>
  <c r="J74" i="13" s="1"/>
  <c r="I73" i="13"/>
  <c r="H73" i="13"/>
  <c r="J73" i="13" s="1"/>
  <c r="I72" i="13"/>
  <c r="J72" i="13" s="1"/>
  <c r="H72" i="13"/>
  <c r="I71" i="13"/>
  <c r="H71" i="13"/>
  <c r="I70" i="13"/>
  <c r="H70" i="13"/>
  <c r="J70" i="13" s="1"/>
  <c r="I69" i="13"/>
  <c r="H69" i="13"/>
  <c r="J69" i="13" s="1"/>
  <c r="I68" i="13"/>
  <c r="H68" i="13"/>
  <c r="I67" i="13"/>
  <c r="H67" i="13"/>
  <c r="I66" i="13"/>
  <c r="H66" i="13"/>
  <c r="I65" i="13"/>
  <c r="H65" i="13"/>
  <c r="I64" i="13"/>
  <c r="H64" i="13"/>
  <c r="J64" i="13" s="1"/>
  <c r="I63" i="13"/>
  <c r="H63" i="13"/>
  <c r="J63" i="13" s="1"/>
  <c r="I62" i="13"/>
  <c r="H62" i="13"/>
  <c r="I61" i="13"/>
  <c r="H61" i="13"/>
  <c r="I60" i="13"/>
  <c r="H60" i="13"/>
  <c r="I59" i="13"/>
  <c r="H59" i="13"/>
  <c r="I58" i="13"/>
  <c r="H58" i="13"/>
  <c r="I57" i="13"/>
  <c r="H57" i="13"/>
  <c r="I56" i="13"/>
  <c r="H56" i="13"/>
  <c r="J56" i="13" s="1"/>
  <c r="I55" i="13"/>
  <c r="H55" i="13"/>
  <c r="I54" i="13"/>
  <c r="H54" i="13"/>
  <c r="J54" i="13" s="1"/>
  <c r="I53" i="13"/>
  <c r="H53" i="13"/>
  <c r="J53" i="13" s="1"/>
  <c r="I52" i="13"/>
  <c r="H52" i="13"/>
  <c r="I51" i="13"/>
  <c r="H51" i="13"/>
  <c r="I50" i="13"/>
  <c r="H50" i="13"/>
  <c r="J50" i="13" s="1"/>
  <c r="I49" i="13"/>
  <c r="H49" i="13"/>
  <c r="I48" i="13"/>
  <c r="H48" i="13"/>
  <c r="J48" i="13" s="1"/>
  <c r="I47" i="13"/>
  <c r="H47" i="13"/>
  <c r="J47" i="13" s="1"/>
  <c r="I46" i="13"/>
  <c r="H46" i="13"/>
  <c r="J46" i="13" s="1"/>
  <c r="I45" i="13"/>
  <c r="H45" i="13"/>
  <c r="J45" i="13" s="1"/>
  <c r="I44" i="13"/>
  <c r="H44" i="13"/>
  <c r="I43" i="13"/>
  <c r="H43" i="13"/>
  <c r="I42" i="13"/>
  <c r="H42" i="13"/>
  <c r="I41" i="13"/>
  <c r="H41" i="13"/>
  <c r="I40" i="13"/>
  <c r="H40" i="13"/>
  <c r="I39" i="13"/>
  <c r="H39" i="13"/>
  <c r="J39" i="13" s="1"/>
  <c r="I38" i="13"/>
  <c r="H38" i="13"/>
  <c r="J38" i="13" s="1"/>
  <c r="I37" i="13"/>
  <c r="H37" i="13"/>
  <c r="J37" i="13" s="1"/>
  <c r="I36" i="13"/>
  <c r="H36" i="13"/>
  <c r="I35" i="13"/>
  <c r="H35" i="13"/>
  <c r="J35" i="13" s="1"/>
  <c r="I34" i="13"/>
  <c r="H34" i="13"/>
  <c r="I33" i="13"/>
  <c r="H33" i="13"/>
  <c r="I32" i="13"/>
  <c r="H32" i="13"/>
  <c r="I31" i="13"/>
  <c r="H31" i="13"/>
  <c r="I30" i="13"/>
  <c r="H30" i="13"/>
  <c r="I29" i="13"/>
  <c r="H29" i="13"/>
  <c r="J29" i="13" s="1"/>
  <c r="I28" i="13"/>
  <c r="H28" i="13"/>
  <c r="I27" i="13"/>
  <c r="H27" i="13"/>
  <c r="I26" i="13"/>
  <c r="H26" i="13"/>
  <c r="J26" i="13" s="1"/>
  <c r="I25" i="13"/>
  <c r="H25" i="13"/>
  <c r="J25" i="13" s="1"/>
  <c r="I24" i="13"/>
  <c r="H24" i="13"/>
  <c r="I23" i="13"/>
  <c r="H23" i="13"/>
  <c r="I22" i="13"/>
  <c r="H22" i="13"/>
  <c r="I21" i="13"/>
  <c r="H21" i="13"/>
  <c r="I20" i="13"/>
  <c r="H20" i="13"/>
  <c r="J20" i="13" s="1"/>
  <c r="I19" i="13"/>
  <c r="H19" i="13"/>
  <c r="I18" i="13"/>
  <c r="H18" i="13"/>
  <c r="J18" i="13" s="1"/>
  <c r="I17" i="13"/>
  <c r="H17" i="13"/>
  <c r="J17" i="13" s="1"/>
  <c r="I16" i="13"/>
  <c r="H16" i="13"/>
  <c r="J16" i="13" s="1"/>
  <c r="I15" i="13"/>
  <c r="H15" i="13"/>
  <c r="I14" i="13"/>
  <c r="H14" i="13"/>
  <c r="J13" i="13"/>
  <c r="I13" i="13"/>
  <c r="H13" i="13"/>
  <c r="I12" i="13"/>
  <c r="H12" i="13"/>
  <c r="J12" i="13" s="1"/>
  <c r="I11" i="13"/>
  <c r="H11" i="13"/>
  <c r="I10" i="13"/>
  <c r="H10" i="13"/>
  <c r="J10" i="13" s="1"/>
  <c r="I9" i="13"/>
  <c r="H9" i="13"/>
  <c r="J9" i="13" s="1"/>
  <c r="I8" i="13"/>
  <c r="H8" i="13"/>
  <c r="I7" i="13"/>
  <c r="H7" i="13"/>
  <c r="I6" i="13"/>
  <c r="H6" i="13"/>
  <c r="J6" i="13" s="1"/>
  <c r="I5" i="13"/>
  <c r="H5" i="13"/>
  <c r="J5" i="13" s="1"/>
  <c r="O93" i="11"/>
  <c r="N93" i="11"/>
  <c r="M93" i="11"/>
  <c r="L93" i="11"/>
  <c r="P93" i="11" s="1"/>
  <c r="O92" i="11"/>
  <c r="N92" i="11"/>
  <c r="M92" i="11"/>
  <c r="L92" i="11"/>
  <c r="M91" i="11"/>
  <c r="P91" i="11" s="1"/>
  <c r="O90" i="11"/>
  <c r="N90" i="11"/>
  <c r="M90" i="11"/>
  <c r="L90" i="11"/>
  <c r="O89" i="11"/>
  <c r="N89" i="11"/>
  <c r="M89" i="11"/>
  <c r="L89" i="11"/>
  <c r="O88" i="11"/>
  <c r="N88" i="11"/>
  <c r="M88" i="11"/>
  <c r="L88" i="11"/>
  <c r="O87" i="11"/>
  <c r="N87" i="11"/>
  <c r="M87" i="11"/>
  <c r="L87" i="11"/>
  <c r="O86" i="11"/>
  <c r="N86" i="11"/>
  <c r="M86" i="11"/>
  <c r="L86" i="11"/>
  <c r="O85" i="11"/>
  <c r="N85" i="11"/>
  <c r="M85" i="11"/>
  <c r="L85" i="11"/>
  <c r="O84" i="11"/>
  <c r="N84" i="11"/>
  <c r="M84" i="11"/>
  <c r="L84" i="11"/>
  <c r="O83" i="11"/>
  <c r="N83" i="11"/>
  <c r="M83" i="11"/>
  <c r="L83" i="11"/>
  <c r="O82" i="11"/>
  <c r="N82" i="11"/>
  <c r="M82" i="11"/>
  <c r="L82" i="11"/>
  <c r="O81" i="11"/>
  <c r="N81" i="11"/>
  <c r="M81" i="11"/>
  <c r="L81" i="11"/>
  <c r="O80" i="11"/>
  <c r="N80" i="11"/>
  <c r="M80" i="11"/>
  <c r="L80" i="11"/>
  <c r="O79" i="11"/>
  <c r="N79" i="11"/>
  <c r="M79" i="11"/>
  <c r="L79" i="11"/>
  <c r="P79" i="11" s="1"/>
  <c r="O78" i="11"/>
  <c r="N78" i="11"/>
  <c r="M78" i="11"/>
  <c r="L78" i="11"/>
  <c r="O77" i="11"/>
  <c r="N77" i="11"/>
  <c r="M77" i="11"/>
  <c r="L77" i="11"/>
  <c r="O76" i="11"/>
  <c r="N76" i="11"/>
  <c r="M76" i="11"/>
  <c r="L76" i="11"/>
  <c r="O75" i="11"/>
  <c r="N75" i="11"/>
  <c r="M75" i="11"/>
  <c r="L75" i="11"/>
  <c r="P75" i="11" s="1"/>
  <c r="O74" i="11"/>
  <c r="N74" i="11"/>
  <c r="M74" i="11"/>
  <c r="L74" i="11"/>
  <c r="O73" i="11"/>
  <c r="N73" i="11"/>
  <c r="M73" i="11"/>
  <c r="L73" i="11"/>
  <c r="O72" i="11"/>
  <c r="N72" i="11"/>
  <c r="M72" i="11"/>
  <c r="L72" i="11"/>
  <c r="O71" i="11"/>
  <c r="N71" i="11"/>
  <c r="M71" i="11"/>
  <c r="L71" i="11"/>
  <c r="O70" i="11"/>
  <c r="N70" i="11"/>
  <c r="M70" i="11"/>
  <c r="L70" i="11"/>
  <c r="O69" i="11"/>
  <c r="N69" i="11"/>
  <c r="M69" i="11"/>
  <c r="L69" i="11"/>
  <c r="O68" i="11"/>
  <c r="N68" i="11"/>
  <c r="M68" i="11"/>
  <c r="L68" i="11"/>
  <c r="O67" i="11"/>
  <c r="N67" i="11"/>
  <c r="M67" i="11"/>
  <c r="L67" i="11"/>
  <c r="O66" i="11"/>
  <c r="N66" i="11"/>
  <c r="P66" i="11" s="1"/>
  <c r="M66" i="11"/>
  <c r="L66" i="11"/>
  <c r="O65" i="11"/>
  <c r="N65" i="11"/>
  <c r="M65" i="11"/>
  <c r="L65" i="11"/>
  <c r="O64" i="11"/>
  <c r="N64" i="11"/>
  <c r="M64" i="11"/>
  <c r="L64" i="11"/>
  <c r="O63" i="11"/>
  <c r="N63" i="11"/>
  <c r="M63" i="11"/>
  <c r="L63" i="11"/>
  <c r="O62" i="11"/>
  <c r="N62" i="11"/>
  <c r="M62" i="11"/>
  <c r="L62" i="11"/>
  <c r="O61" i="11"/>
  <c r="N61" i="11"/>
  <c r="M61" i="11"/>
  <c r="L61" i="11"/>
  <c r="O60" i="11"/>
  <c r="N60" i="11"/>
  <c r="M60" i="11"/>
  <c r="L60" i="11"/>
  <c r="P60" i="11" s="1"/>
  <c r="O59" i="11"/>
  <c r="N59" i="11"/>
  <c r="M59" i="11"/>
  <c r="L59" i="11"/>
  <c r="O58" i="11"/>
  <c r="N58" i="11"/>
  <c r="M58" i="11"/>
  <c r="L58" i="11"/>
  <c r="O57" i="11"/>
  <c r="N57" i="11"/>
  <c r="M57" i="11"/>
  <c r="L57" i="11"/>
  <c r="O56" i="11"/>
  <c r="N56" i="11"/>
  <c r="M56" i="11"/>
  <c r="L56" i="11"/>
  <c r="O55" i="11"/>
  <c r="N55" i="11"/>
  <c r="M55" i="11"/>
  <c r="L55" i="11"/>
  <c r="P55" i="11" s="1"/>
  <c r="O54" i="11"/>
  <c r="N54" i="11"/>
  <c r="M54" i="11"/>
  <c r="L54" i="11"/>
  <c r="O53" i="11"/>
  <c r="N53" i="11"/>
  <c r="M53" i="11"/>
  <c r="L53" i="11"/>
  <c r="O52" i="11"/>
  <c r="N52" i="11"/>
  <c r="M52" i="11"/>
  <c r="L52" i="11"/>
  <c r="O51" i="11"/>
  <c r="N51" i="11"/>
  <c r="M51" i="11"/>
  <c r="L51" i="11"/>
  <c r="O50" i="11"/>
  <c r="N50" i="11"/>
  <c r="M50" i="11"/>
  <c r="L50" i="11"/>
  <c r="O49" i="11"/>
  <c r="N49" i="11"/>
  <c r="M49" i="11"/>
  <c r="L49" i="11"/>
  <c r="O48" i="11"/>
  <c r="N48" i="11"/>
  <c r="M48" i="11"/>
  <c r="L48" i="11"/>
  <c r="O47" i="11"/>
  <c r="N47" i="11"/>
  <c r="M47" i="11"/>
  <c r="L47" i="11"/>
  <c r="O46" i="11"/>
  <c r="N46" i="11"/>
  <c r="M46" i="11"/>
  <c r="L46" i="11"/>
  <c r="O45" i="11"/>
  <c r="N45" i="11"/>
  <c r="M45" i="11"/>
  <c r="L45" i="11"/>
  <c r="O44" i="11"/>
  <c r="N44" i="11"/>
  <c r="M44" i="11"/>
  <c r="L44" i="11"/>
  <c r="O43" i="11"/>
  <c r="N43" i="11"/>
  <c r="M43" i="11"/>
  <c r="L43" i="11"/>
  <c r="O42" i="11"/>
  <c r="N42" i="11"/>
  <c r="M42" i="11"/>
  <c r="L42" i="11"/>
  <c r="O41" i="11"/>
  <c r="N41" i="11"/>
  <c r="M41" i="11"/>
  <c r="L41" i="11"/>
  <c r="O40" i="11"/>
  <c r="N40" i="11"/>
  <c r="M40" i="11"/>
  <c r="L40" i="11"/>
  <c r="O39" i="11"/>
  <c r="N39" i="11"/>
  <c r="M39" i="11"/>
  <c r="L39" i="11"/>
  <c r="O38" i="11"/>
  <c r="N38" i="11"/>
  <c r="M38" i="11"/>
  <c r="L38" i="11"/>
  <c r="O37" i="11"/>
  <c r="N37" i="11"/>
  <c r="M37" i="11"/>
  <c r="L37" i="11"/>
  <c r="O36" i="11"/>
  <c r="N36" i="11"/>
  <c r="M36" i="11"/>
  <c r="L36" i="11"/>
  <c r="O35" i="11"/>
  <c r="N35" i="11"/>
  <c r="M35" i="11"/>
  <c r="L35" i="11"/>
  <c r="O34" i="11"/>
  <c r="N34" i="11"/>
  <c r="M34" i="11"/>
  <c r="L34" i="11"/>
  <c r="O33" i="11"/>
  <c r="N33" i="11"/>
  <c r="M33" i="11"/>
  <c r="L33" i="11"/>
  <c r="O32" i="11"/>
  <c r="N32" i="11"/>
  <c r="M32" i="11"/>
  <c r="L32" i="11"/>
  <c r="O31" i="11"/>
  <c r="N31" i="11"/>
  <c r="M31" i="11"/>
  <c r="L31" i="11"/>
  <c r="O30" i="11"/>
  <c r="N30" i="11"/>
  <c r="M30" i="11"/>
  <c r="L30" i="11"/>
  <c r="P30" i="11" s="1"/>
  <c r="O29" i="11"/>
  <c r="N29" i="11"/>
  <c r="M29" i="11"/>
  <c r="L29" i="11"/>
  <c r="O28" i="11"/>
  <c r="N28" i="11"/>
  <c r="M28" i="11"/>
  <c r="L28" i="11"/>
  <c r="O27" i="11"/>
  <c r="N27" i="11"/>
  <c r="M27" i="11"/>
  <c r="L27" i="11"/>
  <c r="P27" i="11" s="1"/>
  <c r="O26" i="11"/>
  <c r="N26" i="11"/>
  <c r="M26" i="11"/>
  <c r="L26" i="11"/>
  <c r="O25" i="11"/>
  <c r="N25" i="11"/>
  <c r="M25" i="11"/>
  <c r="L25" i="11"/>
  <c r="P25" i="11" s="1"/>
  <c r="O24" i="11"/>
  <c r="N24" i="11"/>
  <c r="M24" i="11"/>
  <c r="L24" i="11"/>
  <c r="O23" i="11"/>
  <c r="N23" i="11"/>
  <c r="M23" i="11"/>
  <c r="L23" i="11"/>
  <c r="O22" i="11"/>
  <c r="N22" i="11"/>
  <c r="M22" i="11"/>
  <c r="L22" i="11"/>
  <c r="P22" i="11" s="1"/>
  <c r="O21" i="11"/>
  <c r="N21" i="11"/>
  <c r="M21" i="11"/>
  <c r="L21" i="11"/>
  <c r="O20" i="11"/>
  <c r="N20" i="11"/>
  <c r="M20" i="11"/>
  <c r="L20" i="11"/>
  <c r="O19" i="11"/>
  <c r="N19" i="11"/>
  <c r="M19" i="11"/>
  <c r="L19" i="11"/>
  <c r="O18" i="11"/>
  <c r="N18" i="11"/>
  <c r="M18" i="11"/>
  <c r="L18" i="11"/>
  <c r="O17" i="11"/>
  <c r="N17" i="11"/>
  <c r="M17" i="11"/>
  <c r="L17" i="11"/>
  <c r="O16" i="11"/>
  <c r="N16" i="11"/>
  <c r="M16" i="11"/>
  <c r="L16" i="11"/>
  <c r="O15" i="11"/>
  <c r="N15" i="11"/>
  <c r="M15" i="11"/>
  <c r="L15" i="11"/>
  <c r="P15" i="11" s="1"/>
  <c r="O14" i="11"/>
  <c r="N14" i="11"/>
  <c r="M14" i="11"/>
  <c r="L14" i="11"/>
  <c r="O13" i="11"/>
  <c r="N13" i="11"/>
  <c r="M13" i="11"/>
  <c r="L13" i="11"/>
  <c r="O12" i="11"/>
  <c r="N12" i="11"/>
  <c r="M12" i="11"/>
  <c r="L12" i="11"/>
  <c r="O11" i="11"/>
  <c r="N11" i="11"/>
  <c r="M11" i="11"/>
  <c r="L11" i="11"/>
  <c r="O10" i="11"/>
  <c r="N10" i="11"/>
  <c r="M10" i="11"/>
  <c r="L10" i="11"/>
  <c r="O9" i="11"/>
  <c r="N9" i="11"/>
  <c r="M9" i="11"/>
  <c r="L9" i="11"/>
  <c r="O8" i="11"/>
  <c r="N8" i="11"/>
  <c r="M8" i="11"/>
  <c r="L8" i="11"/>
  <c r="O7" i="11"/>
  <c r="N7" i="11"/>
  <c r="M7" i="11"/>
  <c r="L7" i="11"/>
  <c r="P7" i="11" s="1"/>
  <c r="D63" i="9"/>
  <c r="C63" i="9"/>
  <c r="F58" i="9"/>
  <c r="F63" i="9" s="1"/>
  <c r="F38" i="9"/>
  <c r="E38" i="9"/>
  <c r="D38" i="9"/>
  <c r="C38" i="9"/>
  <c r="G36" i="9"/>
  <c r="G33" i="9"/>
  <c r="F13" i="9"/>
  <c r="E13" i="9"/>
  <c r="D13" i="9"/>
  <c r="C13" i="9"/>
  <c r="G11" i="9"/>
  <c r="G8" i="9"/>
  <c r="H72" i="8"/>
  <c r="H43" i="8"/>
  <c r="H37" i="8"/>
  <c r="H29" i="8"/>
  <c r="H14" i="8"/>
  <c r="H8" i="8"/>
  <c r="G92" i="7"/>
  <c r="I86" i="7"/>
  <c r="H80" i="7"/>
  <c r="H62" i="7"/>
  <c r="H56" i="7"/>
  <c r="H32" i="7"/>
  <c r="H25" i="7"/>
  <c r="H16" i="7"/>
  <c r="H9" i="7"/>
  <c r="I75" i="6"/>
  <c r="H75" i="6"/>
  <c r="G75" i="6"/>
  <c r="I62" i="6"/>
  <c r="H62" i="6"/>
  <c r="G62" i="6"/>
  <c r="I50" i="6"/>
  <c r="H50" i="6"/>
  <c r="G50" i="6"/>
  <c r="I39" i="6"/>
  <c r="H39" i="6"/>
  <c r="G39" i="6"/>
  <c r="G85" i="5"/>
  <c r="E85" i="5"/>
  <c r="G84" i="5"/>
  <c r="E84" i="5"/>
  <c r="G82" i="5"/>
  <c r="E82" i="5"/>
  <c r="G80" i="5"/>
  <c r="E80" i="5"/>
  <c r="G78" i="5"/>
  <c r="E78" i="5"/>
  <c r="G76" i="5"/>
  <c r="E76" i="5"/>
  <c r="G73" i="5"/>
  <c r="E73" i="5"/>
  <c r="G71" i="5"/>
  <c r="E71" i="5"/>
  <c r="G69" i="5"/>
  <c r="E69" i="5"/>
  <c r="G67" i="5"/>
  <c r="E67" i="5"/>
  <c r="G65" i="5"/>
  <c r="E65" i="5"/>
  <c r="G61" i="5"/>
  <c r="E61" i="5"/>
  <c r="G58" i="5"/>
  <c r="E58" i="5"/>
  <c r="G56" i="5"/>
  <c r="E56" i="5"/>
  <c r="G54" i="5"/>
  <c r="E54" i="5"/>
  <c r="G52" i="5"/>
  <c r="E52" i="5"/>
  <c r="G35" i="5"/>
  <c r="E35" i="5"/>
  <c r="G33" i="5"/>
  <c r="E33" i="5"/>
  <c r="G31" i="5"/>
  <c r="E31" i="5"/>
  <c r="G29" i="5"/>
  <c r="E29" i="5"/>
  <c r="G27" i="5"/>
  <c r="E27" i="5"/>
  <c r="G25" i="5"/>
  <c r="E25" i="5"/>
  <c r="G21" i="5"/>
  <c r="E21" i="5"/>
  <c r="G20" i="5"/>
  <c r="E20" i="5"/>
  <c r="G23" i="5"/>
  <c r="E23" i="5"/>
  <c r="G18" i="5"/>
  <c r="E18" i="5"/>
  <c r="G17" i="5"/>
  <c r="E17" i="5"/>
  <c r="G15" i="5"/>
  <c r="E15" i="5"/>
  <c r="G14" i="5"/>
  <c r="E14" i="5"/>
  <c r="G12" i="5"/>
  <c r="E12" i="5"/>
  <c r="G10" i="5"/>
  <c r="E10" i="5"/>
  <c r="G8" i="5"/>
  <c r="E8" i="5"/>
  <c r="G7" i="5"/>
  <c r="E7" i="5"/>
  <c r="D103" i="4"/>
  <c r="E103" i="4"/>
  <c r="G102" i="4"/>
  <c r="G104" i="4" s="1"/>
  <c r="F102" i="4"/>
  <c r="F104" i="4" s="1"/>
  <c r="E102" i="4"/>
  <c r="D102" i="4"/>
  <c r="E93" i="3"/>
  <c r="D93" i="3"/>
  <c r="E92" i="3"/>
  <c r="D92" i="3"/>
  <c r="E91" i="3"/>
  <c r="D91" i="3"/>
  <c r="E90" i="3"/>
  <c r="D90" i="3"/>
  <c r="E89" i="3"/>
  <c r="D89" i="3"/>
  <c r="E88" i="3"/>
  <c r="D88" i="3"/>
  <c r="E87" i="3"/>
  <c r="D87" i="3"/>
  <c r="E86" i="3"/>
  <c r="D86" i="3"/>
  <c r="E85" i="3"/>
  <c r="D85" i="3"/>
  <c r="E84" i="3"/>
  <c r="D84" i="3"/>
  <c r="E83" i="3"/>
  <c r="D83" i="3"/>
  <c r="E82" i="3"/>
  <c r="D82" i="3"/>
  <c r="E81" i="3"/>
  <c r="D81" i="3"/>
  <c r="E80" i="3"/>
  <c r="D80" i="3"/>
  <c r="E79" i="3"/>
  <c r="D79" i="3"/>
  <c r="E78" i="3"/>
  <c r="D78" i="3"/>
  <c r="E77" i="3"/>
  <c r="D77" i="3"/>
  <c r="E76" i="3"/>
  <c r="D76" i="3"/>
  <c r="E75" i="3"/>
  <c r="D75" i="3"/>
  <c r="E74" i="3"/>
  <c r="D74" i="3"/>
  <c r="E73" i="3"/>
  <c r="D73" i="3"/>
  <c r="E72" i="3"/>
  <c r="D72" i="3"/>
  <c r="E71" i="3"/>
  <c r="D71" i="3"/>
  <c r="E70" i="3"/>
  <c r="D70" i="3"/>
  <c r="E69" i="3"/>
  <c r="D69" i="3"/>
  <c r="E68" i="3"/>
  <c r="D68" i="3"/>
  <c r="E67" i="3"/>
  <c r="D67" i="3"/>
  <c r="E66" i="3"/>
  <c r="D66" i="3"/>
  <c r="E65" i="3"/>
  <c r="D65" i="3"/>
  <c r="E64" i="3"/>
  <c r="D64" i="3"/>
  <c r="E63" i="3"/>
  <c r="D63" i="3"/>
  <c r="E61" i="3"/>
  <c r="D61" i="3"/>
  <c r="E60" i="3"/>
  <c r="D60" i="3"/>
  <c r="E59" i="3"/>
  <c r="D59" i="3"/>
  <c r="E58" i="3"/>
  <c r="D58" i="3"/>
  <c r="E57" i="3"/>
  <c r="D57" i="3"/>
  <c r="E55" i="3"/>
  <c r="D55" i="3"/>
  <c r="E54" i="3"/>
  <c r="D54" i="3"/>
  <c r="E53" i="3"/>
  <c r="D53" i="3"/>
  <c r="E52" i="3"/>
  <c r="D52" i="3"/>
  <c r="E51" i="3"/>
  <c r="D51" i="3"/>
  <c r="E50" i="3"/>
  <c r="D50" i="3"/>
  <c r="E49" i="3"/>
  <c r="D49" i="3"/>
  <c r="E48" i="3"/>
  <c r="D48" i="3"/>
  <c r="E47" i="3"/>
  <c r="D47" i="3"/>
  <c r="E46" i="3"/>
  <c r="D46" i="3"/>
  <c r="E45" i="3"/>
  <c r="D45" i="3"/>
  <c r="E44" i="3"/>
  <c r="D44" i="3"/>
  <c r="E43" i="3"/>
  <c r="D43" i="3"/>
  <c r="E42" i="3"/>
  <c r="D42" i="3"/>
  <c r="E41" i="3"/>
  <c r="D41" i="3"/>
  <c r="E40" i="3"/>
  <c r="D40" i="3"/>
  <c r="E39" i="3"/>
  <c r="D39" i="3"/>
  <c r="E38" i="3"/>
  <c r="D38" i="3"/>
  <c r="E37" i="3"/>
  <c r="D37" i="3"/>
  <c r="E36" i="3"/>
  <c r="D36" i="3"/>
  <c r="E35" i="3"/>
  <c r="D35" i="3"/>
  <c r="E34" i="3"/>
  <c r="D34" i="3"/>
  <c r="E33" i="3"/>
  <c r="D33" i="3"/>
  <c r="E32" i="3"/>
  <c r="D32" i="3"/>
  <c r="E31" i="3"/>
  <c r="D31" i="3"/>
  <c r="E30" i="3"/>
  <c r="D30" i="3"/>
  <c r="E29" i="3"/>
  <c r="D29" i="3"/>
  <c r="E28" i="3"/>
  <c r="D28" i="3"/>
  <c r="E27" i="3"/>
  <c r="D27" i="3"/>
  <c r="E26" i="3"/>
  <c r="D26" i="3"/>
  <c r="E25" i="3"/>
  <c r="D25" i="3"/>
  <c r="E24" i="3"/>
  <c r="D24" i="3"/>
  <c r="E23" i="3"/>
  <c r="D23" i="3"/>
  <c r="E22" i="3"/>
  <c r="D22" i="3"/>
  <c r="E21" i="3"/>
  <c r="D21" i="3"/>
  <c r="E19" i="3"/>
  <c r="D19" i="3"/>
  <c r="E18" i="3"/>
  <c r="D18" i="3"/>
  <c r="E17" i="3"/>
  <c r="D17" i="3"/>
  <c r="E16" i="3"/>
  <c r="D16" i="3"/>
  <c r="E15" i="3"/>
  <c r="D15" i="3"/>
  <c r="E14" i="3"/>
  <c r="D14" i="3"/>
  <c r="E13" i="3"/>
  <c r="D13" i="3"/>
  <c r="E12" i="3"/>
  <c r="D12" i="3"/>
  <c r="E11" i="3"/>
  <c r="D11" i="3"/>
  <c r="E10" i="3"/>
  <c r="D10" i="3"/>
  <c r="E9" i="3"/>
  <c r="D9" i="3"/>
  <c r="E8" i="3"/>
  <c r="D8" i="3"/>
  <c r="H95" i="11"/>
  <c r="AW65" i="27"/>
  <c r="P11" i="16" l="1"/>
  <c r="P22" i="16"/>
  <c r="P34" i="16"/>
  <c r="P54" i="16"/>
  <c r="P27" i="16"/>
  <c r="P39" i="16"/>
  <c r="P59" i="16"/>
  <c r="P79" i="16"/>
  <c r="P87" i="16"/>
  <c r="P23" i="16"/>
  <c r="P12" i="16"/>
  <c r="H95" i="16"/>
  <c r="B44" i="37"/>
  <c r="B45" i="37" s="1"/>
  <c r="B46" i="37" s="1"/>
  <c r="P43" i="21"/>
  <c r="P23" i="21"/>
  <c r="P7" i="21"/>
  <c r="P19" i="21"/>
  <c r="P27" i="21"/>
  <c r="P39" i="21"/>
  <c r="P51" i="21"/>
  <c r="P63" i="21"/>
  <c r="P71" i="21"/>
  <c r="P83" i="21"/>
  <c r="P91" i="21"/>
  <c r="P93" i="21"/>
  <c r="D95" i="16"/>
  <c r="F63" i="15"/>
  <c r="F60" i="15" s="1"/>
  <c r="O88" i="14"/>
  <c r="L89" i="14"/>
  <c r="P84" i="11"/>
  <c r="J21" i="23"/>
  <c r="P86" i="21"/>
  <c r="J14" i="13"/>
  <c r="F95" i="18"/>
  <c r="P11" i="11"/>
  <c r="P26" i="11"/>
  <c r="P13" i="16"/>
  <c r="P18" i="16"/>
  <c r="P62" i="21"/>
  <c r="P67" i="21"/>
  <c r="J69" i="23"/>
  <c r="P36" i="11"/>
  <c r="P28" i="16"/>
  <c r="P38" i="16"/>
  <c r="P78" i="16"/>
  <c r="P83" i="16"/>
  <c r="P88" i="16"/>
  <c r="J57" i="18"/>
  <c r="J60" i="23"/>
  <c r="P71" i="11"/>
  <c r="J8" i="13"/>
  <c r="J77" i="18"/>
  <c r="J87" i="18"/>
  <c r="P38" i="21"/>
  <c r="P82" i="21"/>
  <c r="J15" i="23"/>
  <c r="O102" i="24"/>
  <c r="O103" i="24" s="1"/>
  <c r="P81" i="11"/>
  <c r="P76" i="11"/>
  <c r="J78" i="13"/>
  <c r="P82" i="11"/>
  <c r="J12" i="18"/>
  <c r="J89" i="18"/>
  <c r="J77" i="23"/>
  <c r="P44" i="16"/>
  <c r="J40" i="18"/>
  <c r="J41" i="18"/>
  <c r="P59" i="21"/>
  <c r="P18" i="11"/>
  <c r="P43" i="11"/>
  <c r="P68" i="11"/>
  <c r="J11" i="13"/>
  <c r="J21" i="13"/>
  <c r="J60" i="13"/>
  <c r="J80" i="13"/>
  <c r="J90" i="13"/>
  <c r="P50" i="16"/>
  <c r="P55" i="16"/>
  <c r="J23" i="18"/>
  <c r="J42" i="18"/>
  <c r="J61" i="18"/>
  <c r="P35" i="21"/>
  <c r="P49" i="21"/>
  <c r="P74" i="21"/>
  <c r="P79" i="21"/>
  <c r="J74" i="23"/>
  <c r="P89" i="11"/>
  <c r="J81" i="23"/>
  <c r="P23" i="11"/>
  <c r="J14" i="18"/>
  <c r="J81" i="18"/>
  <c r="P30" i="21"/>
  <c r="J35" i="18"/>
  <c r="J83" i="18"/>
  <c r="D98" i="21"/>
  <c r="J19" i="13"/>
  <c r="J22" i="13"/>
  <c r="J32" i="13"/>
  <c r="J51" i="13"/>
  <c r="J61" i="13"/>
  <c r="P15" i="16"/>
  <c r="P45" i="21"/>
  <c r="P55" i="21"/>
  <c r="P94" i="21"/>
  <c r="J46" i="23"/>
  <c r="J65" i="23"/>
  <c r="J75" i="23"/>
  <c r="P39" i="11"/>
  <c r="J24" i="13"/>
  <c r="J44" i="13"/>
  <c r="P7" i="16"/>
  <c r="P91" i="16"/>
  <c r="P50" i="11"/>
  <c r="J68" i="23"/>
  <c r="J28" i="13"/>
  <c r="P43" i="16"/>
  <c r="P14" i="11"/>
  <c r="J62" i="13"/>
  <c r="J82" i="13"/>
  <c r="P26" i="16"/>
  <c r="P31" i="16"/>
  <c r="P75" i="16"/>
  <c r="J34" i="18"/>
  <c r="J53" i="18"/>
  <c r="J82" i="18"/>
  <c r="J92" i="18"/>
  <c r="P11" i="21"/>
  <c r="J10" i="23"/>
  <c r="N97" i="21"/>
  <c r="J21" i="18"/>
  <c r="P34" i="21"/>
  <c r="P78" i="21"/>
  <c r="P87" i="11"/>
  <c r="P9" i="11"/>
  <c r="P54" i="11"/>
  <c r="P59" i="11"/>
  <c r="P74" i="11"/>
  <c r="J23" i="13"/>
  <c r="J33" i="13"/>
  <c r="P71" i="16"/>
  <c r="J25" i="18"/>
  <c r="J44" i="18"/>
  <c r="P26" i="21"/>
  <c r="P31" i="21"/>
  <c r="P75" i="21"/>
  <c r="J29" i="23"/>
  <c r="J38" i="23"/>
  <c r="J47" i="23"/>
  <c r="N366" i="29"/>
  <c r="P47" i="11"/>
  <c r="P86" i="11"/>
  <c r="P10" i="11"/>
  <c r="P28" i="11"/>
  <c r="P33" i="11"/>
  <c r="P62" i="11"/>
  <c r="I94" i="13"/>
  <c r="J68" i="13"/>
  <c r="P52" i="16"/>
  <c r="J31" i="18"/>
  <c r="J66" i="18"/>
  <c r="J74" i="18"/>
  <c r="P10" i="21"/>
  <c r="J27" i="23"/>
  <c r="J35" i="23"/>
  <c r="J53" i="23"/>
  <c r="J62" i="23"/>
  <c r="J88" i="23"/>
  <c r="P58" i="11"/>
  <c r="P53" i="16"/>
  <c r="P77" i="16"/>
  <c r="P15" i="21"/>
  <c r="P20" i="21"/>
  <c r="P68" i="21"/>
  <c r="J43" i="13"/>
  <c r="P20" i="16"/>
  <c r="P25" i="16"/>
  <c r="P58" i="16"/>
  <c r="P82" i="16"/>
  <c r="P20" i="11"/>
  <c r="P34" i="11"/>
  <c r="P63" i="11"/>
  <c r="P77" i="11"/>
  <c r="J34" i="13"/>
  <c r="P21" i="16"/>
  <c r="P30" i="16"/>
  <c r="P63" i="16"/>
  <c r="J50" i="18"/>
  <c r="J58" i="18"/>
  <c r="J67" i="18"/>
  <c r="G92" i="19"/>
  <c r="P25" i="21"/>
  <c r="P54" i="21"/>
  <c r="P73" i="21"/>
  <c r="J19" i="23"/>
  <c r="J71" i="23"/>
  <c r="P16" i="21"/>
  <c r="P40" i="21"/>
  <c r="P64" i="21"/>
  <c r="J37" i="23"/>
  <c r="J90" i="23"/>
  <c r="L103" i="24"/>
  <c r="J74" i="34"/>
  <c r="P49" i="16"/>
  <c r="P68" i="16"/>
  <c r="P40" i="11"/>
  <c r="J27" i="13"/>
  <c r="P64" i="16"/>
  <c r="P50" i="21"/>
  <c r="P49" i="11"/>
  <c r="P45" i="11"/>
  <c r="P78" i="11"/>
  <c r="P88" i="11"/>
  <c r="O87" i="14"/>
  <c r="P8" i="16"/>
  <c r="P17" i="16"/>
  <c r="P45" i="16"/>
  <c r="P74" i="16"/>
  <c r="J43" i="18"/>
  <c r="G13" i="20"/>
  <c r="G12" i="20" s="1"/>
  <c r="P36" i="21"/>
  <c r="P84" i="21"/>
  <c r="J30" i="23"/>
  <c r="J56" i="23"/>
  <c r="J91" i="23"/>
  <c r="J51" i="18"/>
  <c r="I21" i="34"/>
  <c r="P22" i="21"/>
  <c r="P41" i="21"/>
  <c r="P70" i="21"/>
  <c r="P89" i="21"/>
  <c r="P41" i="16"/>
  <c r="P12" i="21"/>
  <c r="P17" i="21"/>
  <c r="P46" i="21"/>
  <c r="P65" i="21"/>
  <c r="P44" i="11"/>
  <c r="P12" i="11"/>
  <c r="P17" i="11"/>
  <c r="P41" i="11"/>
  <c r="P51" i="11"/>
  <c r="P70" i="11"/>
  <c r="P36" i="16"/>
  <c r="P46" i="16"/>
  <c r="P70" i="16"/>
  <c r="P84" i="16"/>
  <c r="J10" i="18"/>
  <c r="J19" i="18"/>
  <c r="J62" i="18"/>
  <c r="J71" i="18"/>
  <c r="K91" i="19"/>
  <c r="P32" i="21"/>
  <c r="P61" i="21"/>
  <c r="P80" i="21"/>
  <c r="P85" i="21"/>
  <c r="J58" i="23"/>
  <c r="J66" i="23"/>
  <c r="P9" i="16"/>
  <c r="P60" i="16"/>
  <c r="P65" i="16"/>
  <c r="P80" i="16"/>
  <c r="L91" i="19"/>
  <c r="P13" i="21"/>
  <c r="P42" i="21"/>
  <c r="P90" i="21"/>
  <c r="J93" i="18"/>
  <c r="P31" i="11"/>
  <c r="P46" i="11"/>
  <c r="P56" i="11"/>
  <c r="P65" i="11"/>
  <c r="P32" i="11"/>
  <c r="J30" i="13"/>
  <c r="J57" i="13"/>
  <c r="J65" i="13"/>
  <c r="P14" i="16"/>
  <c r="P42" i="16"/>
  <c r="P90" i="16"/>
  <c r="J11" i="18"/>
  <c r="J63" i="18"/>
  <c r="P18" i="21"/>
  <c r="P47" i="21"/>
  <c r="P52" i="21"/>
  <c r="P66" i="21"/>
  <c r="P95" i="21"/>
  <c r="J24" i="23"/>
  <c r="J59" i="23"/>
  <c r="J67" i="23"/>
  <c r="P42" i="11"/>
  <c r="P61" i="11"/>
  <c r="P85" i="11"/>
  <c r="O97" i="21"/>
  <c r="P52" i="11"/>
  <c r="J31" i="13"/>
  <c r="J40" i="13"/>
  <c r="J49" i="13"/>
  <c r="J58" i="13"/>
  <c r="J66" i="13"/>
  <c r="J75" i="13"/>
  <c r="C60" i="15"/>
  <c r="P10" i="16"/>
  <c r="P47" i="16"/>
  <c r="P66" i="16"/>
  <c r="J29" i="18"/>
  <c r="J38" i="18"/>
  <c r="J64" i="18"/>
  <c r="O89" i="19"/>
  <c r="J25" i="23"/>
  <c r="J85" i="23"/>
  <c r="D79" i="32"/>
  <c r="P73" i="16"/>
  <c r="P73" i="11"/>
  <c r="J88" i="13"/>
  <c r="P90" i="11"/>
  <c r="P93" i="16"/>
  <c r="P38" i="11"/>
  <c r="P57" i="11"/>
  <c r="J41" i="13"/>
  <c r="P33" i="16"/>
  <c r="P86" i="16"/>
  <c r="P14" i="21"/>
  <c r="P24" i="21"/>
  <c r="P33" i="21"/>
  <c r="P48" i="21"/>
  <c r="P53" i="21"/>
  <c r="P72" i="21"/>
  <c r="P81" i="21"/>
  <c r="P96" i="21"/>
  <c r="J7" i="13"/>
  <c r="J15" i="13"/>
  <c r="J42" i="13"/>
  <c r="J59" i="13"/>
  <c r="J67" i="13"/>
  <c r="J85" i="13"/>
  <c r="P29" i="16"/>
  <c r="P62" i="16"/>
  <c r="P67" i="16"/>
  <c r="P76" i="16"/>
  <c r="P81" i="16"/>
  <c r="J13" i="18"/>
  <c r="J22" i="18"/>
  <c r="J48" i="18"/>
  <c r="J91" i="18"/>
  <c r="C92" i="19"/>
  <c r="P29" i="21"/>
  <c r="P58" i="21"/>
  <c r="P77" i="21"/>
  <c r="J9" i="23"/>
  <c r="J78" i="23"/>
  <c r="I366" i="29"/>
  <c r="G13" i="9"/>
  <c r="D14" i="9" s="1"/>
  <c r="F59" i="9"/>
  <c r="C64" i="9"/>
  <c r="F62" i="9"/>
  <c r="D64" i="9"/>
  <c r="P72" i="11"/>
  <c r="P56" i="16"/>
  <c r="P83" i="11"/>
  <c r="J36" i="13"/>
  <c r="P16" i="16"/>
  <c r="I94" i="18"/>
  <c r="P9" i="21"/>
  <c r="G104" i="24"/>
  <c r="H94" i="13"/>
  <c r="H95" i="13" s="1"/>
  <c r="P29" i="11"/>
  <c r="P69" i="11"/>
  <c r="P21" i="21"/>
  <c r="P28" i="21"/>
  <c r="J55" i="23"/>
  <c r="P8" i="11"/>
  <c r="P37" i="11"/>
  <c r="P80" i="11"/>
  <c r="P24" i="16"/>
  <c r="P35" i="16"/>
  <c r="P72" i="16"/>
  <c r="M94" i="16"/>
  <c r="B9" i="36"/>
  <c r="P19" i="11"/>
  <c r="P92" i="11"/>
  <c r="J71" i="13"/>
  <c r="P57" i="16"/>
  <c r="J47" i="18"/>
  <c r="P37" i="21"/>
  <c r="P44" i="21"/>
  <c r="P56" i="21"/>
  <c r="H98" i="21"/>
  <c r="J43" i="23"/>
  <c r="P48" i="11"/>
  <c r="J84" i="13"/>
  <c r="P61" i="16"/>
  <c r="H94" i="18"/>
  <c r="O91" i="19"/>
  <c r="P69" i="16"/>
  <c r="L97" i="21"/>
  <c r="P32" i="16"/>
  <c r="P16" i="11"/>
  <c r="J52" i="13"/>
  <c r="P60" i="21"/>
  <c r="J23" i="23"/>
  <c r="P67" i="11"/>
  <c r="G38" i="15"/>
  <c r="C39" i="15" s="1"/>
  <c r="P40" i="16"/>
  <c r="P51" i="16"/>
  <c r="P85" i="16"/>
  <c r="G38" i="20"/>
  <c r="C39" i="20" s="1"/>
  <c r="P57" i="21"/>
  <c r="P13" i="11"/>
  <c r="P24" i="11"/>
  <c r="P53" i="11"/>
  <c r="C90" i="14"/>
  <c r="N94" i="16"/>
  <c r="J15" i="18"/>
  <c r="P69" i="21"/>
  <c r="P76" i="21"/>
  <c r="P88" i="21"/>
  <c r="J11" i="23"/>
  <c r="L94" i="16"/>
  <c r="P35" i="11"/>
  <c r="J87" i="13"/>
  <c r="O94" i="16"/>
  <c r="P37" i="16"/>
  <c r="P89" i="16"/>
  <c r="P8" i="21"/>
  <c r="J87" i="23"/>
  <c r="C104" i="24"/>
  <c r="P21" i="11"/>
  <c r="P64" i="11"/>
  <c r="G90" i="14"/>
  <c r="P48" i="16"/>
  <c r="F366" i="29"/>
  <c r="J55" i="13"/>
  <c r="P19" i="16"/>
  <c r="P92" i="21"/>
  <c r="D62" i="15"/>
  <c r="F64" i="20"/>
  <c r="D65" i="20" s="1"/>
  <c r="G38" i="9"/>
  <c r="G34" i="9" s="1"/>
  <c r="G10" i="20"/>
  <c r="M97" i="21"/>
  <c r="K103" i="24"/>
  <c r="Q362" i="29"/>
  <c r="D94" i="3"/>
  <c r="L94" i="11"/>
  <c r="M94" i="11"/>
  <c r="K89" i="14"/>
  <c r="K90" i="14" s="1"/>
  <c r="G14" i="15"/>
  <c r="E15" i="15" s="1"/>
  <c r="Q363" i="29"/>
  <c r="N94" i="11"/>
  <c r="Q364" i="29"/>
  <c r="O94" i="11"/>
  <c r="Q365" i="29"/>
  <c r="H94" i="23"/>
  <c r="I94" i="23"/>
  <c r="J5" i="23"/>
  <c r="P97" i="25"/>
  <c r="E94" i="3"/>
  <c r="H102" i="4"/>
  <c r="E104" i="4"/>
  <c r="D104" i="4"/>
  <c r="H103" i="4"/>
  <c r="P78" i="32"/>
  <c r="P75" i="32"/>
  <c r="Q358" i="31"/>
  <c r="E358" i="31"/>
  <c r="K366" i="29"/>
  <c r="J366" i="29"/>
  <c r="L366" i="29"/>
  <c r="G366" i="29"/>
  <c r="O366" i="29"/>
  <c r="E366" i="29"/>
  <c r="M366" i="29"/>
  <c r="H366" i="29"/>
  <c r="P366" i="29"/>
  <c r="P93" i="27"/>
  <c r="N56" i="28"/>
  <c r="D14" i="20" l="1"/>
  <c r="F14" i="20"/>
  <c r="O89" i="14"/>
  <c r="B47" i="37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K104" i="24"/>
  <c r="I78" i="6"/>
  <c r="C14" i="20"/>
  <c r="F62" i="15"/>
  <c r="C64" i="15"/>
  <c r="D64" i="15"/>
  <c r="P94" i="16"/>
  <c r="E39" i="20"/>
  <c r="K92" i="19"/>
  <c r="D39" i="20"/>
  <c r="G78" i="6"/>
  <c r="F14" i="9"/>
  <c r="C14" i="9"/>
  <c r="H95" i="23"/>
  <c r="L98" i="21"/>
  <c r="L95" i="11"/>
  <c r="G9" i="9"/>
  <c r="P94" i="11"/>
  <c r="F39" i="20"/>
  <c r="G37" i="20"/>
  <c r="E14" i="20"/>
  <c r="G35" i="20"/>
  <c r="J94" i="23"/>
  <c r="P79" i="32"/>
  <c r="J94" i="18"/>
  <c r="J94" i="13"/>
  <c r="G11" i="15"/>
  <c r="G37" i="9"/>
  <c r="E14" i="9"/>
  <c r="G12" i="9"/>
  <c r="B10" i="36"/>
  <c r="F63" i="20"/>
  <c r="F61" i="20"/>
  <c r="D39" i="15"/>
  <c r="C15" i="15"/>
  <c r="G35" i="15"/>
  <c r="L95" i="16"/>
  <c r="E39" i="15"/>
  <c r="F15" i="15"/>
  <c r="G13" i="15"/>
  <c r="H78" i="6"/>
  <c r="F39" i="15"/>
  <c r="H95" i="18"/>
  <c r="D15" i="15"/>
  <c r="F39" i="9"/>
  <c r="D39" i="9"/>
  <c r="C39" i="9"/>
  <c r="P97" i="21"/>
  <c r="C65" i="20"/>
  <c r="G37" i="15"/>
  <c r="E39" i="9"/>
  <c r="H104" i="4"/>
  <c r="I102" i="4" s="1"/>
  <c r="Q366" i="29"/>
  <c r="B66" i="37" l="1"/>
  <c r="B67" i="37" s="1"/>
  <c r="B68" i="37" s="1"/>
  <c r="B11" i="36"/>
  <c r="B12" i="36" s="1"/>
  <c r="I103" i="4"/>
  <c r="B69" i="37" l="1"/>
  <c r="B70" i="37" s="1"/>
  <c r="B71" i="37" s="1"/>
  <c r="B72" i="37" s="1"/>
  <c r="B73" i="37" s="1"/>
  <c r="B74" i="37" s="1"/>
  <c r="B75" i="37" s="1"/>
  <c r="B77" i="37" s="1"/>
  <c r="B78" i="37" s="1"/>
  <c r="B80" i="37" s="1"/>
  <c r="B81" i="37" s="1"/>
  <c r="B82" i="37" s="1"/>
  <c r="B13" i="36"/>
  <c r="B14" i="36" s="1"/>
  <c r="B83" i="37" l="1"/>
  <c r="B85" i="37" s="1"/>
  <c r="B86" i="37" s="1"/>
  <c r="B87" i="37" s="1"/>
  <c r="B15" i="36"/>
  <c r="B16" i="36" s="1"/>
  <c r="B88" i="37" l="1"/>
  <c r="B89" i="37" s="1"/>
  <c r="B90" i="37" s="1"/>
  <c r="B91" i="37" s="1"/>
  <c r="B92" i="37" s="1"/>
  <c r="B93" i="37" s="1"/>
  <c r="B17" i="36"/>
  <c r="B18" i="36" s="1"/>
  <c r="B95" i="37" l="1"/>
  <c r="B97" i="37" s="1"/>
  <c r="B98" i="37" s="1"/>
  <c r="B99" i="37" s="1"/>
  <c r="B19" i="36"/>
  <c r="B20" i="36" l="1"/>
  <c r="B21" i="36"/>
  <c r="B22" i="36" l="1"/>
  <c r="B23" i="36" s="1"/>
  <c r="B24" i="36" s="1"/>
  <c r="B25" i="36" l="1"/>
  <c r="B26" i="36" s="1"/>
  <c r="B27" i="36" s="1"/>
  <c r="B28" i="36" s="1"/>
  <c r="B29" i="36" l="1"/>
  <c r="B30" i="36" l="1"/>
  <c r="B31" i="36" l="1"/>
  <c r="B32" i="36" l="1"/>
  <c r="B33" i="36" l="1"/>
  <c r="B34" i="36" l="1"/>
  <c r="B35" i="36"/>
  <c r="B37" i="36" s="1"/>
  <c r="B38" i="36" s="1"/>
  <c r="B36" i="36"/>
  <c r="B40" i="36" l="1"/>
  <c r="B41" i="36" s="1"/>
  <c r="B39" i="36"/>
  <c r="B42" i="36" s="1"/>
  <c r="B43" i="36" s="1"/>
  <c r="B44" i="36" s="1"/>
  <c r="B45" i="36" l="1"/>
  <c r="B46" i="36" s="1"/>
  <c r="B47" i="36" s="1"/>
</calcChain>
</file>

<file path=xl/sharedStrings.xml><?xml version="1.0" encoding="utf-8"?>
<sst xmlns="http://schemas.openxmlformats.org/spreadsheetml/2006/main" count="18197" uniqueCount="1901">
  <si>
    <t>3. GENERACIÓN DE ENERGÍA ELÉCTRICA</t>
  </si>
  <si>
    <t xml:space="preserve">3.1.    EMPRESAS QUE GENERAN ENERGÍA ELÉCTRICA </t>
  </si>
  <si>
    <t>3.1.1.   Empresas generadoras de energía eléctrica para el mercado eléctrico *</t>
  </si>
  <si>
    <t>Nº</t>
  </si>
  <si>
    <t>Nombre de la empresa</t>
  </si>
  <si>
    <t>Abreviatura</t>
  </si>
  <si>
    <t>Agro Industrial Paramonga S.A.A.</t>
  </si>
  <si>
    <t>AIPSA</t>
  </si>
  <si>
    <t>Agroaurora S.A.C.</t>
  </si>
  <si>
    <t>AGROAURORA</t>
  </si>
  <si>
    <t>SAN JACINTO</t>
  </si>
  <si>
    <t>Andean Power S.A.C.</t>
  </si>
  <si>
    <t>ANDEAN POWER</t>
  </si>
  <si>
    <t>Asociación Santa Lucia de Chacas</t>
  </si>
  <si>
    <t>CHACAS</t>
  </si>
  <si>
    <t>ATRIA ENERGIA</t>
  </si>
  <si>
    <t>Bioenergía del Chira S.A.</t>
  </si>
  <si>
    <t>BIOCHIRA</t>
  </si>
  <si>
    <t>Celepsa Renovables S.R.L.</t>
  </si>
  <si>
    <t>CELEPSA RENOVABLES</t>
  </si>
  <si>
    <t>Central Hidroeléctrica de Langui S.A.</t>
  </si>
  <si>
    <t>LANGUI</t>
  </si>
  <si>
    <t>Centrales Santa Rosa S.A.C.</t>
  </si>
  <si>
    <t>CENT. SANTA ROSA</t>
  </si>
  <si>
    <t>Chinango S.A.C</t>
  </si>
  <si>
    <t>CHINANGO</t>
  </si>
  <si>
    <t>Cía Hidroeléctrica San Hilarión S.A.C.</t>
  </si>
  <si>
    <t>SAN HILARIÓN</t>
  </si>
  <si>
    <t>Compañia Eléctrica El Platanal S.A.</t>
  </si>
  <si>
    <t>CELEPSA</t>
  </si>
  <si>
    <t>Compañia Hidroeléctrica Tingo S.A.</t>
  </si>
  <si>
    <t>TINGO</t>
  </si>
  <si>
    <t>Consorcio Eléctrico Villacurí S.A.C.</t>
  </si>
  <si>
    <t>VILLACURI</t>
  </si>
  <si>
    <t>E.A.W. Muller S.A.</t>
  </si>
  <si>
    <t>MULLER</t>
  </si>
  <si>
    <t>Eléctrica Yanapampa S.A.C.</t>
  </si>
  <si>
    <t>YANAPAMPA</t>
  </si>
  <si>
    <t>Electro Dunas S.A.A.</t>
  </si>
  <si>
    <t>ELDUNAS</t>
  </si>
  <si>
    <t>Electro Oriente S. A.</t>
  </si>
  <si>
    <t>ELOR</t>
  </si>
  <si>
    <t>Electro Puno S.A.A.</t>
  </si>
  <si>
    <t>ELPUNO</t>
  </si>
  <si>
    <t>Electro Sur Este S.A.A.</t>
  </si>
  <si>
    <t>ELSE</t>
  </si>
  <si>
    <t>Electro Ucayali S.A.</t>
  </si>
  <si>
    <t>ELU</t>
  </si>
  <si>
    <t>Electro Zaña S.A.C.</t>
  </si>
  <si>
    <t>ELECTRO ZAÑA</t>
  </si>
  <si>
    <t>Electrocentro S.A.</t>
  </si>
  <si>
    <t>ELC</t>
  </si>
  <si>
    <t>Electronoroeste S. A.</t>
  </si>
  <si>
    <t>ELNO</t>
  </si>
  <si>
    <t>Electronorte S.A.</t>
  </si>
  <si>
    <t>ELN</t>
  </si>
  <si>
    <t>Electroperú S. A.</t>
  </si>
  <si>
    <t>ELP</t>
  </si>
  <si>
    <t>Emp. de Generación Eléctrica de Arequipa S. A.</t>
  </si>
  <si>
    <t>EGASA</t>
  </si>
  <si>
    <t>Emp. de Generación Eléctrica del Sur S. A.</t>
  </si>
  <si>
    <t>EGESUR</t>
  </si>
  <si>
    <t>Emp. Gen y Comercializadora de Serv Pub de Elec. Pangoa</t>
  </si>
  <si>
    <t>EGEPSA</t>
  </si>
  <si>
    <t>Empresa de Generación Eléctrica Canchayllo S.A.C.</t>
  </si>
  <si>
    <t>CANCHAYLLO</t>
  </si>
  <si>
    <t>Empresa de Generación Eléctrica Junín S.A.C.</t>
  </si>
  <si>
    <t>EGEJUNÍN</t>
  </si>
  <si>
    <t>Empresa de Generacion Electrica Machupicchu S.A.</t>
  </si>
  <si>
    <t>EGEMSA</t>
  </si>
  <si>
    <t>Empresa de Generación Eléctrica Rio Baños S.A.C.</t>
  </si>
  <si>
    <t>RIO BAÑOS</t>
  </si>
  <si>
    <t>Empresa de Generación Eléctrica San Gabán S. A.</t>
  </si>
  <si>
    <t>SAN GABÁN</t>
  </si>
  <si>
    <t>Empresa de Generación Eléctrica Santa Ana S.R.L.</t>
  </si>
  <si>
    <t>SANTA ANA</t>
  </si>
  <si>
    <t>Empresa de Generación Huallaga S.A.</t>
  </si>
  <si>
    <t>EGEHUALLAGA</t>
  </si>
  <si>
    <t>Empresa de Generación Huanza S.A.</t>
  </si>
  <si>
    <t>EMGEHUANZA</t>
  </si>
  <si>
    <t>Empresa de Interés Local Hidroeléctrica S.A. de Chacas</t>
  </si>
  <si>
    <t>EILHICHA</t>
  </si>
  <si>
    <t>Empresa Eléctrica Agua Azul S.A.</t>
  </si>
  <si>
    <t>AGUA AZUL</t>
  </si>
  <si>
    <t>Empresa Eléctrica Rio Doble S.A.</t>
  </si>
  <si>
    <t>RIO DOBLE</t>
  </si>
  <si>
    <t>Enel Distribución Perú S.A.A.</t>
  </si>
  <si>
    <t>ENEL DISTRIBUCION</t>
  </si>
  <si>
    <t>Enel Generación Perú S.A.A.</t>
  </si>
  <si>
    <t>ENEL PERU</t>
  </si>
  <si>
    <t>Enel Generación Piura S.A.</t>
  </si>
  <si>
    <t>ENEL PIURA</t>
  </si>
  <si>
    <t>ENEL Green Power Perú S.A.</t>
  </si>
  <si>
    <t>ENEL GREEN</t>
  </si>
  <si>
    <t>Energía Eólica S.A.</t>
  </si>
  <si>
    <t>ENERGIA EOLICA</t>
  </si>
  <si>
    <t>ENGIE EnergÍa Perú S.A.</t>
  </si>
  <si>
    <t>ENGIE PERU</t>
  </si>
  <si>
    <t>Fénix Power Perú S.A.</t>
  </si>
  <si>
    <t>FÉNIX POWER</t>
  </si>
  <si>
    <t>Generación Andina S.A.C.</t>
  </si>
  <si>
    <t>GENERACION ANDINA</t>
  </si>
  <si>
    <t>Generadora de Energía del Perú S.A.</t>
  </si>
  <si>
    <t>GEPSA</t>
  </si>
  <si>
    <t>Genrent del Peru S.A.C.</t>
  </si>
  <si>
    <t>GENRENT</t>
  </si>
  <si>
    <t>Hidrandina S.A.</t>
  </si>
  <si>
    <t>HIDRANDINA</t>
  </si>
  <si>
    <t>PATAPO</t>
  </si>
  <si>
    <t>Hidrocañete S.A.</t>
  </si>
  <si>
    <t>HIDROCAÑETE</t>
  </si>
  <si>
    <t>Hidroeléctrica Huanchor S.A.C.</t>
  </si>
  <si>
    <t>HUANCHOR</t>
  </si>
  <si>
    <t>Huaura Power Group S.A.</t>
  </si>
  <si>
    <t>HUAURA POWER</t>
  </si>
  <si>
    <t xml:space="preserve">Infraestructuras y Energías del Perú S.A.C. </t>
  </si>
  <si>
    <t>INFRAESTRUCTURA</t>
  </si>
  <si>
    <t>Inland Energy S.A.C.</t>
  </si>
  <si>
    <t>INLAND</t>
  </si>
  <si>
    <t>Kallpa Generación S.A.</t>
  </si>
  <si>
    <t>KALLPA</t>
  </si>
  <si>
    <t>Maja Energía S.A.C.</t>
  </si>
  <si>
    <t>MAJA</t>
  </si>
  <si>
    <t>Moquegua FV S.A.C.</t>
  </si>
  <si>
    <t>MOQUEGUA SOLAR</t>
  </si>
  <si>
    <t>Orazul Energy Perú S.A.</t>
  </si>
  <si>
    <t>ORAZUL</t>
  </si>
  <si>
    <t>Panamericana Solar S.A.C.</t>
  </si>
  <si>
    <t>PANAMERICANA SOLAR</t>
  </si>
  <si>
    <t>Parque Eolico Marcona S.A.C.</t>
  </si>
  <si>
    <t>PE-MARCONA</t>
  </si>
  <si>
    <t>Parque Eolico Tres Hermanas S.A.C.</t>
  </si>
  <si>
    <t>TRES HERMANAS</t>
  </si>
  <si>
    <t>Petramas S.A.C.</t>
  </si>
  <si>
    <t>PETRAMAS</t>
  </si>
  <si>
    <t>Planta de Reserva Fría de Generación Éten S.A.</t>
  </si>
  <si>
    <t>PRF ETEN</t>
  </si>
  <si>
    <t>Proyecto Especial Chavimochic</t>
  </si>
  <si>
    <t>CHAVIMOCHIC</t>
  </si>
  <si>
    <t>Samay I S.A.</t>
  </si>
  <si>
    <t>SAMAY</t>
  </si>
  <si>
    <t>SDF Energía S.A.C.</t>
  </si>
  <si>
    <t>SDF ENERGÍA</t>
  </si>
  <si>
    <t>Shougang Generación Eléctrica S.A.A.</t>
  </si>
  <si>
    <t>SHOUGANG</t>
  </si>
  <si>
    <t>Sindicato Energético S.A.</t>
  </si>
  <si>
    <t>SINERSA</t>
  </si>
  <si>
    <t>Sociedad Eléctrica del Sur Oeste S.A.</t>
  </si>
  <si>
    <t>SEAL</t>
  </si>
  <si>
    <t>Sociedad Minera Cerro Verde S.A.A.</t>
  </si>
  <si>
    <t>CERRO VERDE</t>
  </si>
  <si>
    <t>Statkraft Perú S.A.</t>
  </si>
  <si>
    <t xml:space="preserve">STATKRAFT </t>
  </si>
  <si>
    <t>Tacna Solar S.A.C.</t>
  </si>
  <si>
    <t>TACNA SOLAR</t>
  </si>
  <si>
    <t>Termochilca S.A.</t>
  </si>
  <si>
    <t>TERMOCHILCA</t>
  </si>
  <si>
    <t>Termoselva S.R.L.</t>
  </si>
  <si>
    <t>TERMOSELVA</t>
  </si>
  <si>
    <t>(*) Sólo empresas que informan a la DGE/DPE</t>
  </si>
  <si>
    <t>Agroindustrias San Jacinto S.A.A.</t>
  </si>
  <si>
    <t>Atria Energía S.A.C.</t>
  </si>
  <si>
    <t>3.1.2. Empresas generadoras de energía eléctrica para uso propio *</t>
  </si>
  <si>
    <t>Informa A</t>
  </si>
  <si>
    <t>Informante</t>
  </si>
  <si>
    <t>Tipo de Mercado A</t>
  </si>
  <si>
    <t>Uso Propio</t>
  </si>
  <si>
    <t>Empresa Anuario</t>
  </si>
  <si>
    <t>ABREVIATURA</t>
  </si>
  <si>
    <t>Agroindustrial Laredo S.A.A.</t>
  </si>
  <si>
    <t>LAREDO</t>
  </si>
  <si>
    <t>Aguaytia Energy del Peru S.R.L.</t>
  </si>
  <si>
    <t>AGUAYTÍA</t>
  </si>
  <si>
    <t>Alicorp S.A.A.</t>
  </si>
  <si>
    <t>ALICORP</t>
  </si>
  <si>
    <t>Anabi S.A.C.</t>
  </si>
  <si>
    <t>ANABI</t>
  </si>
  <si>
    <t>Anglo American Quellaveco S.A.</t>
  </si>
  <si>
    <t>QUELLAVECO</t>
  </si>
  <si>
    <t>Apumayo S.A.C.</t>
  </si>
  <si>
    <t>APUMAYO</t>
  </si>
  <si>
    <t>Aruntani S.A.C.</t>
  </si>
  <si>
    <t>ARUNTANI</t>
  </si>
  <si>
    <t>Austral Group S.A.A</t>
  </si>
  <si>
    <t>AUSTRAL</t>
  </si>
  <si>
    <t>Cartavio S.A.A.</t>
  </si>
  <si>
    <t>CARTAVIO</t>
  </si>
  <si>
    <t>Casa Grande S.A.A.</t>
  </si>
  <si>
    <t>CASA GRANDE</t>
  </si>
  <si>
    <t>Cementos Pacasmayo S.A.A.</t>
  </si>
  <si>
    <t>CE-PACASMAYO</t>
  </si>
  <si>
    <t>Cementos Selva S.A.</t>
  </si>
  <si>
    <t>CE-SELVA</t>
  </si>
  <si>
    <t>Cervecería San Juan S.A.</t>
  </si>
  <si>
    <t>SAN JUAN</t>
  </si>
  <si>
    <t>Cia Minera Agregados Calcáreos S.A.</t>
  </si>
  <si>
    <t>COMACSA</t>
  </si>
  <si>
    <t>Cia Minera Poderosa S.A.</t>
  </si>
  <si>
    <t>PODEROSA</t>
  </si>
  <si>
    <t>Cia Minera Raura S.A.</t>
  </si>
  <si>
    <t>RAURA</t>
  </si>
  <si>
    <t>Cia Minera Santa Luisa S.A.</t>
  </si>
  <si>
    <t>SANTA LUISA</t>
  </si>
  <si>
    <t>CNPC Perú S.A.</t>
  </si>
  <si>
    <t>CNPC PERU</t>
  </si>
  <si>
    <t>Compañía Minera Antapaccay S.A.</t>
  </si>
  <si>
    <t>ANTAPACCAY</t>
  </si>
  <si>
    <t>Compañía Minera Ares S.A.C.</t>
  </si>
  <si>
    <t>ARES</t>
  </si>
  <si>
    <t>Compañía Minera Caraveli S.A.C.</t>
  </si>
  <si>
    <t>CARAVELI</t>
  </si>
  <si>
    <t>Compañía Minera Chungar S.A.C.</t>
  </si>
  <si>
    <t>CHUNGAR</t>
  </si>
  <si>
    <t>Compañia Minera Kolpa S.A.</t>
  </si>
  <si>
    <t>KOLPA</t>
  </si>
  <si>
    <t>Compañía Minera San Ignacio de Morococha S.A.A.</t>
  </si>
  <si>
    <t>MOROCOCHA</t>
  </si>
  <si>
    <t>Compañía Minera San Valentin S.A.</t>
  </si>
  <si>
    <t>SAN VALENTÍN</t>
  </si>
  <si>
    <t>Compañía Pesquera del Pacifico Centro S.A.</t>
  </si>
  <si>
    <t>PACÍFICO</t>
  </si>
  <si>
    <t>Consorcio Minero Horizonte S.A.</t>
  </si>
  <si>
    <t>HORIZONTE</t>
  </si>
  <si>
    <t>Corporación Aceros Arequipa S.A.</t>
  </si>
  <si>
    <t>ACEROS AREQUIPA</t>
  </si>
  <si>
    <t>VINCHOS</t>
  </si>
  <si>
    <t>Empresa Minera los Quenuales S.A.</t>
  </si>
  <si>
    <t>QUENUALES</t>
  </si>
  <si>
    <t>ICM Pachapaqui S.A.C.</t>
  </si>
  <si>
    <t>ICM PACHAPAQUI</t>
  </si>
  <si>
    <t>Illapu Energy S.A.</t>
  </si>
  <si>
    <t>ILLAPU</t>
  </si>
  <si>
    <t>Industrias Electroquimicas S. A.</t>
  </si>
  <si>
    <t>IEQSA</t>
  </si>
  <si>
    <t>Inkabor S.A.C.</t>
  </si>
  <si>
    <t>INKABOR</t>
  </si>
  <si>
    <t>Maple Gas Corpporation del Perú S.R.L.</t>
  </si>
  <si>
    <t>MAPLE GAS</t>
  </si>
  <si>
    <t>Minera Aurífera Retamas S.A.</t>
  </si>
  <si>
    <t>RETAMAS</t>
  </si>
  <si>
    <t>Minera Bateas S.A.C.</t>
  </si>
  <si>
    <t>BATEAS</t>
  </si>
  <si>
    <t>Minera La Zanja S.R.L.</t>
  </si>
  <si>
    <t>LA ZANJA</t>
  </si>
  <si>
    <t>Minera Yanacocha S.R.L.</t>
  </si>
  <si>
    <t>YANACOCHA</t>
  </si>
  <si>
    <t>Minera Yanaquihua S.A.C.</t>
  </si>
  <si>
    <t>YANAQUIHUA</t>
  </si>
  <si>
    <t>Minsur S.A.</t>
  </si>
  <si>
    <t>MINSUR</t>
  </si>
  <si>
    <t>Nexa Resources Atacocha S.A.A.</t>
  </si>
  <si>
    <t>Nexa Resources Cajamarquilla S.A.</t>
  </si>
  <si>
    <t>NEXA CAJAMARQUILLA</t>
  </si>
  <si>
    <t>Nexa Resources el Porvenir S.A.A.</t>
  </si>
  <si>
    <t>Oxido de Pasco S.A.C.</t>
  </si>
  <si>
    <t>OXIDOS PASCO</t>
  </si>
  <si>
    <t>Pacific Stratus Energy del Perú S.A.</t>
  </si>
  <si>
    <t>STRATUS ENERGY</t>
  </si>
  <si>
    <t>Peru LNG S.R.L.</t>
  </si>
  <si>
    <t>PERÚ LNG</t>
  </si>
  <si>
    <t>Pesquera Diamante S.A.</t>
  </si>
  <si>
    <t>DIAMANTE</t>
  </si>
  <si>
    <t>Pesquera Pelayo S.A.C.</t>
  </si>
  <si>
    <t>PESQUERA PELAYO</t>
  </si>
  <si>
    <t>Petroleos del Peru PETROPERU S.A.</t>
  </si>
  <si>
    <t>PETROPERÚ</t>
  </si>
  <si>
    <t>Pluspetrol Norte S.A.</t>
  </si>
  <si>
    <t>PLUSPETROL NORTE</t>
  </si>
  <si>
    <t>Pluspetrol Perú Corporation S.A.</t>
  </si>
  <si>
    <t>PLUSPETROL CORPORATION</t>
  </si>
  <si>
    <t>Procesadora Industrial Rio Seco S.A.</t>
  </si>
  <si>
    <t>RIO SECO</t>
  </si>
  <si>
    <t>Quimpac S.A.</t>
  </si>
  <si>
    <t>QUIMPAC</t>
  </si>
  <si>
    <t>Refinería La Pampilla S.A.</t>
  </si>
  <si>
    <t>RELAPASA</t>
  </si>
  <si>
    <t>Savia Perú S.A.</t>
  </si>
  <si>
    <t>SAVIA PERÚ</t>
  </si>
  <si>
    <t>Soc. Minera el Brocal S.A.</t>
  </si>
  <si>
    <t>EL BROCAL</t>
  </si>
  <si>
    <t>Southern Perú Cooper Corporation Sucursal del Peru</t>
  </si>
  <si>
    <t>SOUTHERN</t>
  </si>
  <si>
    <t>Sudamericana de Fibras S.A.</t>
  </si>
  <si>
    <t>SDF</t>
  </si>
  <si>
    <t>Trupal S.A.</t>
  </si>
  <si>
    <t>TRUPAL</t>
  </si>
  <si>
    <t>Unión de Cervecerías Peruanas Backus y Johnston S.A.A.</t>
  </si>
  <si>
    <t>BACKUS</t>
  </si>
  <si>
    <t>Volcan Compañia Minera S.A.A.</t>
  </si>
  <si>
    <t>VOLCAN</t>
  </si>
  <si>
    <t>Total general</t>
  </si>
  <si>
    <t>3.2.1.     Número de centrales y grupos eléctricos por empresas</t>
  </si>
  <si>
    <t>Mercado Eléctrico</t>
  </si>
  <si>
    <t>3.2.1.1.      Para el mercado eléctrico (*)</t>
  </si>
  <si>
    <t>(Todas)</t>
  </si>
  <si>
    <t>Número</t>
  </si>
  <si>
    <t>Hidráulicas</t>
  </si>
  <si>
    <t>Térmicas</t>
  </si>
  <si>
    <t>Solares</t>
  </si>
  <si>
    <t>Eólicas</t>
  </si>
  <si>
    <t>Etiquetas de columna</t>
  </si>
  <si>
    <t>Variable</t>
  </si>
  <si>
    <t xml:space="preserve"> Principales empresas</t>
  </si>
  <si>
    <t>de</t>
  </si>
  <si>
    <t>Nº  de  Grupos</t>
  </si>
  <si>
    <t>Hidráulico</t>
  </si>
  <si>
    <t>Térmico</t>
  </si>
  <si>
    <t>Solar</t>
  </si>
  <si>
    <t>Eólico</t>
  </si>
  <si>
    <t>Centrales</t>
  </si>
  <si>
    <t>Grupos</t>
  </si>
  <si>
    <t>EL</t>
  </si>
  <si>
    <t>TG</t>
  </si>
  <si>
    <t>TV</t>
  </si>
  <si>
    <t>CC</t>
  </si>
  <si>
    <t>Etiquetas de fila</t>
  </si>
  <si>
    <t>HI</t>
  </si>
  <si>
    <t>Origen A</t>
  </si>
  <si>
    <t>Central Anuario</t>
  </si>
  <si>
    <t>C.T. PARAMONGA</t>
  </si>
  <si>
    <t>TV01</t>
  </si>
  <si>
    <t>C.T. AGROAURORA</t>
  </si>
  <si>
    <t>G1</t>
  </si>
  <si>
    <t>C.T. SAN JACINTO</t>
  </si>
  <si>
    <t>TV1</t>
  </si>
  <si>
    <t>C.H. CARHUAC</t>
  </si>
  <si>
    <t>G-01</t>
  </si>
  <si>
    <t>C.H. HUALLÍN I</t>
  </si>
  <si>
    <t>G-02</t>
  </si>
  <si>
    <t>C.H. PURMACANA</t>
  </si>
  <si>
    <t>C.T. CAÑA BRAVA</t>
  </si>
  <si>
    <t>C.T. CAÑA BRAVA EMERGENCIA</t>
  </si>
  <si>
    <t>TM5000</t>
  </si>
  <si>
    <t>C.H. MARAÑON</t>
  </si>
  <si>
    <t>TMC5000</t>
  </si>
  <si>
    <t>C.H. LANGUI</t>
  </si>
  <si>
    <t>C.H. SANTA ROSA I</t>
  </si>
  <si>
    <t>C.H. SANTA ROSA II</t>
  </si>
  <si>
    <t>FRANCIS 1</t>
  </si>
  <si>
    <t>C.H. CHIMAY</t>
  </si>
  <si>
    <t>FRANCIS 2</t>
  </si>
  <si>
    <t>C.H. YANANGO</t>
  </si>
  <si>
    <t>FRANCIS 3</t>
  </si>
  <si>
    <t>C.H. SAN HILARION</t>
  </si>
  <si>
    <t>C.H. EL PLATANAL</t>
  </si>
  <si>
    <t>Grupo 2</t>
  </si>
  <si>
    <t>C.H. TINGO</t>
  </si>
  <si>
    <t>Grupo 3</t>
  </si>
  <si>
    <t>C.H. COELVIHIDRO 1 - QUIPICO</t>
  </si>
  <si>
    <t>G-1</t>
  </si>
  <si>
    <t>C.H. LA ESPERANZA</t>
  </si>
  <si>
    <t>GR-1</t>
  </si>
  <si>
    <t>C.H. YANAPAMPA</t>
  </si>
  <si>
    <t>GR-2</t>
  </si>
  <si>
    <t>C.H. LARAMATE</t>
  </si>
  <si>
    <t>C.T. LUREN</t>
  </si>
  <si>
    <t>PELTON 1</t>
  </si>
  <si>
    <t>C.T. EL PEDREGAL</t>
  </si>
  <si>
    <t>C.H. CACLIC</t>
  </si>
  <si>
    <t>Allis Charner 1-4</t>
  </si>
  <si>
    <t>C.H. EL GERA</t>
  </si>
  <si>
    <t>C.H. EL MUYO</t>
  </si>
  <si>
    <t>Planta 1</t>
  </si>
  <si>
    <t>C.H. LA PELOTA</t>
  </si>
  <si>
    <t>Planta 2</t>
  </si>
  <si>
    <t>Planta 3</t>
  </si>
  <si>
    <t>C.H. PUCARÁ</t>
  </si>
  <si>
    <t>C.H. QUANDA</t>
  </si>
  <si>
    <t>C.H. SHITARAYACU</t>
  </si>
  <si>
    <t>C.H. TABACONAS</t>
  </si>
  <si>
    <t>DRESS 1</t>
  </si>
  <si>
    <t>C.H. POMAHUACA</t>
  </si>
  <si>
    <t>DRESS 2</t>
  </si>
  <si>
    <t>C.H. LA PISUQUIA</t>
  </si>
  <si>
    <t>G2</t>
  </si>
  <si>
    <t>C.T. BAGUA GRANDE</t>
  </si>
  <si>
    <t>PERKINS</t>
  </si>
  <si>
    <t>C.T. BELLAVISTA</t>
  </si>
  <si>
    <t>C.T. CABALLOCOCHA</t>
  </si>
  <si>
    <t>Turbina 1</t>
  </si>
  <si>
    <t>C.T. CHACHAPOYAS_ELOR</t>
  </si>
  <si>
    <t>Turbina 2</t>
  </si>
  <si>
    <t>Turbina 3</t>
  </si>
  <si>
    <t>C.T. CONTAMANA</t>
  </si>
  <si>
    <t>Turbina 4</t>
  </si>
  <si>
    <t>C.T. EL ESTRECHO</t>
  </si>
  <si>
    <t>C.T. GRAN PERÚ</t>
  </si>
  <si>
    <t>C.T. INDIANA</t>
  </si>
  <si>
    <t>C.T. IQT. DIESEL - DIESEL</t>
  </si>
  <si>
    <t>C.T. IQUITOS DIESEL WARTSILA</t>
  </si>
  <si>
    <t>C.T. JENARO HERRERA</t>
  </si>
  <si>
    <t>T-1</t>
  </si>
  <si>
    <t>C.T. LAGUNAS</t>
  </si>
  <si>
    <t>T-2</t>
  </si>
  <si>
    <t>C.T. NAUTA</t>
  </si>
  <si>
    <t>C.T. ORELLANA</t>
  </si>
  <si>
    <t>C.T. PETROPOLIS</t>
  </si>
  <si>
    <t>C.T. REQUENA</t>
  </si>
  <si>
    <t>C.T. SAN PABLO</t>
  </si>
  <si>
    <t>CKD</t>
  </si>
  <si>
    <t>-</t>
  </si>
  <si>
    <t>Cat-1_3512</t>
  </si>
  <si>
    <t>Cat-2_3512</t>
  </si>
  <si>
    <t>DETROIT</t>
  </si>
  <si>
    <t>C.T. TAMSHIYACU</t>
  </si>
  <si>
    <t>CAT3_3516</t>
  </si>
  <si>
    <t>C.T. TARAPOTO</t>
  </si>
  <si>
    <t>EMD</t>
  </si>
  <si>
    <t>Cat 2. 3512 Dita</t>
  </si>
  <si>
    <t>C.T. YURIMAGUAS</t>
  </si>
  <si>
    <t>Cat. 3512 Dito</t>
  </si>
  <si>
    <t>C.T. JUAN VELAZCO ALVARADO</t>
  </si>
  <si>
    <t>Cat.4-3412-16878</t>
  </si>
  <si>
    <t>C.T. ISLA SANTA ROSA</t>
  </si>
  <si>
    <t>C.T. MAYORUNA</t>
  </si>
  <si>
    <t>C.T. SAN FRANCISCO</t>
  </si>
  <si>
    <t>C.T. SAN IGNACIO</t>
  </si>
  <si>
    <t>CAT 2 3516</t>
  </si>
  <si>
    <t>C.T. ISLANDIA</t>
  </si>
  <si>
    <t>CAT 4 3516 DITA</t>
  </si>
  <si>
    <t>C.H. SANDIA</t>
  </si>
  <si>
    <t>Volvo TD 100</t>
  </si>
  <si>
    <t>C.H. CHUMBAO</t>
  </si>
  <si>
    <t>C.H. CHUYAPI</t>
  </si>
  <si>
    <t>Cat.2.3512 Dita</t>
  </si>
  <si>
    <t>C.H. HERCCA</t>
  </si>
  <si>
    <t>Cat.3512 Dita</t>
  </si>
  <si>
    <t>TOTAL  MERCADO ELÉCTRICO (*)</t>
  </si>
  <si>
    <t>C.H. HUANCARAY</t>
  </si>
  <si>
    <t>C.H. MANCAHUARA</t>
  </si>
  <si>
    <t>Cat.5-C15-07183</t>
  </si>
  <si>
    <t>EL: GRUPO ELECTROGENO               TG: TURBINA A GAS                 TV: TURBINA A VAPOR            CC: TURBINA EN  CICLO COMBINADO</t>
  </si>
  <si>
    <t>C.H. MATARÁ</t>
  </si>
  <si>
    <t>Cat.6 3516B 0141</t>
  </si>
  <si>
    <t>C.H. POCOHUANCA</t>
  </si>
  <si>
    <t>VolvoPenta TWD1643G</t>
  </si>
  <si>
    <t>C.H. VILCABAMBA</t>
  </si>
  <si>
    <t>C.T. IBERIA</t>
  </si>
  <si>
    <t>Cat-1 3406</t>
  </si>
  <si>
    <t>C.T. IÑAPARI</t>
  </si>
  <si>
    <t>Cat-2 3306</t>
  </si>
  <si>
    <t>C.H. CANUJA</t>
  </si>
  <si>
    <t>Volvo 03</t>
  </si>
  <si>
    <t>C.S. PURUS</t>
  </si>
  <si>
    <t>C.T. ATALAYA</t>
  </si>
  <si>
    <t>OLYMPIAN</t>
  </si>
  <si>
    <t>C.T. PURUS</t>
  </si>
  <si>
    <t>C.H. ZAÑA</t>
  </si>
  <si>
    <t>Cat.5-3412STA-16860</t>
  </si>
  <si>
    <t>C.H. ACOBAMBA</t>
  </si>
  <si>
    <t>Volvo Penta RVM364</t>
  </si>
  <si>
    <t>Volvo2 CAD1641GE</t>
  </si>
  <si>
    <t>C.H. CHALHUAMAYO</t>
  </si>
  <si>
    <t>Vol.3 Pent TWD1643G</t>
  </si>
  <si>
    <t>C.H. CHAMISERIA</t>
  </si>
  <si>
    <t>C.H. CHANCHAMAYO</t>
  </si>
  <si>
    <t>CAT.1-16CM32C</t>
  </si>
  <si>
    <t>C.H. CONCEPCION</t>
  </si>
  <si>
    <t>CAT.2-16CM32C</t>
  </si>
  <si>
    <t>C.H. INGENIO</t>
  </si>
  <si>
    <t>CAT-16CM32</t>
  </si>
  <si>
    <t>C.H. LLUSITA</t>
  </si>
  <si>
    <t>WARTSILA 1</t>
  </si>
  <si>
    <t>C.H. MACHU</t>
  </si>
  <si>
    <t>WARTSILA 2</t>
  </si>
  <si>
    <t>C.H. PACCHA</t>
  </si>
  <si>
    <t>WARTSILA 3</t>
  </si>
  <si>
    <t>C.H. PICHANAKI</t>
  </si>
  <si>
    <t>WARTSILA 4</t>
  </si>
  <si>
    <t>WARTSILA 5</t>
  </si>
  <si>
    <t>C.H. QUICAPATA</t>
  </si>
  <si>
    <t>WARTSILA 6</t>
  </si>
  <si>
    <t>C.H. SAN BALVIN</t>
  </si>
  <si>
    <t>WARTSILA 7</t>
  </si>
  <si>
    <t>C.H. SAN FRANCISCO</t>
  </si>
  <si>
    <t>C.H. SICAYA HUARISCA</t>
  </si>
  <si>
    <t>C.T. AYACUCHO</t>
  </si>
  <si>
    <t>CAT C-18</t>
  </si>
  <si>
    <t>C.T. HUANCAYO</t>
  </si>
  <si>
    <t>CAT. D-3512&lt;G3&gt;</t>
  </si>
  <si>
    <t>C.T. POZUZO</t>
  </si>
  <si>
    <t>VOLVO PENTA TAD1630</t>
  </si>
  <si>
    <t>C.T. SATIPO</t>
  </si>
  <si>
    <t>CAT. 3512 DITA</t>
  </si>
  <si>
    <t>CUMMINS</t>
  </si>
  <si>
    <t>MTU-1 1200DS Detroi</t>
  </si>
  <si>
    <t>C.H. CHALACO</t>
  </si>
  <si>
    <t>MTU=2 1200DS Detroi</t>
  </si>
  <si>
    <t>C.H. HUANCABAMBA</t>
  </si>
  <si>
    <t>Cat.C18 G6B20736</t>
  </si>
  <si>
    <t>C.H. QUIROZ</t>
  </si>
  <si>
    <t>Perkins 2506AE15TAG</t>
  </si>
  <si>
    <t>C.H. SICACATE</t>
  </si>
  <si>
    <t>C.T. CANCHAQUE</t>
  </si>
  <si>
    <t>Perkins1 U489142C</t>
  </si>
  <si>
    <t>C.T. HUANCABAMBA</t>
  </si>
  <si>
    <t>Perkins2 U487536C</t>
  </si>
  <si>
    <t>C.T. HUÁPALAS</t>
  </si>
  <si>
    <t>C.T. MORROPON</t>
  </si>
  <si>
    <t>C.T. SANTO DOMINGO</t>
  </si>
  <si>
    <t>CAT 6-3516B-139</t>
  </si>
  <si>
    <t>C.T. SECHURA</t>
  </si>
  <si>
    <t>Cat.1-3512(.208)</t>
  </si>
  <si>
    <t>C.T. TABLAZO COLÁN</t>
  </si>
  <si>
    <t>Cat.3-3512(.219)</t>
  </si>
  <si>
    <t>C.H. BUENOS AIRES NIEPOS</t>
  </si>
  <si>
    <t>CUMMINS 4</t>
  </si>
  <si>
    <t>C.H. CHIRICONGA</t>
  </si>
  <si>
    <t>MTU 1200DS</t>
  </si>
  <si>
    <t>C.H. GUINEAMAYO</t>
  </si>
  <si>
    <t>C.H. QUEROCOTO</t>
  </si>
  <si>
    <t>C.T. BAMBAMARCA</t>
  </si>
  <si>
    <t>C.T. CHOTA</t>
  </si>
  <si>
    <t>C.T. CUTERVO</t>
  </si>
  <si>
    <t>C.T. LA VIÑA MÓVIL</t>
  </si>
  <si>
    <t>C.T. MOCUPE</t>
  </si>
  <si>
    <t>C.T. MORROPE</t>
  </si>
  <si>
    <t>C.T. MOTUPE MÓVIL</t>
  </si>
  <si>
    <t>C.T. SALAS</t>
  </si>
  <si>
    <t>Cat. C9-180</t>
  </si>
  <si>
    <t>C.H. ANTUNEZ DE MAYOLO</t>
  </si>
  <si>
    <t>CUMMINS_1 C200(050)</t>
  </si>
  <si>
    <t>C.H. RESTITUCION</t>
  </si>
  <si>
    <t>CUMMINS_2 C200(026)</t>
  </si>
  <si>
    <t>C.T. NUEVA TUMBES</t>
  </si>
  <si>
    <t>C.H. CHARCANI I</t>
  </si>
  <si>
    <t>CAT. D-3412</t>
  </si>
  <si>
    <t>C.H. CHARCANI II</t>
  </si>
  <si>
    <t>C.H. CHARCANI III</t>
  </si>
  <si>
    <t>C.H. CHARCANI IV</t>
  </si>
  <si>
    <t>C.H. CHARCANI V</t>
  </si>
  <si>
    <t>CAT 3516</t>
  </si>
  <si>
    <t>C.H. CHARCANI VI</t>
  </si>
  <si>
    <t>C.T. CHILINA</t>
  </si>
  <si>
    <t>CAT.2 3512</t>
  </si>
  <si>
    <t>C.T. MOLLENDO</t>
  </si>
  <si>
    <t>CAT.2 D-3512</t>
  </si>
  <si>
    <t>C.H. ARICOTA 1</t>
  </si>
  <si>
    <t>C.H. ARICOTA 2</t>
  </si>
  <si>
    <t>C.T. INDEPENDENCIA</t>
  </si>
  <si>
    <t>C.H. PANGOA</t>
  </si>
  <si>
    <t>Cat.5-C15 7925</t>
  </si>
  <si>
    <t>C.H. CANCHAYLLO</t>
  </si>
  <si>
    <t>C.H. HUASAHUASI I</t>
  </si>
  <si>
    <t>Cat.3412 81Z19624</t>
  </si>
  <si>
    <t>C.H. HUASAHUASI II</t>
  </si>
  <si>
    <t>Volv.Pent1 RVL-451</t>
  </si>
  <si>
    <t>C.H. RUNATULLO II</t>
  </si>
  <si>
    <t>C.H. RUNATULLO III</t>
  </si>
  <si>
    <t>Volv.Pent1 RVL-251</t>
  </si>
  <si>
    <t>C.H. SANTA CRUZ I</t>
  </si>
  <si>
    <t>CAT1_HUMBOLT</t>
  </si>
  <si>
    <t>C.H. SANTA CRUZ II</t>
  </si>
  <si>
    <t>CAT2_HUMBOLT</t>
  </si>
  <si>
    <t>C.H. MACHUPICCHU</t>
  </si>
  <si>
    <t>CAT3_HUMBOLT</t>
  </si>
  <si>
    <t>C.T. DOLORESPATA</t>
  </si>
  <si>
    <t>CAT4_HUMBOLT</t>
  </si>
  <si>
    <t>C.H. RUCUY</t>
  </si>
  <si>
    <t>CAT5_HUMBOLT</t>
  </si>
  <si>
    <t>C.H. SAN GABAN II</t>
  </si>
  <si>
    <t>Perkins1 R014001C</t>
  </si>
  <si>
    <t>Olympian OLY 1091</t>
  </si>
  <si>
    <t>Perkins2 R013699C</t>
  </si>
  <si>
    <t>C.H. RENOVANDES</t>
  </si>
  <si>
    <t>C.H. CHAGLLA</t>
  </si>
  <si>
    <t>C.H. HUANZA</t>
  </si>
  <si>
    <t>BOVING 1</t>
  </si>
  <si>
    <t>C.H. COLLO</t>
  </si>
  <si>
    <t>BOVING 2</t>
  </si>
  <si>
    <t>C.H. JAMBON</t>
  </si>
  <si>
    <t>HYHC</t>
  </si>
  <si>
    <t>C.H. POTRERO</t>
  </si>
  <si>
    <t>C.H. LAS PIZARRAS</t>
  </si>
  <si>
    <t>C.T. GRUPO AUXILIAR PIZARRAS</t>
  </si>
  <si>
    <t>C.H. ACOS</t>
  </si>
  <si>
    <t>C.H. CANTA</t>
  </si>
  <si>
    <t>C.H. NAVA</t>
  </si>
  <si>
    <t>C.H. RAVIRA-PACARAOS</t>
  </si>
  <si>
    <t>C.H. YASO</t>
  </si>
  <si>
    <t>C.T. RAVIRA - PACARAOS</t>
  </si>
  <si>
    <t>C.H. CALLAHUANCA</t>
  </si>
  <si>
    <t>C.H. HUAMPANÍ</t>
  </si>
  <si>
    <t>Pelton</t>
  </si>
  <si>
    <t>C.H. HUINCO</t>
  </si>
  <si>
    <t>C.H. MATUCANA</t>
  </si>
  <si>
    <t>C.H. MOYOPAMPA</t>
  </si>
  <si>
    <t>C.H. HER 1</t>
  </si>
  <si>
    <t>C.T. SANTA ROSA</t>
  </si>
  <si>
    <t>Francis I</t>
  </si>
  <si>
    <t>C.T. VENTANILLA</t>
  </si>
  <si>
    <t>Francis II</t>
  </si>
  <si>
    <t>C.T. MALACAS</t>
  </si>
  <si>
    <t>C.T. MALACAS 2</t>
  </si>
  <si>
    <t>C.T. R.F. MALACAS 3</t>
  </si>
  <si>
    <t>CUMMINS-7</t>
  </si>
  <si>
    <t>C.E. WAYRA</t>
  </si>
  <si>
    <t>CUMMINS_OTTOMOTORES</t>
  </si>
  <si>
    <t>C.S. RUBI</t>
  </si>
  <si>
    <t>C.E. CUPISNIQUE</t>
  </si>
  <si>
    <t>C.E. TALARA</t>
  </si>
  <si>
    <t>C.H. QUITARACSA</t>
  </si>
  <si>
    <t>CAT 3406B</t>
  </si>
  <si>
    <t>C.H. YUNCÁN</t>
  </si>
  <si>
    <t>CAT 3412C-I</t>
  </si>
  <si>
    <t>C.S. INTIPAMPA</t>
  </si>
  <si>
    <t>CAT 3412C-II</t>
  </si>
  <si>
    <t>C.T. CHILCA</t>
  </si>
  <si>
    <t>CAT 3512</t>
  </si>
  <si>
    <t>C.T. NEPI</t>
  </si>
  <si>
    <t>C.T. R.F. ILO</t>
  </si>
  <si>
    <t>C.T. FENIX</t>
  </si>
  <si>
    <t>C.H. 8 DE AGOSTO</t>
  </si>
  <si>
    <t>C.H. EL CARMEN</t>
  </si>
  <si>
    <t>C.H. LA JOYA</t>
  </si>
  <si>
    <t>PERKINS-HCI434D1L</t>
  </si>
  <si>
    <t>C.H. ANGEL I</t>
  </si>
  <si>
    <t>PERKINS-MP-2251</t>
  </si>
  <si>
    <t>C.H. ANGEL II</t>
  </si>
  <si>
    <t>690 PANELES FOTOVOL</t>
  </si>
  <si>
    <t>C.H. ANGEL III</t>
  </si>
  <si>
    <t>C.T. R.F. IQUITOS NUEVA</t>
  </si>
  <si>
    <t>C.S. REPARTICION</t>
  </si>
  <si>
    <t>C.H. CATILLUC</t>
  </si>
  <si>
    <t>C.H. CELENDIN</t>
  </si>
  <si>
    <t>G-2</t>
  </si>
  <si>
    <t>C.H. CHICCHE</t>
  </si>
  <si>
    <t>G-3</t>
  </si>
  <si>
    <t>C.H. CHIQUIAN</t>
  </si>
  <si>
    <t>G-4</t>
  </si>
  <si>
    <t>C.H. HUAYUNGA</t>
  </si>
  <si>
    <t>C.H. MARIA JIRAY</t>
  </si>
  <si>
    <t>C.H. PAUCAMARCA</t>
  </si>
  <si>
    <t>C.H. POMABAMBA</t>
  </si>
  <si>
    <t>C.H. SHIPILCO</t>
  </si>
  <si>
    <t>C.H. TARABAMBA</t>
  </si>
  <si>
    <t>C.H. YAMOBAMBA</t>
  </si>
  <si>
    <t>C.T. CHIQUIÁN</t>
  </si>
  <si>
    <t>C.H. NUEVO IMPERIAL</t>
  </si>
  <si>
    <t>C.H. HUANCHOR</t>
  </si>
  <si>
    <t>C.H. TAMBORAQUE I</t>
  </si>
  <si>
    <t>C.H. TAMBORAQUE II</t>
  </si>
  <si>
    <t>C.H. YARUCAYA</t>
  </si>
  <si>
    <t>C.T. R.F. PUCALLPA</t>
  </si>
  <si>
    <t>C.T. R.F. PUERTO MALDONADO</t>
  </si>
  <si>
    <t>C.H. SANTA TERESA</t>
  </si>
  <si>
    <t>C.H. CERRO DEL AGUILA</t>
  </si>
  <si>
    <t>C.T. KALLPA</t>
  </si>
  <si>
    <t>C.T. LAS FLORES</t>
  </si>
  <si>
    <t>C.H. RONCADOR</t>
  </si>
  <si>
    <t>C.S. MOQUEGUA FV</t>
  </si>
  <si>
    <t>CAT-M1</t>
  </si>
  <si>
    <t>C.H. CAÑA BRAVA</t>
  </si>
  <si>
    <t>C.H. CAÑON DEL PATO</t>
  </si>
  <si>
    <t>C.H. CARHUAQUERO</t>
  </si>
  <si>
    <t>C.H. CARHUAQUERO IV</t>
  </si>
  <si>
    <t>C.S. PANAMERICANA SOLAR</t>
  </si>
  <si>
    <t>CAT-C27M1</t>
  </si>
  <si>
    <t>C.E. PARQUE EÓLICO MARCONA</t>
  </si>
  <si>
    <t>DETROIT-M1</t>
  </si>
  <si>
    <t>C.E. TRES HERMANAS</t>
  </si>
  <si>
    <t>CAT-C27M2</t>
  </si>
  <si>
    <t>C.T. HUAYCOLORO</t>
  </si>
  <si>
    <t>C.T. LA GRINGA V</t>
  </si>
  <si>
    <t>C.T. CATALINA</t>
  </si>
  <si>
    <t>CAT-M2</t>
  </si>
  <si>
    <t>C.T. R.F. DE GENERACION ETEN</t>
  </si>
  <si>
    <t>C.H. DESARENADOR</t>
  </si>
  <si>
    <t>C.H. TANGUCHE</t>
  </si>
  <si>
    <t>VOLVO-M1</t>
  </si>
  <si>
    <t>C.H. VIRU</t>
  </si>
  <si>
    <t>C.T. BOCATOMA</t>
  </si>
  <si>
    <t>C.T. PUERTO BRAVO</t>
  </si>
  <si>
    <t>CAT-E1</t>
  </si>
  <si>
    <t>C.T. OQUENDO</t>
  </si>
  <si>
    <t>C.T. SAN NICOLAS</t>
  </si>
  <si>
    <t>C.H. CHANCAY</t>
  </si>
  <si>
    <t>C.H. CURUMUY</t>
  </si>
  <si>
    <t>C.H. POECHOS I</t>
  </si>
  <si>
    <t>KUBOTTA-1</t>
  </si>
  <si>
    <t>C.H. POECHOS II</t>
  </si>
  <si>
    <t>C.H. CARAVELI</t>
  </si>
  <si>
    <t>KUBOTTA-2</t>
  </si>
  <si>
    <t>C.H. CHOCOCO</t>
  </si>
  <si>
    <t>C.H. CHUQUIBAMBA</t>
  </si>
  <si>
    <t>C.H. HUANCA</t>
  </si>
  <si>
    <t>WEIRPUMP-1</t>
  </si>
  <si>
    <t>C.H. ONGORO</t>
  </si>
  <si>
    <t>WEIRPUMP-2</t>
  </si>
  <si>
    <t>C.H. SAN GREGORIO</t>
  </si>
  <si>
    <t>C.T. ATICO</t>
  </si>
  <si>
    <t>Kubota</t>
  </si>
  <si>
    <t>C.T. CARAVELI</t>
  </si>
  <si>
    <t>KUBOTA-1</t>
  </si>
  <si>
    <t>V. PENTA 1</t>
  </si>
  <si>
    <t>C.T. COTAHUASI</t>
  </si>
  <si>
    <t>VOLVO 3</t>
  </si>
  <si>
    <t>C.T. OCOÑA</t>
  </si>
  <si>
    <t>CAT-3412</t>
  </si>
  <si>
    <t>C.T. ORCOPAMPA</t>
  </si>
  <si>
    <t>VOLVO PENTA</t>
  </si>
  <si>
    <t>C.T. CERRO VERDE</t>
  </si>
  <si>
    <t>C.T. RECKA</t>
  </si>
  <si>
    <t>CAT 1</t>
  </si>
  <si>
    <t>C.H. CAHUA</t>
  </si>
  <si>
    <t>CAT 2</t>
  </si>
  <si>
    <t>C.H. CHEVES</t>
  </si>
  <si>
    <t>CAT 3</t>
  </si>
  <si>
    <t>C.H. GALLITO CIEGO</t>
  </si>
  <si>
    <t>CAT D 399</t>
  </si>
  <si>
    <t>C.H. HUAYLLACHO</t>
  </si>
  <si>
    <t>SKODA-1</t>
  </si>
  <si>
    <t>C.H. MALPASO</t>
  </si>
  <si>
    <t>SKODA-2</t>
  </si>
  <si>
    <t>C.H. MISAPUQUIO</t>
  </si>
  <si>
    <t>C.H. OROYA</t>
  </si>
  <si>
    <t>CAT. 1</t>
  </si>
  <si>
    <t>C.H. PACHACHACA</t>
  </si>
  <si>
    <t>CAT. 2</t>
  </si>
  <si>
    <t>C.H. PARIAC</t>
  </si>
  <si>
    <t>SKODA</t>
  </si>
  <si>
    <t>C.H. SAN ANTONIO</t>
  </si>
  <si>
    <t>C.H. SAN IGNACIO</t>
  </si>
  <si>
    <t>V.PENTA</t>
  </si>
  <si>
    <t>C.H. YAUPI</t>
  </si>
  <si>
    <t>CAT</t>
  </si>
  <si>
    <t>C.S. TACNA SOLAR</t>
  </si>
  <si>
    <t>CKD. 2</t>
  </si>
  <si>
    <t>C.T. STO. DOMINGO DE LOS OLLEROS</t>
  </si>
  <si>
    <t>CKD. 3</t>
  </si>
  <si>
    <t>C.T. AGUAYTÍA</t>
  </si>
  <si>
    <t>SKODA 1</t>
  </si>
  <si>
    <t>Black Start</t>
  </si>
  <si>
    <t>TG-01</t>
  </si>
  <si>
    <t>Caterp-3512</t>
  </si>
  <si>
    <t>Caterpillar</t>
  </si>
  <si>
    <t>Grupo G.E</t>
  </si>
  <si>
    <t>Vol-TD100</t>
  </si>
  <si>
    <t>CKD. HOROV.</t>
  </si>
  <si>
    <t>Volvo TD70</t>
  </si>
  <si>
    <t>Grupo 4</t>
  </si>
  <si>
    <t>Grupo 5</t>
  </si>
  <si>
    <t>Grupo 6</t>
  </si>
  <si>
    <t>Grupo 7</t>
  </si>
  <si>
    <t>MAK-1</t>
  </si>
  <si>
    <t>MAK-2</t>
  </si>
  <si>
    <t>SULZER 1</t>
  </si>
  <si>
    <t>SULZER 2</t>
  </si>
  <si>
    <t>GRUPO N°4</t>
  </si>
  <si>
    <t>GRUPO Nº1</t>
  </si>
  <si>
    <t>GRUPO Nº2</t>
  </si>
  <si>
    <t>GRUPO Nº3</t>
  </si>
  <si>
    <t>ALCO 1</t>
  </si>
  <si>
    <t>ALCO 2</t>
  </si>
  <si>
    <t>G.MOTORS1</t>
  </si>
  <si>
    <t>G.MOTORS2</t>
  </si>
  <si>
    <t>G.MOTORS3</t>
  </si>
  <si>
    <t>CENTRAL</t>
  </si>
  <si>
    <t>G01</t>
  </si>
  <si>
    <t>G3</t>
  </si>
  <si>
    <t>Grupo Nº 2</t>
  </si>
  <si>
    <t>A1</t>
  </si>
  <si>
    <t>FRANCIS Nº 1</t>
  </si>
  <si>
    <t>FRANCIS Nº 2</t>
  </si>
  <si>
    <t>PELTON Nº 1</t>
  </si>
  <si>
    <t>PELTON Nº 2</t>
  </si>
  <si>
    <t>Turgo Nº 1</t>
  </si>
  <si>
    <t>Turgo Nº 2</t>
  </si>
  <si>
    <t>FRANCIS 4</t>
  </si>
  <si>
    <t>FRANCIS Nº 6</t>
  </si>
  <si>
    <t>KUBOTTA Nº 4</t>
  </si>
  <si>
    <t>GRUPO PLACA ZQ-4288</t>
  </si>
  <si>
    <t>MODASA 515kW</t>
  </si>
  <si>
    <t>GR-3</t>
  </si>
  <si>
    <t>GR-4</t>
  </si>
  <si>
    <t>TG-2</t>
  </si>
  <si>
    <t>TG-3</t>
  </si>
  <si>
    <t>TG-4</t>
  </si>
  <si>
    <t>TG-5</t>
  </si>
  <si>
    <t>TG-6</t>
  </si>
  <si>
    <t>TG-7</t>
  </si>
  <si>
    <t>TG-8</t>
  </si>
  <si>
    <t>TV-7</t>
  </si>
  <si>
    <t>UNIDAD TG-6</t>
  </si>
  <si>
    <t>Unid. TG-4</t>
  </si>
  <si>
    <t>Unid. TG-5</t>
  </si>
  <si>
    <t>Circuito 1</t>
  </si>
  <si>
    <t>Circuito 10</t>
  </si>
  <si>
    <t>Circuito 2</t>
  </si>
  <si>
    <t>Circuito 3</t>
  </si>
  <si>
    <t>Circuito 4</t>
  </si>
  <si>
    <t>Circuito 5</t>
  </si>
  <si>
    <t>Circuito 6</t>
  </si>
  <si>
    <t>Circuito 7</t>
  </si>
  <si>
    <t>Circuito 8</t>
  </si>
  <si>
    <t>Circuito 9</t>
  </si>
  <si>
    <t>TG11</t>
  </si>
  <si>
    <t>TG12</t>
  </si>
  <si>
    <t>TG21</t>
  </si>
  <si>
    <t>TG41</t>
  </si>
  <si>
    <t>TV21</t>
  </si>
  <si>
    <t>TV41</t>
  </si>
  <si>
    <t>TG1 NEPI</t>
  </si>
  <si>
    <t>TG2 NEPI</t>
  </si>
  <si>
    <t>TG3 NEPI</t>
  </si>
  <si>
    <t>INV 123</t>
  </si>
  <si>
    <t>INV 456</t>
  </si>
  <si>
    <t>INV 789</t>
  </si>
  <si>
    <t>GE (TG1)</t>
  </si>
  <si>
    <t>GE (TG2)</t>
  </si>
  <si>
    <t>GE (TG3)</t>
  </si>
  <si>
    <t>TV10</t>
  </si>
  <si>
    <t>G-5</t>
  </si>
  <si>
    <t>G-6</t>
  </si>
  <si>
    <t>G-7</t>
  </si>
  <si>
    <t>CS REPARTICION20T</t>
  </si>
  <si>
    <t>Grupo U.Gen.1</t>
  </si>
  <si>
    <t>Grupo U.Gen.2</t>
  </si>
  <si>
    <t>Grupo U.Gen 2</t>
  </si>
  <si>
    <t>Grupo U.Gen.3</t>
  </si>
  <si>
    <t>Ansaldo 1</t>
  </si>
  <si>
    <t>Ansaldo 2</t>
  </si>
  <si>
    <t>UG1</t>
  </si>
  <si>
    <t>UG2</t>
  </si>
  <si>
    <t>G1-G25</t>
  </si>
  <si>
    <t>G1-G11</t>
  </si>
  <si>
    <t>01</t>
  </si>
  <si>
    <t>02</t>
  </si>
  <si>
    <t>TG1</t>
  </si>
  <si>
    <t>TG2</t>
  </si>
  <si>
    <t>TG3</t>
  </si>
  <si>
    <t>G Marcona</t>
  </si>
  <si>
    <t>Grupos 1-2-3</t>
  </si>
  <si>
    <t>Grupos 1_2</t>
  </si>
  <si>
    <t>GT 1</t>
  </si>
  <si>
    <t>GT 2</t>
  </si>
  <si>
    <t>UNID. DE EMERGENCIA</t>
  </si>
  <si>
    <t>GRUPO NºD1</t>
  </si>
  <si>
    <t>Grupo Nº T1</t>
  </si>
  <si>
    <t>Grupo Nº T2</t>
  </si>
  <si>
    <t>Grupo Nº 01</t>
  </si>
  <si>
    <t>Grupo Nº 02</t>
  </si>
  <si>
    <t>Grupo Nº 03</t>
  </si>
  <si>
    <t>GE-BOC 01</t>
  </si>
  <si>
    <t>TG4</t>
  </si>
  <si>
    <t>TV2</t>
  </si>
  <si>
    <t>CUMMINS ONAN</t>
  </si>
  <si>
    <t>UNIDAD 1</t>
  </si>
  <si>
    <t>UNIDAD 2</t>
  </si>
  <si>
    <t>UNIDAD 3</t>
  </si>
  <si>
    <t>JMW-1</t>
  </si>
  <si>
    <t>JMW-2</t>
  </si>
  <si>
    <t>Kubota 1</t>
  </si>
  <si>
    <t>Kubota 2</t>
  </si>
  <si>
    <t>ESCHER WYSS 1</t>
  </si>
  <si>
    <t>ESCHER WYSS 2</t>
  </si>
  <si>
    <t>Hydraulic</t>
  </si>
  <si>
    <t>Francis</t>
  </si>
  <si>
    <t>TURBAL</t>
  </si>
  <si>
    <t>Leffel</t>
  </si>
  <si>
    <t>PERKINS 1</t>
  </si>
  <si>
    <t>PERKINS 2</t>
  </si>
  <si>
    <t>PERKINS 3</t>
  </si>
  <si>
    <t>PERKINS 4</t>
  </si>
  <si>
    <t>Volvo Penta 2</t>
  </si>
  <si>
    <t>ALGESA</t>
  </si>
  <si>
    <t>DAEWO</t>
  </si>
  <si>
    <t>AREM 1</t>
  </si>
  <si>
    <t>AREM 2</t>
  </si>
  <si>
    <t>VOLVO1</t>
  </si>
  <si>
    <t>VOLVO2</t>
  </si>
  <si>
    <t>DOOSAN</t>
  </si>
  <si>
    <t>TG-1</t>
  </si>
  <si>
    <t>G4</t>
  </si>
  <si>
    <t>CH2</t>
  </si>
  <si>
    <t>CH2 G2</t>
  </si>
  <si>
    <t>CH3 N</t>
  </si>
  <si>
    <t>CH3 N G2</t>
  </si>
  <si>
    <t>CH4 G-1</t>
  </si>
  <si>
    <t>CH4 G-2</t>
  </si>
  <si>
    <t>G5</t>
  </si>
  <si>
    <t>3.2.1.2.  Para uso propio (*)</t>
  </si>
  <si>
    <t>N°</t>
  </si>
  <si>
    <t>Principales empresas</t>
  </si>
  <si>
    <t>total de</t>
  </si>
  <si>
    <t xml:space="preserve">Nº  de </t>
  </si>
  <si>
    <t xml:space="preserve"> Nº  de  centrales</t>
  </si>
  <si>
    <t xml:space="preserve">centrales </t>
  </si>
  <si>
    <t>C.T. TURBO GENERADOR 1</t>
  </si>
  <si>
    <t>C.T. TURBO GENERADOR 2</t>
  </si>
  <si>
    <t>C.T. TURBO GENERADOR 3</t>
  </si>
  <si>
    <t>C.T. TURBO GENERADOR 4</t>
  </si>
  <si>
    <t>C.T. TURBO GENERADOR 5</t>
  </si>
  <si>
    <t>C.T. UNIDAD DIESEL</t>
  </si>
  <si>
    <t>C.T. GAS</t>
  </si>
  <si>
    <t>C.T. AREQUIPA</t>
  </si>
  <si>
    <t>C.T. MOLINOS CALLAO</t>
  </si>
  <si>
    <t>C.T. MOLINOS SANTA ROSA</t>
  </si>
  <si>
    <t>C.T. NICOVITA TRUJILLO</t>
  </si>
  <si>
    <t>C.T. OLEAGINOSA CALLAO</t>
  </si>
  <si>
    <t>C.T. ANABI</t>
  </si>
  <si>
    <t>C.T. ANAMA</t>
  </si>
  <si>
    <t>C.T. QUELLAVECO</t>
  </si>
  <si>
    <t>C.T. SALVIANI</t>
  </si>
  <si>
    <t>C.T. CORTADERA</t>
  </si>
  <si>
    <t>C.T. APUMAYO</t>
  </si>
  <si>
    <t>C.T. JESICA</t>
  </si>
  <si>
    <t>C.T. TUCARI</t>
  </si>
  <si>
    <t>C.T. PLANTA CHANCAY</t>
  </si>
  <si>
    <t>C.T. PLANTA PISCO</t>
  </si>
  <si>
    <t>C.T. CARTAVIO</t>
  </si>
  <si>
    <t>C.T. CASA GRANDE</t>
  </si>
  <si>
    <t>C.T. PACASMAYO</t>
  </si>
  <si>
    <t>C.T. CEMENTOS RIOJA</t>
  </si>
  <si>
    <t>C.T. SAN JUAN</t>
  </si>
  <si>
    <t>C.T. CALCAREOS</t>
  </si>
  <si>
    <t>C.T. EL CARMEN</t>
  </si>
  <si>
    <t>C.T. JUANITA</t>
  </si>
  <si>
    <t>C.H. EL TINGO</t>
  </si>
  <si>
    <t>C.T. J.A. SAMANIEGO ALC</t>
  </si>
  <si>
    <t>C.T. PATAZ</t>
  </si>
  <si>
    <t>C.H. CASHAUCRO</t>
  </si>
  <si>
    <t>C.H. HUALLANCA NUEVA</t>
  </si>
  <si>
    <t>C.H. PALLCA</t>
  </si>
  <si>
    <t>C.T. HUANZALÁ</t>
  </si>
  <si>
    <t>C.T. PALLCA</t>
  </si>
  <si>
    <t>C.T. LOTE X</t>
  </si>
  <si>
    <t>C.T. TINTAYA</t>
  </si>
  <si>
    <t>C.T. ARCATA</t>
  </si>
  <si>
    <t>C.T. ARES</t>
  </si>
  <si>
    <t>C.T. PALLANCATA</t>
  </si>
  <si>
    <t>C.T. SELENE</t>
  </si>
  <si>
    <t>C.T. SIPÁN</t>
  </si>
  <si>
    <t>C.T. MINA</t>
  </si>
  <si>
    <t>C.T. PLANTA</t>
  </si>
  <si>
    <t>C.H. BAÑOS I</t>
  </si>
  <si>
    <t>C.H. BAÑOS II</t>
  </si>
  <si>
    <t>C.H. BAÑOS III</t>
  </si>
  <si>
    <t>C.H. BAÑOS IV</t>
  </si>
  <si>
    <t>C.H. BAÑOS V</t>
  </si>
  <si>
    <t>C.H. CACRAY</t>
  </si>
  <si>
    <t>C.H. FRANCOIS</t>
  </si>
  <si>
    <t>C.H. HUANCHAY</t>
  </si>
  <si>
    <t>C.H. SAN JOSÉ</t>
  </si>
  <si>
    <t>TOTAL  USO PROPIO *</t>
  </si>
  <si>
    <t>C.H. SHAGUA</t>
  </si>
  <si>
    <t>C.H. YANAHUIN</t>
  </si>
  <si>
    <t>C.T. ESPERANZA</t>
  </si>
  <si>
    <t>C.T. PLANTA CONCENTRADORA</t>
  </si>
  <si>
    <t>3.2.1.3.  Total de centrales eléctricas para el mercado eléctrico y uso propio</t>
  </si>
  <si>
    <t>C.T. TAJO DON PABLO</t>
  </si>
  <si>
    <t xml:space="preserve"> </t>
  </si>
  <si>
    <t>C.T. KOLPA</t>
  </si>
  <si>
    <t>C.H. MONOBAMBA</t>
  </si>
  <si>
    <t>Tipo de mercado</t>
  </si>
  <si>
    <t>Total Actividad</t>
  </si>
  <si>
    <t>C.T. SAN VICENTE</t>
  </si>
  <si>
    <t>Mercado eléctrico</t>
  </si>
  <si>
    <t>Uso propio</t>
  </si>
  <si>
    <t>Total por origen</t>
  </si>
  <si>
    <t>C.H. LLAPAY</t>
  </si>
  <si>
    <t>C.T. PLANTA CHIMBOTE</t>
  </si>
  <si>
    <t>C.T. PLANTA SUPE</t>
  </si>
  <si>
    <t>C.T. PLANTA TAMBO DE MORA</t>
  </si>
  <si>
    <t>C.H. PÍAS 1</t>
  </si>
  <si>
    <t>C.T. PARCOY</t>
  </si>
  <si>
    <t>C.T. ACEROS</t>
  </si>
  <si>
    <t>C.T. VINCHOS</t>
  </si>
  <si>
    <t>C.T. CONTONGA</t>
  </si>
  <si>
    <t>C.T. ISCAYCRUZ</t>
  </si>
  <si>
    <t>C.H. RAPAZ II</t>
  </si>
  <si>
    <t>C.T. LAGSAURA</t>
  </si>
  <si>
    <t>C.H. SAN JUDAS TADEO</t>
  </si>
  <si>
    <t>C.H. SAN MARTÍN DE PORRES</t>
  </si>
  <si>
    <t>C.T. PLANTA HUACHIPA</t>
  </si>
  <si>
    <t>C.T. IEQSA</t>
  </si>
  <si>
    <t>C.T. RIO SECO</t>
  </si>
  <si>
    <t>C.T. UBINAS</t>
  </si>
  <si>
    <t>C.T. AGUA CALIENTE</t>
  </si>
  <si>
    <t>C.T. MAQUIA</t>
  </si>
  <si>
    <t>C.T. NUEVA REFINERIA</t>
  </si>
  <si>
    <t>C.T. PACAYA</t>
  </si>
  <si>
    <t>C.T. PUERTO ORIENTE</t>
  </si>
  <si>
    <t>C.T. SAN ANDRES</t>
  </si>
  <si>
    <t>C.T. HUAYLLACHO</t>
  </si>
  <si>
    <t>C.T. LA ZANJA</t>
  </si>
  <si>
    <t>C.T. CHINA LINDA</t>
  </si>
  <si>
    <t>C.T. GOLD MILL</t>
  </si>
  <si>
    <t>C.T. LA PLAJUELA</t>
  </si>
  <si>
    <t>C.T. MAQUI MAQUI</t>
  </si>
  <si>
    <t>C.T. PAMPA LARGA</t>
  </si>
  <si>
    <t>C.T. POND. DE CARACHUGO</t>
  </si>
  <si>
    <t>C.T. QUINUA</t>
  </si>
  <si>
    <t>C.T. YANACOCHA NORTE</t>
  </si>
  <si>
    <t>C.T. YANAQUIHUA</t>
  </si>
  <si>
    <t>C.T. FUNDICIÓN DIESEL</t>
  </si>
  <si>
    <t>C.T. FUNDICIÓN GAS NATURAL</t>
  </si>
  <si>
    <t>C.T. PUCAMARCA</t>
  </si>
  <si>
    <t>C.T. SAN RAFAEL</t>
  </si>
  <si>
    <t>C.H. CHAPRIN</t>
  </si>
  <si>
    <t>C.H. MARCAPAMPA</t>
  </si>
  <si>
    <t>C.T. CAJAMARQUILLA (EL)</t>
  </si>
  <si>
    <t>C.T. CAJAMARQUILLA (TV)</t>
  </si>
  <si>
    <t>C.T. CAJAMARQUILLA 1 (EL)</t>
  </si>
  <si>
    <t>C.T. CAJAMARQUILLA 2 (EL)</t>
  </si>
  <si>
    <t>C.T. CAJAMARQUILLA 2 (TV)</t>
  </si>
  <si>
    <t>C.T. CAJAMARQUILLA 3 (EL)</t>
  </si>
  <si>
    <t>C.H. CANDELARIA</t>
  </si>
  <si>
    <t>C.T. MILPO</t>
  </si>
  <si>
    <t>C.T. OXIDO DE PASCO</t>
  </si>
  <si>
    <t>C.T. GUAYABAL</t>
  </si>
  <si>
    <t>C.T. HUAYURI</t>
  </si>
  <si>
    <t>C.T. MINICENTRALES L-1AB</t>
  </si>
  <si>
    <t>C.T. PAMPA MELCHORITA II</t>
  </si>
  <si>
    <t>C.T. BAYOVAR</t>
  </si>
  <si>
    <t>C.T. CALLAO</t>
  </si>
  <si>
    <t>C.T. MALABRIGO</t>
  </si>
  <si>
    <t>C.T. PISCO NORTE</t>
  </si>
  <si>
    <t>C.T. PISCO SUR</t>
  </si>
  <si>
    <t>C.T. SAMANCO</t>
  </si>
  <si>
    <t>C.T. SUPE</t>
  </si>
  <si>
    <t>C.T. NEPESUR</t>
  </si>
  <si>
    <t>C.T. ANDOAS</t>
  </si>
  <si>
    <t>C.T. ESTACION 1</t>
  </si>
  <si>
    <t>C.T. ESTACION 5</t>
  </si>
  <si>
    <t>C.T. ESTACION 6</t>
  </si>
  <si>
    <t>C.T. ESTACION 7</t>
  </si>
  <si>
    <t>C.T. ESTACION 8</t>
  </si>
  <si>
    <t>C.T. ESTACION 9</t>
  </si>
  <si>
    <t>C.T. ESTACION MORONA</t>
  </si>
  <si>
    <t>C.T. REFINERÍA IQUITOS</t>
  </si>
  <si>
    <t>C.T. 130X - PAVAYACU</t>
  </si>
  <si>
    <t>C.T. 149 - PAVAYACU</t>
  </si>
  <si>
    <t>C.T. BAT. 3 YANAYACU</t>
  </si>
  <si>
    <t>C.T. BAT. 8 CHAMBIRA</t>
  </si>
  <si>
    <t>C.T. BAT.5 - PAVAYACU</t>
  </si>
  <si>
    <t>C.T. CAPIRONA</t>
  </si>
  <si>
    <t>C.T. CORRIENTES 1</t>
  </si>
  <si>
    <t>C.T. CORRIENTES 2</t>
  </si>
  <si>
    <t>C.T. NUEVA ESPERANZA</t>
  </si>
  <si>
    <t>C.T. FRACCIONAMIENTO PISCO</t>
  </si>
  <si>
    <t>C.T. MALVINAS</t>
  </si>
  <si>
    <t>C.T. RIO SECO - EL</t>
  </si>
  <si>
    <t>C.T. RIO SECO - TV</t>
  </si>
  <si>
    <t>C.T. LA PAMPILLA</t>
  </si>
  <si>
    <t>C.T. NEGRITOS</t>
  </si>
  <si>
    <t>C.H. JUPAYRAGRA</t>
  </si>
  <si>
    <t>C.H. RIO BLANCO</t>
  </si>
  <si>
    <t>C.H. SACSAMARCA</t>
  </si>
  <si>
    <t>C.H. YAULI</t>
  </si>
  <si>
    <t>C.H. CUAJONE</t>
  </si>
  <si>
    <t>C.T. EMERGENCIA FUND ILO</t>
  </si>
  <si>
    <t>C.T. REFINERÍA</t>
  </si>
  <si>
    <t>C.T. SUDAMERICANA</t>
  </si>
  <si>
    <t>C.T. TRUPAL</t>
  </si>
  <si>
    <t>C.H. CARPAPATA I</t>
  </si>
  <si>
    <t>C.H. CARPAPATA II</t>
  </si>
  <si>
    <t>C.H. CARPAPATA III</t>
  </si>
  <si>
    <t>C.T. ANDINO</t>
  </si>
  <si>
    <t>C.T. ATOCONGO</t>
  </si>
  <si>
    <t>C.T. CEMENTOS LIMA</t>
  </si>
  <si>
    <t>C.T. CEMENTOS LIMA 2</t>
  </si>
  <si>
    <t>C.T. AREQUIPA DORADA</t>
  </si>
  <si>
    <t>C.T. ATE</t>
  </si>
  <si>
    <t>C.T. CUSCO</t>
  </si>
  <si>
    <t>C.T. MALTERIA LIMA</t>
  </si>
  <si>
    <t>C.T. MOTUPE</t>
  </si>
  <si>
    <t>C.T. ANDAYCHAGUA</t>
  </si>
  <si>
    <t>C.T. CARAHUACRA</t>
  </si>
  <si>
    <t>C.T. CERRO DE PASCO</t>
  </si>
  <si>
    <t>C.T. PLANTA VICTORIA</t>
  </si>
  <si>
    <t>C.T. SAN CRISTOBAL</t>
  </si>
  <si>
    <t>C.T. TICLIO</t>
  </si>
  <si>
    <t>3.2.2 Centrales eléctricas representativas por tipo de generación</t>
  </si>
  <si>
    <t>3.2.2.1 Centrales Hidráulicas</t>
  </si>
  <si>
    <t xml:space="preserve">  Empresa</t>
  </si>
  <si>
    <t>Central</t>
  </si>
  <si>
    <t>Potencia  Instalada</t>
  </si>
  <si>
    <t>Producción</t>
  </si>
  <si>
    <t>(MW)</t>
  </si>
  <si>
    <t>% P.I.</t>
  </si>
  <si>
    <t>GW.h</t>
  </si>
  <si>
    <t>% P.B.</t>
  </si>
  <si>
    <t>Suma de PI OK</t>
  </si>
  <si>
    <t>3.2.2.2 Centrales Térmicas</t>
  </si>
  <si>
    <t>Energía</t>
  </si>
  <si>
    <t>De Ciclo Combinado</t>
  </si>
  <si>
    <t>De Ciclo Convencional</t>
  </si>
  <si>
    <t>De Reserva Fría</t>
  </si>
  <si>
    <t>3.2.2.3. Centrales del mercado electrico con Recursos Energéticos Renovables (RER*)</t>
  </si>
  <si>
    <t>N° de Subasta RER</t>
  </si>
  <si>
    <t>Integrante</t>
  </si>
  <si>
    <t>Recurso</t>
  </si>
  <si>
    <t xml:space="preserve">PI </t>
  </si>
  <si>
    <t>PE</t>
  </si>
  <si>
    <t>RER</t>
  </si>
  <si>
    <t>Suma de PE OK</t>
  </si>
  <si>
    <t>TERCERA</t>
  </si>
  <si>
    <t>COES</t>
  </si>
  <si>
    <t>PRIMERA</t>
  </si>
  <si>
    <t>NO COES</t>
  </si>
  <si>
    <t>SEGUNDA</t>
  </si>
  <si>
    <t>CUARTA</t>
  </si>
  <si>
    <t>Subtotal Hidráulicas RER</t>
  </si>
  <si>
    <t>Biomasa y Biogas</t>
  </si>
  <si>
    <t>Bagazo</t>
  </si>
  <si>
    <t>Biogás</t>
  </si>
  <si>
    <t>Subtotal Biomasa y Biogas</t>
  </si>
  <si>
    <t>Subtotal Solares</t>
  </si>
  <si>
    <t>Subtotal Eólicas</t>
  </si>
  <si>
    <t>Total RER</t>
  </si>
  <si>
    <t>% Del total disponible en el Mercado Eléctrico - SEIN</t>
  </si>
  <si>
    <t>FILTRO</t>
  </si>
  <si>
    <t>(en blanco)</t>
  </si>
  <si>
    <t>3.2.3.  Modificaciones en el parque generador</t>
  </si>
  <si>
    <t>MERCADO ELÉCTRICO</t>
  </si>
  <si>
    <t>3.2.3.1.  Modificaciones del parque generador para el mercado eléctrico</t>
  </si>
  <si>
    <t>Informa_A</t>
  </si>
  <si>
    <t>A) Incremento y decremento de potencia instalada</t>
  </si>
  <si>
    <t>A.1) A nivel de empresas:</t>
  </si>
  <si>
    <t>Nuevos Ingresos de empresas</t>
  </si>
  <si>
    <t>Unidad / 
Grupo</t>
  </si>
  <si>
    <t>Tipo de 
Unididad/Grupo</t>
  </si>
  <si>
    <t>Potencia Instalada (MW)</t>
  </si>
  <si>
    <t>Desde</t>
  </si>
  <si>
    <t>Retiro de empresas</t>
  </si>
  <si>
    <t>Unidad /
 Grupo</t>
  </si>
  <si>
    <t>Total</t>
  </si>
  <si>
    <t>A.2) A nivel de centrales de generación:</t>
  </si>
  <si>
    <t>Nuevos Ingresos de centrales</t>
  </si>
  <si>
    <t>(*) Comenzó a informar al Minem.</t>
  </si>
  <si>
    <t>Retiro o baja de centrales</t>
  </si>
  <si>
    <t>A.3)</t>
  </si>
  <si>
    <t xml:space="preserve"> A nivel de unidades (grupos) de centrales de generación:</t>
  </si>
  <si>
    <t>Nuevos ingresos de unidades / grupos</t>
  </si>
  <si>
    <t>En la central:</t>
  </si>
  <si>
    <t>Retiro o baja de grupos</t>
  </si>
  <si>
    <t>B) Modificación de Datos y Transferencias</t>
  </si>
  <si>
    <t xml:space="preserve"> Cambio de Razón Social de empresas y/o nombre de centrales</t>
  </si>
  <si>
    <t>B.1)</t>
  </si>
  <si>
    <t>Razón Social Anterior</t>
  </si>
  <si>
    <t>Nueva Razón Social</t>
  </si>
  <si>
    <t xml:space="preserve">B.2) </t>
  </si>
  <si>
    <t>Transferencia de unidades (grupos) entre Centrales de la misma empresa</t>
  </si>
  <si>
    <t>De Central</t>
  </si>
  <si>
    <t>A Central</t>
  </si>
  <si>
    <t>Unidad / Grupo</t>
  </si>
  <si>
    <t>Enero</t>
  </si>
  <si>
    <t xml:space="preserve">B.3) </t>
  </si>
  <si>
    <t>Transferencia de unidades (grupos) entre centrales de diferentes empresas</t>
  </si>
  <si>
    <t>De empresa</t>
  </si>
  <si>
    <t>A Empresa</t>
  </si>
  <si>
    <t>(*)</t>
  </si>
  <si>
    <t>Empresa informante como generador para uso propio.</t>
  </si>
  <si>
    <t>C) Incorporación a informantes</t>
  </si>
  <si>
    <t>Tipo de
Unidad</t>
  </si>
  <si>
    <t>Potencia
 (MW)</t>
  </si>
  <si>
    <t>HI :</t>
  </si>
  <si>
    <t>Turbina hidráulica</t>
  </si>
  <si>
    <t xml:space="preserve">EL: </t>
  </si>
  <si>
    <t>Electrógeno</t>
  </si>
  <si>
    <t>TV :</t>
  </si>
  <si>
    <t>Turbo Vapor</t>
  </si>
  <si>
    <t>TG :</t>
  </si>
  <si>
    <t>Turbo Gas</t>
  </si>
  <si>
    <t>FV :</t>
  </si>
  <si>
    <t>Módulo Fotovoltáico</t>
  </si>
  <si>
    <t>TE :</t>
  </si>
  <si>
    <t>Turbina Eólica</t>
  </si>
  <si>
    <t>C.T. ILO 1</t>
  </si>
  <si>
    <t xml:space="preserve">3.2.3.2.   Modificaciones del parque generador para uso propio </t>
  </si>
  <si>
    <t>USO PROPIO</t>
  </si>
  <si>
    <t>Retiro de empresas *</t>
  </si>
  <si>
    <t>C.T. FIDEERIA LIMA</t>
  </si>
  <si>
    <t>(*) Empresas que dejan de integrar el parque generar y/o se integran al grupo de empresas No Informantes.</t>
  </si>
  <si>
    <t>Julio</t>
  </si>
  <si>
    <t>Noviembre</t>
  </si>
  <si>
    <t>A.3)  A nivel de unidades (grupos) de centrales de generación:</t>
  </si>
  <si>
    <t>B.1)  Cambio de Razón Social de empresas y/o nombre de centrales</t>
  </si>
  <si>
    <t>B.2)  Transferencia de unidades (grupos) entre Centrales de la misma empresa</t>
  </si>
  <si>
    <t>B.3)  Transferencia de unidades (grupos o centrales) entre diferentes empresas</t>
  </si>
  <si>
    <t>Potencia (MW)</t>
  </si>
  <si>
    <t>C) Incorporados a informantes</t>
  </si>
  <si>
    <t>3.3.1.   Potencia instalada a nivel nacional</t>
  </si>
  <si>
    <t>a - Potencia instalada según tipo de servicio y origen (MW)</t>
  </si>
  <si>
    <t>Origen</t>
  </si>
  <si>
    <t>Hidráulica</t>
  </si>
  <si>
    <t>Térmica</t>
  </si>
  <si>
    <t>Eólica</t>
  </si>
  <si>
    <t>Servicio</t>
  </si>
  <si>
    <t>Suma de PI 2019 OK</t>
  </si>
  <si>
    <t>Para mercado eléctrico</t>
  </si>
  <si>
    <t>Para  uso propio</t>
  </si>
  <si>
    <t>TOTAL</t>
  </si>
  <si>
    <t>b - Potencia instalada según sistema y origen (MW)</t>
  </si>
  <si>
    <t>Sistema</t>
  </si>
  <si>
    <t>SEIN</t>
  </si>
  <si>
    <t>SA</t>
  </si>
  <si>
    <t>SS AA</t>
  </si>
  <si>
    <t>Origen_A</t>
  </si>
  <si>
    <t>c - Potencia instalada según tipo de servicio y sistema (MW)</t>
  </si>
  <si>
    <t>3.3.2. Potencia instalada por empresa a diciembre</t>
  </si>
  <si>
    <t>3.3.2.1. Potencia instalada para el mercado eléctrico (MW)</t>
  </si>
  <si>
    <t>empresa</t>
  </si>
  <si>
    <t>Municipios, Comunidades,Caserios, ets.</t>
  </si>
  <si>
    <t>Total por sistemas</t>
  </si>
  <si>
    <t>(*) Información estimada de empresas no informantes</t>
  </si>
  <si>
    <t>P. INSTALADA</t>
  </si>
  <si>
    <t>PORCENTAJE</t>
  </si>
  <si>
    <t>OTROS</t>
  </si>
  <si>
    <t>HIDRÁULICA</t>
  </si>
  <si>
    <t>TÉRMICA</t>
  </si>
  <si>
    <t>SOLAR</t>
  </si>
  <si>
    <t>EÓLICA</t>
  </si>
  <si>
    <t>3.3.2.2. Potencia instalada para uso propio (MW)</t>
  </si>
  <si>
    <t>Total por sistema</t>
  </si>
  <si>
    <t>Emp. De Serv. Priv. No Informantes</t>
  </si>
  <si>
    <t xml:space="preserve">(*) </t>
  </si>
  <si>
    <t>Información estimada de empresas no informantes</t>
  </si>
  <si>
    <t>EMPRESA</t>
  </si>
  <si>
    <t>3.3.2.3. Total potencia instalada para el mercado eléctrico y uso propio (MW)</t>
  </si>
  <si>
    <t>Generación</t>
  </si>
  <si>
    <t>Para el mercado eléctrico</t>
  </si>
  <si>
    <t>Para uso propio</t>
  </si>
  <si>
    <t>Total por sistema y origen</t>
  </si>
  <si>
    <t xml:space="preserve">Total </t>
  </si>
  <si>
    <t>3.4.1  Potencia efectiva  a nivel nacional</t>
  </si>
  <si>
    <t>a - Potencia efectiva según tipo de servicio y origen (MW)</t>
  </si>
  <si>
    <t>Para  mercado eléctrico</t>
  </si>
  <si>
    <t>b - Potencia efectiva según sistema y origen (MW)</t>
  </si>
  <si>
    <t>c - Potencia efectiva según tipo de servicio y sistema (MW)</t>
  </si>
  <si>
    <t>3.4.2. Potencia efectiva por empresa</t>
  </si>
  <si>
    <t>3.4.2.1. Potencia efectiva para el mercado eléctrico (MW)</t>
  </si>
  <si>
    <t>Total Empresa</t>
  </si>
  <si>
    <t>P. EFECTIVA</t>
  </si>
  <si>
    <t>%</t>
  </si>
  <si>
    <t>HIRÁULICA</t>
  </si>
  <si>
    <t>3.4.2.2.   Potencia efectiva para uso propio (MW)</t>
  </si>
  <si>
    <t>P.EFECTIVA</t>
  </si>
  <si>
    <t>3.4.2.3.   Total potencia efectiva para el mercado eléctrico y uso propio (MW)</t>
  </si>
  <si>
    <t>Abreviatura_A</t>
  </si>
  <si>
    <t>3.5.1. Producción de energía eléctrica a nivel nacional</t>
  </si>
  <si>
    <t>b - Producción de energía eléctrica según sistema y origen (GW.h )</t>
  </si>
  <si>
    <t>c -  Producción de energía eléctrica según tipo de servicio y sistema (GW.h)</t>
  </si>
  <si>
    <t>3.5.2. Producción de Energía Eléctrica por empresa</t>
  </si>
  <si>
    <t>3.5.2.1. Producción de energía eléctrica para el mercado eléctrico (GWh)</t>
  </si>
  <si>
    <t>PRODUCCIÒN</t>
  </si>
  <si>
    <t>TOTAL ME</t>
  </si>
  <si>
    <t>HIDRO</t>
  </si>
  <si>
    <t>PRODUCCIÓN</t>
  </si>
  <si>
    <t>TOTAL ME - H</t>
  </si>
  <si>
    <t>TERMICO</t>
  </si>
  <si>
    <t>TOTAL  ME - T</t>
  </si>
  <si>
    <t>3.5.2.2.   Producción de Energía Eléctrica para uso propio (GW.h)</t>
  </si>
  <si>
    <t>HIDRÀULICA</t>
  </si>
  <si>
    <t>TÈRMICA</t>
  </si>
  <si>
    <t>3.5.2.3.  Total producción de energía eléctrica para el mercado eléctrico y uso propio (GW.h)</t>
  </si>
  <si>
    <t>Total Producción de Energía</t>
  </si>
  <si>
    <t>3.5.3   Producción mensual de energía eléctrica</t>
  </si>
  <si>
    <t xml:space="preserve">   3.5.3.1   Producción total mensual de energía eléctrica de las principales empresas </t>
  </si>
  <si>
    <t>Sistema A</t>
  </si>
  <si>
    <t xml:space="preserve">     3.5.3.1.1 Producción total mensual de energía eléctrica para el mercado eléctrico (GWh) *</t>
  </si>
  <si>
    <t>Principales empresas generadoras</t>
  </si>
  <si>
    <t>Febrero</t>
  </si>
  <si>
    <t>Marzo</t>
  </si>
  <si>
    <t>Abril</t>
  </si>
  <si>
    <t>Mayo</t>
  </si>
  <si>
    <t>Junio</t>
  </si>
  <si>
    <t>Agosto</t>
  </si>
  <si>
    <t>Setiembre</t>
  </si>
  <si>
    <t>Octubre</t>
  </si>
  <si>
    <t>Diciembre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</si>
  <si>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</si>
  <si>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</si>
  <si>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</si>
  <si>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</si>
  <si>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</si>
  <si>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</si>
  <si>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</si>
  <si>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</si>
  <si>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</si>
  <si>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</si>
  <si>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Empresa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</si>
  <si>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</si>
  <si>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</si>
  <si>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</si>
  <si>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</si>
  <si>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</si>
  <si>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</si>
  <si>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</si>
  <si>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</si>
  <si>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</si>
  <si>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</si>
  <si>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</si>
  <si>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</si>
  <si>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3.5.3.1.2    Producción total mensual de energía eléctrica para uso propio (GW.h) *</t>
  </si>
  <si>
    <t>Total 
Empresa</t>
  </si>
  <si>
    <t>Total producción mensual *</t>
  </si>
  <si>
    <t>3.5.3.1.3   Total producción mensual para el mercado eléctrico y uso propio (GW.h) *</t>
  </si>
  <si>
    <t>Total mensual</t>
  </si>
  <si>
    <t>Septiembre</t>
  </si>
  <si>
    <t>3.5.3.2.      Producción mensual de energía eléctrica de las principales empresas según su origen.</t>
  </si>
  <si>
    <t>CMESREG</t>
  </si>
  <si>
    <t>Nombre del la Empresa</t>
  </si>
  <si>
    <t>Total Mensual *</t>
  </si>
  <si>
    <t>Sep</t>
  </si>
  <si>
    <t>Agua</t>
  </si>
  <si>
    <t>Biogas</t>
  </si>
  <si>
    <t>Viento</t>
  </si>
  <si>
    <t>Radiación solar</t>
  </si>
  <si>
    <t>Mini Hidro &lt; 20 MW</t>
  </si>
  <si>
    <t>Bagazo y Biogas</t>
  </si>
  <si>
    <t>Nombre de la empresa*</t>
  </si>
  <si>
    <t xml:space="preserve"> Total Mensual</t>
  </si>
  <si>
    <t>3.5.3.2.3.   Total producción mensual de energía para el mercado eléctrico y uso propio según su origen  (GW.h)  *</t>
  </si>
  <si>
    <t>Total mensual  mercado eléctrico</t>
  </si>
  <si>
    <t>Total mensual  uso propio</t>
  </si>
  <si>
    <t>Total mercado eléctrico y uso propio</t>
  </si>
  <si>
    <t>Total Uso Propio</t>
  </si>
  <si>
    <t>3.6.1 Máxima Demanda del SEIN*</t>
  </si>
  <si>
    <t>Mes</t>
  </si>
  <si>
    <t>Día</t>
  </si>
  <si>
    <t>Hora</t>
  </si>
  <si>
    <t>Demanda Máxima (MW)</t>
  </si>
  <si>
    <t>Max.</t>
  </si>
  <si>
    <t>(*) Incluye inportacion del Ecuador, durante la maxima demanda</t>
  </si>
  <si>
    <t>Nota: Máxima demanda determinada según, Artículo 1°, inc. 1.1 y 1.2 del Decreto Supremo N° 007-2015-EM aprobado el 24 de abril de 2015.</t>
  </si>
  <si>
    <t>3.6.2 Mercado Intergeneradores</t>
  </si>
  <si>
    <t>ENTREGA NETA</t>
  </si>
  <si>
    <t>RETIRO NETO</t>
  </si>
  <si>
    <t>Entrega Neta</t>
  </si>
  <si>
    <t>Retiro Neto</t>
  </si>
  <si>
    <t>ENGIE</t>
  </si>
  <si>
    <t>3.6.3.     Recursos energéticos para generar electricidad</t>
  </si>
  <si>
    <t xml:space="preserve">3.6.3.1.    Hidrología </t>
  </si>
  <si>
    <t>Lago</t>
  </si>
  <si>
    <t xml:space="preserve">Cuenca </t>
  </si>
  <si>
    <t>Presa</t>
  </si>
  <si>
    <t>Laguna</t>
  </si>
  <si>
    <t>Lagunas</t>
  </si>
  <si>
    <t xml:space="preserve"> Junín</t>
  </si>
  <si>
    <t>Santa Eulalia</t>
  </si>
  <si>
    <t>Yuracmayo</t>
  </si>
  <si>
    <t xml:space="preserve"> Viconga</t>
  </si>
  <si>
    <t>C. Río Santa</t>
  </si>
  <si>
    <t>Máximo</t>
  </si>
  <si>
    <t xml:space="preserve">Fuente: COES </t>
  </si>
  <si>
    <t>Cuenca</t>
  </si>
  <si>
    <t>Reservorio</t>
  </si>
  <si>
    <t xml:space="preserve">Reservorio </t>
  </si>
  <si>
    <t>Aricota</t>
  </si>
  <si>
    <t>Sibinacocha</t>
  </si>
  <si>
    <t>del Chili</t>
  </si>
  <si>
    <t>San Gabán</t>
  </si>
  <si>
    <t>Chalhuanca</t>
  </si>
  <si>
    <t>Bamputañe</t>
  </si>
  <si>
    <t>Fuente: COES</t>
  </si>
  <si>
    <t>3.6.3.2  Combustibles</t>
  </si>
  <si>
    <t>3.6.3.2.1 Tipos de combustible utilizados para generación eléctrica en centrales térmicas a nivel nacional*</t>
  </si>
  <si>
    <t>Combustible</t>
  </si>
  <si>
    <t>Tipo de combustible</t>
  </si>
  <si>
    <t>Unidad Medida</t>
  </si>
  <si>
    <t>Empresas que generan para</t>
  </si>
  <si>
    <t>Suma de Combustible</t>
  </si>
  <si>
    <t>mercado eléctrico</t>
  </si>
  <si>
    <t xml:space="preserve"> uso propio</t>
  </si>
  <si>
    <t>Tn</t>
  </si>
  <si>
    <t>BZ</t>
  </si>
  <si>
    <t>BG</t>
  </si>
  <si>
    <t>Carbón</t>
  </si>
  <si>
    <t>CA</t>
  </si>
  <si>
    <t>Diésel  2</t>
  </si>
  <si>
    <t>Gal.</t>
  </si>
  <si>
    <t>D2</t>
  </si>
  <si>
    <t>Gas Natural</t>
  </si>
  <si>
    <t>GN</t>
  </si>
  <si>
    <t>Residual  6</t>
  </si>
  <si>
    <t>R6</t>
  </si>
  <si>
    <t>Residual  500</t>
  </si>
  <si>
    <t>RQ</t>
  </si>
  <si>
    <t>(*) : Sólo empresas que informan a la DGE del MEM.</t>
  </si>
  <si>
    <t>3.6.3.2.2  Otros recursos usados para la generacion por centrales térmicas *</t>
  </si>
  <si>
    <t>Unid. Variable</t>
  </si>
  <si>
    <t>OT</t>
  </si>
  <si>
    <t>Tipo de recurso</t>
  </si>
  <si>
    <t>Mercado</t>
  </si>
  <si>
    <t>1\: Cantidad de vapor obtenido en el sistema de cogeneración (las características de presión y temperatura son dependientes de la operación)</t>
  </si>
  <si>
    <t>Abreviaturas:</t>
  </si>
  <si>
    <t xml:space="preserve">BZ </t>
  </si>
  <si>
    <t>: Bagazo  (Tn)</t>
  </si>
  <si>
    <t xml:space="preserve">M - BZ </t>
  </si>
  <si>
    <t xml:space="preserve">BG </t>
  </si>
  <si>
    <t xml:space="preserve">R6 </t>
  </si>
  <si>
    <t>: Residual 6     (Gal)</t>
  </si>
  <si>
    <t xml:space="preserve">CA </t>
  </si>
  <si>
    <t>: Carbón  (Tn)</t>
  </si>
  <si>
    <t xml:space="preserve">   RQ </t>
  </si>
  <si>
    <t>: Residual 500  (Gal)</t>
  </si>
  <si>
    <t xml:space="preserve">D2 </t>
  </si>
  <si>
    <t>: Diesel 2   (Gal)</t>
  </si>
  <si>
    <t xml:space="preserve">GN </t>
  </si>
  <si>
    <t>3.6.3.2.3  Consumo mensual de combustibles y otros recursos para generación eléctrica por empresa.</t>
  </si>
  <si>
    <t>3.6.3.2.3.1.  Empresas con centrales térmicas que generan para el mercado eléctrico *</t>
  </si>
  <si>
    <t xml:space="preserve">Empresa </t>
  </si>
  <si>
    <t>Tipo de 
Combustible</t>
  </si>
  <si>
    <t>TOTAL CONSUMO DE COMBUSTIBLES EN CENTRALES TÉRMICAS PARA GENERACIÓN ELÉCTRICA  -  
EMPRESAS DEL
MERCADO ELÉCTRICO</t>
  </si>
  <si>
    <t>Leyenda:</t>
  </si>
  <si>
    <t xml:space="preserve"> GN </t>
  </si>
  <si>
    <t xml:space="preserve"> RQ</t>
  </si>
  <si>
    <t>3.6.3.2.2.2.   Empresas con centrales térmicas que generan para su propio uso *</t>
  </si>
  <si>
    <t>TOTAL CONSUMO DE COMBUSTIBLES EN CENTRALES TÉRMICAS PARA GENERACIÓN ELÉCTRICA  -  
EMPRESAS QUE GENERAN PARA
SU PROPIO USO</t>
  </si>
  <si>
    <t>Otro
 Recurso</t>
  </si>
  <si>
    <t>VP</t>
  </si>
  <si>
    <t>M - BZ</t>
  </si>
  <si>
    <t>: Medula - Bagazo  (Tn)</t>
  </si>
  <si>
    <t>: Vapor  (Tn)</t>
  </si>
  <si>
    <t>3.6.3.2.4   Evolución mensual del consumo de combustibles según destino de la generación eléctrica</t>
  </si>
  <si>
    <t>Tipo de Mercado</t>
  </si>
  <si>
    <t>Empresa*</t>
  </si>
  <si>
    <t>Grupo</t>
  </si>
  <si>
    <t>Tipo de 
Grupo</t>
  </si>
  <si>
    <t>Tipo de Grupo en Operación</t>
  </si>
  <si>
    <t>Tipo de Integrante</t>
  </si>
  <si>
    <t>Potencia Efectiva (MW)</t>
  </si>
  <si>
    <t>Producción (MWh)</t>
  </si>
  <si>
    <t>Tipo de Combustible</t>
  </si>
  <si>
    <t>Cantidad
Combustible</t>
  </si>
  <si>
    <t>Tip Grup Dep</t>
  </si>
  <si>
    <t>Tipo de Integrante A</t>
  </si>
  <si>
    <t>Pelton 2</t>
  </si>
  <si>
    <t>CS MAJES20T</t>
  </si>
  <si>
    <t>Grupos 1-2</t>
  </si>
  <si>
    <t>C.H. PEDRO RUIZ GALLO</t>
  </si>
  <si>
    <t>C.H. OCROS</t>
  </si>
  <si>
    <t>C.T. CAJACAY</t>
  </si>
  <si>
    <t>Diésel</t>
  </si>
  <si>
    <t>C.T. LLAMELLIN</t>
  </si>
  <si>
    <t>C.H. CHALAN (MINI CENTRAL)</t>
  </si>
  <si>
    <t>C.H. EL VERDE (MINI CENTRAL)</t>
  </si>
  <si>
    <t>C.H. STA. ROSA DE CONGONA (MINI CENTRAL)</t>
  </si>
  <si>
    <t>C.H. TAMBORAPA PUEBLO</t>
  </si>
  <si>
    <t>C.T. LA GRAMA</t>
  </si>
  <si>
    <t>C.H. SAN RAFAEL</t>
  </si>
  <si>
    <t>C.T. PAMPANO</t>
  </si>
  <si>
    <t>C.T. CASERIO GRAU</t>
  </si>
  <si>
    <t>C.T. SANTO TOMÁS</t>
  </si>
  <si>
    <t>C.T. ALEGRÍA</t>
  </si>
  <si>
    <t>C.T. MASUKO</t>
  </si>
  <si>
    <t>C.T. PLANCHON</t>
  </si>
  <si>
    <t>C.H. QUIPARACRA</t>
  </si>
  <si>
    <t>C.T. MUNICIPALIDAD DE CRUCETA</t>
  </si>
  <si>
    <t>C.T. CONCEJO DISTRITAL ANANEA</t>
  </si>
  <si>
    <t>C.T. CONCEJO DISTRITAL MOHO</t>
  </si>
  <si>
    <t>C.T. CONCESO DISTRITAL ASILLO</t>
  </si>
  <si>
    <t>C.T. CONSEJO DISTRITAL TILALI</t>
  </si>
  <si>
    <t>C.T. CONSEJO DISTRITAL ZEPITA</t>
  </si>
  <si>
    <t>C. H. SAN MARCOS</t>
  </si>
  <si>
    <t>C.T. AWAJUN</t>
  </si>
  <si>
    <t>C.T. CAMPANILLA</t>
  </si>
  <si>
    <t>C.T. DISTRITO DE PUEBLO LIBRE</t>
  </si>
  <si>
    <t>C.T. HUICUNGO</t>
  </si>
  <si>
    <t>C.T. NARANJILLO</t>
  </si>
  <si>
    <t>C.T. PALESTINA</t>
  </si>
  <si>
    <t>C.T. PONGO DE CAYNARACHI</t>
  </si>
  <si>
    <t>C.T. PORVENIR</t>
  </si>
  <si>
    <t>C.T. SHAMPUYACU</t>
  </si>
  <si>
    <t>C.T. VISTA ALEGRE</t>
  </si>
  <si>
    <t>C.T. AGUA BLANCA</t>
  </si>
  <si>
    <t>C.T. EL ESLABÓN</t>
  </si>
  <si>
    <t>C.T. HUIMBAYOC</t>
  </si>
  <si>
    <t>C.T. LA HUARPIA</t>
  </si>
  <si>
    <t>C.T. NARANJOS</t>
  </si>
  <si>
    <t>C.T. PACAYZAPA</t>
  </si>
  <si>
    <t>C.T. SAN HILARIÓN</t>
  </si>
  <si>
    <t>C.T. ZAPATERO</t>
  </si>
  <si>
    <t>C.T. CASERIO BELLA FLOR</t>
  </si>
  <si>
    <t>C.T. CASERIO HUIPOCA</t>
  </si>
  <si>
    <t>C.T. CASERIO NESHUYA</t>
  </si>
  <si>
    <t>C.T. CASERIO PUERTO ALEGRE</t>
  </si>
  <si>
    <t>C.T. CASERIO SAN FRANCISCO</t>
  </si>
  <si>
    <t>C.T. CASERIO VON HUMBOLDT</t>
  </si>
  <si>
    <t>C.T. MUNICIPALIDAD DE CAMPO VERDE</t>
  </si>
  <si>
    <t>C.T. MUNICIPALIDAD DE ATALAYA</t>
  </si>
  <si>
    <t>C.T. MUNICIPALIDAD DE CURIMANA</t>
  </si>
  <si>
    <t>C.T. MUNICIPALIDAD DE IPARIA</t>
  </si>
  <si>
    <t>C.T. MUNICIPALIDAD DE IRAZOLA</t>
  </si>
  <si>
    <t>C.T. MUNICIPALIDAD DE MASISEA</t>
  </si>
  <si>
    <t xml:space="preserve">C.T. MUNICIPALIDAD DE NUEVA REQUENA </t>
  </si>
  <si>
    <t>C.T. MUNICIPALIDAD DE SEPAHUA</t>
  </si>
  <si>
    <t>C.T. MUNICIPALIDAD DE TASHITEA</t>
  </si>
  <si>
    <t>C.T. MUNICIPALIDAD DISTRITAL DE YURUA</t>
  </si>
  <si>
    <t>C.T. MUNICIPALIDAD PROVINCIAL DE PURUS</t>
  </si>
  <si>
    <t>C.T. MUNICIPALIDAD TAHUANIA - NUEVA ITALIA</t>
  </si>
  <si>
    <t>C.T. MUNICIPALIDAD TAHUANIA - SAN JOSÉ</t>
  </si>
  <si>
    <t>C.T. MUNICIPALIDAD TAHUANIA - SEMPAYA</t>
  </si>
  <si>
    <t>C. T. SAPOSOA</t>
  </si>
  <si>
    <t>C. T. SHANAO</t>
  </si>
  <si>
    <t>C. T. SHATOJA</t>
  </si>
  <si>
    <t>C. T. TINGO DE PONAZA</t>
  </si>
  <si>
    <t>C. T. CHAZUTA</t>
  </si>
  <si>
    <t>C. T. NUEVA CAJAMARCA</t>
  </si>
  <si>
    <t>C. T. SACANCHE</t>
  </si>
  <si>
    <t>C.E. PTO. MALABRIGO</t>
  </si>
  <si>
    <t>TE</t>
  </si>
  <si>
    <t>C.T. YAUTAN</t>
  </si>
  <si>
    <t>G.T. MARCA</t>
  </si>
  <si>
    <t>G.T. CHALAMARCA</t>
  </si>
  <si>
    <t>G.T. ICAMANCHE</t>
  </si>
  <si>
    <t>G.T. LLAPA</t>
  </si>
  <si>
    <t>G.T. SAUCEPAMPA</t>
  </si>
  <si>
    <t>G.T. AURAHUA</t>
  </si>
  <si>
    <t>G.T. CHUPAMARCA</t>
  </si>
  <si>
    <t>G.T. HONORIA</t>
  </si>
  <si>
    <t>C.E. MARCONA</t>
  </si>
  <si>
    <t>G.T. HUANCANO</t>
  </si>
  <si>
    <t>G.T. SAN LUIS DE SHUARO</t>
  </si>
  <si>
    <t>C.T. BOLIVAR</t>
  </si>
  <si>
    <t>C.H. HONGOS I ETAPA</t>
  </si>
  <si>
    <t>C.H. QUINCHES</t>
  </si>
  <si>
    <t>C.H. SANTA LEONOR</t>
  </si>
  <si>
    <t>G.T. CAJATAMBO</t>
  </si>
  <si>
    <t>G.T. YAUYOS</t>
  </si>
  <si>
    <t>G.T. LABERINTO</t>
  </si>
  <si>
    <t>C.H. FRIAS</t>
  </si>
  <si>
    <t>C.H. HUARMACA</t>
  </si>
  <si>
    <t>C.T. LANCOES</t>
  </si>
  <si>
    <t>C.T. LOS ENCUENTROS DE PILARES</t>
  </si>
  <si>
    <t>C.T. PARACHIQUE</t>
  </si>
  <si>
    <t>C.H. MACUSANI</t>
  </si>
  <si>
    <t>G.T. AMANTANI</t>
  </si>
  <si>
    <t>G.T. CARASO</t>
  </si>
  <si>
    <t>G.T. LARAQUERI</t>
  </si>
  <si>
    <t>G.T. MAZO CRUZ</t>
  </si>
  <si>
    <t>G.T. UCHIZA</t>
  </si>
  <si>
    <t>C.T. CAÑAVERAL / CASITAS</t>
  </si>
  <si>
    <t>G.T. BELLA FLOR</t>
  </si>
  <si>
    <t>G.T. CAMPOVERDE</t>
  </si>
  <si>
    <t>G.T. SAN ALEJANDRO</t>
  </si>
  <si>
    <t>C.H. TAMBOBAMBA</t>
  </si>
  <si>
    <t>C.H. DE CHIVAY</t>
  </si>
  <si>
    <t>C.H. DE TUTI</t>
  </si>
  <si>
    <t>C.H. DE CAYLLOMA</t>
  </si>
  <si>
    <t>C.H. DE LUCANAS</t>
  </si>
  <si>
    <t>C.H. DE SORAS</t>
  </si>
  <si>
    <t>C.H. DE YUNGAPATA</t>
  </si>
  <si>
    <t>C.H. DE CAUDAY</t>
  </si>
  <si>
    <t>C.H. DE COLASAY</t>
  </si>
  <si>
    <t>C.H. DE CONCHÁN</t>
  </si>
  <si>
    <t>C.H. DE CHADÍN</t>
  </si>
  <si>
    <t>C.H. DE HUALGAYOC</t>
  </si>
  <si>
    <t>C.H. DE SAYAMUD</t>
  </si>
  <si>
    <t>C.H. DE SANTO TOMÁS</t>
  </si>
  <si>
    <t>C.H. DE PACCHA</t>
  </si>
  <si>
    <t>C.H. DE YURACYACU</t>
  </si>
  <si>
    <t>C.H. TRES CRUCES</t>
  </si>
  <si>
    <t>C.H. DE MONTAÑEZA</t>
  </si>
  <si>
    <t>C.H. DE HUACRACHUCO</t>
  </si>
  <si>
    <t>C.H. DE BOLIVAR</t>
  </si>
  <si>
    <t>C.H. DE PATAZ</t>
  </si>
  <si>
    <t>C.H. DE OMATE</t>
  </si>
  <si>
    <t>C.H. DE PUQUINA</t>
  </si>
  <si>
    <t>C.H. DE SAN CRISTOBAL</t>
  </si>
  <si>
    <t>C.H. DE HUACHÓN</t>
  </si>
  <si>
    <t>C.H. UNTUCA QUIACA</t>
  </si>
  <si>
    <t>C.H. DE AYAPATA</t>
  </si>
  <si>
    <t>C.H. DE CUYO CUYO</t>
  </si>
  <si>
    <t>C.H. DE OLLACHEA</t>
  </si>
  <si>
    <t>C.H. PHARA</t>
  </si>
  <si>
    <t>C.H. DE NARANJOS</t>
  </si>
  <si>
    <t>C.T. SOCOSANI</t>
  </si>
  <si>
    <t>Yura S.A.</t>
  </si>
  <si>
    <t>Inca Tops S.A.</t>
  </si>
  <si>
    <t>Freno S.A.</t>
  </si>
  <si>
    <t>Indeco S.A.</t>
  </si>
  <si>
    <t>C.T. INDECO</t>
  </si>
  <si>
    <t>C.T. MOLITALIA</t>
  </si>
  <si>
    <t>FV</t>
  </si>
  <si>
    <t>GRUPO 1</t>
  </si>
  <si>
    <t>CANOREG</t>
  </si>
  <si>
    <t>Nom Gru Anuario</t>
  </si>
  <si>
    <t>P.I. TOTAL</t>
  </si>
  <si>
    <t>PRODUCC. TOT</t>
  </si>
  <si>
    <t>Total SA</t>
  </si>
  <si>
    <t>Total SEIN</t>
  </si>
  <si>
    <t>(Varios elementos)</t>
  </si>
  <si>
    <t xml:space="preserve"> Total </t>
  </si>
  <si>
    <t>C.T. RESERVA FRIA ILO</t>
  </si>
  <si>
    <t>Majes Arcus S.A.C.</t>
  </si>
  <si>
    <t>MAJES ARCUS</t>
  </si>
  <si>
    <t>Repartición Arcus S.A.C.</t>
  </si>
  <si>
    <t>REPARTICION ARCUS</t>
  </si>
  <si>
    <t>C.T. VILLACURI</t>
  </si>
  <si>
    <t>VOLVO PENTA &lt;G1&gt;</t>
  </si>
  <si>
    <t>C.T. SAN LORENZO</t>
  </si>
  <si>
    <t>VOLVO PENTA &lt;G2&gt;</t>
  </si>
  <si>
    <t>VOLVO PENTA &lt;G3&gt;</t>
  </si>
  <si>
    <t>Cat 3516 YAT00240</t>
  </si>
  <si>
    <t>Urpipata</t>
  </si>
  <si>
    <t>C.T. GRUPO MOVIL EMERGENCIA</t>
  </si>
  <si>
    <t>GR Paino S.A.C.</t>
  </si>
  <si>
    <t>PAINO</t>
  </si>
  <si>
    <t>C.E. HUAMBOS</t>
  </si>
  <si>
    <t>GR Taruca S.A.C.</t>
  </si>
  <si>
    <t>TARUCA</t>
  </si>
  <si>
    <t>C.E. DUNA</t>
  </si>
  <si>
    <t>PIEREN</t>
  </si>
  <si>
    <t>Peruana de Inversiones en Energía Renovables S.A.</t>
  </si>
  <si>
    <t>C.H. MANTA I</t>
  </si>
  <si>
    <t>C-3850-DG-002</t>
  </si>
  <si>
    <t>C2-3850-GE-001</t>
  </si>
  <si>
    <t>C2-3850-GE-002</t>
  </si>
  <si>
    <t>C2-3850-GE-003</t>
  </si>
  <si>
    <t>MOTIVATOR</t>
  </si>
  <si>
    <t>Colca Solar S.A.C.</t>
  </si>
  <si>
    <t>COLCA SOLAR</t>
  </si>
  <si>
    <t>C.S. YARUCAYA</t>
  </si>
  <si>
    <t>C.H. TUPURI</t>
  </si>
  <si>
    <t>C.T. TALLANCA</t>
  </si>
  <si>
    <t>VolvoModasa KGEV</t>
  </si>
  <si>
    <t>Cat 3516EG2W01042</t>
  </si>
  <si>
    <t>CUMMINS_3 C4500C</t>
  </si>
  <si>
    <t>Perkins2506A-E15TAG</t>
  </si>
  <si>
    <t>Cat 3512 81Z19618</t>
  </si>
  <si>
    <t>PANELES SOLARES</t>
  </si>
  <si>
    <t>GRUPO ELECTROGRENO</t>
  </si>
  <si>
    <t>COMMINS C900</t>
  </si>
  <si>
    <t>C.S. MAJES</t>
  </si>
  <si>
    <t>VIRGEN</t>
  </si>
  <si>
    <t>GE.U1</t>
  </si>
  <si>
    <t>La Virgen S.A.C.</t>
  </si>
  <si>
    <t>C.H. LA VIRGEN</t>
  </si>
  <si>
    <t>GE.U2</t>
  </si>
  <si>
    <t>GE.U3</t>
  </si>
  <si>
    <t>NEXA ATACOCHA</t>
  </si>
  <si>
    <t>NEXA PORVENIR</t>
  </si>
  <si>
    <t>C.T. DRENAJE SECTOR MINA</t>
  </si>
  <si>
    <t>Alpayana S.A.</t>
  </si>
  <si>
    <t>ALPAYANA</t>
  </si>
  <si>
    <t>Inversiones San Borja S.A.</t>
  </si>
  <si>
    <t>SAN BORJA</t>
  </si>
  <si>
    <t>C.T. LA RAMBLA</t>
  </si>
  <si>
    <t>Minera Boroo Misquichilca S.A.</t>
  </si>
  <si>
    <t>BOROO</t>
  </si>
  <si>
    <t>C.T. LAGUNAS NORTE</t>
  </si>
  <si>
    <t>Grupo Unico</t>
  </si>
  <si>
    <t>Cuenta de Central Anuario</t>
  </si>
  <si>
    <t>Suma de Energia
(GWh)</t>
  </si>
  <si>
    <t>Suma de PI 2021 OK</t>
  </si>
  <si>
    <t>RE</t>
  </si>
  <si>
    <t>(MW.h)</t>
  </si>
  <si>
    <t>EMPRESAS</t>
  </si>
  <si>
    <t>ENTREGAS</t>
  </si>
  <si>
    <t>RETIROS</t>
  </si>
  <si>
    <t>NETO</t>
  </si>
  <si>
    <t>AGRO INDUSTRIAL PARAMONGA</t>
  </si>
  <si>
    <t>GENERADORA DE ENERGÍA DEL PERÚ</t>
  </si>
  <si>
    <t>LA VIRGEN</t>
  </si>
  <si>
    <t>MINERA CERRO VERDE</t>
  </si>
  <si>
    <t>MINERA CERRO VERDE - GU</t>
  </si>
  <si>
    <t>ORAZUL ENERGY PERÚ</t>
  </si>
  <si>
    <t>SHOUGESA</t>
  </si>
  <si>
    <t>STATKRAFT S.A</t>
  </si>
  <si>
    <t>Suma de ENTREGAS</t>
  </si>
  <si>
    <t>Suma de RETIROS</t>
  </si>
  <si>
    <t>C.S. AMANTANÍ</t>
  </si>
  <si>
    <t>C.T. AMANTANÍ</t>
  </si>
  <si>
    <t>Total Mercado Eléctrico</t>
  </si>
  <si>
    <t>3.6.3.2.5. Potencia instalada y producción de centrales térmicas según recurso utilizado (*)</t>
  </si>
  <si>
    <t>Perkins1-JGAF5071</t>
  </si>
  <si>
    <t>CUM.1 25450043</t>
  </si>
  <si>
    <t>CUM.2 25449701</t>
  </si>
  <si>
    <t>CUM.3 25449964</t>
  </si>
  <si>
    <t>AKSA1 Perk 8151G</t>
  </si>
  <si>
    <t>AKSA2 Perk 8164G</t>
  </si>
  <si>
    <t>AKSA APD694V 6</t>
  </si>
  <si>
    <t>AGGREKO &lt;G5&gt;</t>
  </si>
  <si>
    <t>Cumm 2 QSK60-G6</t>
  </si>
  <si>
    <t>Cat83516BJYA00139</t>
  </si>
  <si>
    <t>Cat 3516 Alq</t>
  </si>
  <si>
    <t>Cat 3508 Alq</t>
  </si>
  <si>
    <t>Cat C15 CAR201439</t>
  </si>
  <si>
    <t>Vol.Pent TAD1642GEb</t>
  </si>
  <si>
    <t>Perkins MP460I</t>
  </si>
  <si>
    <t>Perkins 2506C</t>
  </si>
  <si>
    <t>COMMINS 925kW</t>
  </si>
  <si>
    <t>Perkins 2500</t>
  </si>
  <si>
    <t>BLOQUE1</t>
  </si>
  <si>
    <t>UNCEMP</t>
  </si>
  <si>
    <t>AJEPER</t>
  </si>
  <si>
    <t>AJINOM</t>
  </si>
  <si>
    <t>CALENE</t>
  </si>
  <si>
    <t>COLQSR</t>
  </si>
  <si>
    <t>FRENOS</t>
  </si>
  <si>
    <t>GLORIA</t>
  </si>
  <si>
    <t>INCTOP</t>
  </si>
  <si>
    <t>INDECO</t>
  </si>
  <si>
    <t>KIMCLA</t>
  </si>
  <si>
    <t>MOLITA</t>
  </si>
  <si>
    <t>MONDEL</t>
  </si>
  <si>
    <t>POMALC</t>
  </si>
  <si>
    <t>PRECOX</t>
  </si>
  <si>
    <t>QUIMIC</t>
  </si>
  <si>
    <t>SANFER</t>
  </si>
  <si>
    <t>SURPAK</t>
  </si>
  <si>
    <t>TINSUR</t>
  </si>
  <si>
    <t>YURASA</t>
  </si>
  <si>
    <t>APMTER</t>
  </si>
  <si>
    <t>Grupo Nº 1</t>
  </si>
  <si>
    <t>CAT. D-3512</t>
  </si>
  <si>
    <t>Hydro Pátapo S.A.C.</t>
  </si>
  <si>
    <t>C.E. PUNTA LOMITAS</t>
  </si>
  <si>
    <t>C.T. REFINERIA TALARA</t>
  </si>
  <si>
    <t>Flexigas</t>
  </si>
  <si>
    <t>Empresa Explotadora de Vinchos Ltda S.A.C.</t>
  </si>
  <si>
    <t>Unacem Peru S.A.</t>
  </si>
  <si>
    <t>C.T. PLANTA PAPUJUNE</t>
  </si>
  <si>
    <t>Ajeper S.A.</t>
  </si>
  <si>
    <t>C.T. AJE</t>
  </si>
  <si>
    <t>Ajinomoto del Peru S.A.</t>
  </si>
  <si>
    <t>C.T. AJINOMOTO</t>
  </si>
  <si>
    <t>C.T. INMACULADA</t>
  </si>
  <si>
    <t>C.T. BATEAS</t>
  </si>
  <si>
    <t>Cálidda Energía S.A.C.</t>
  </si>
  <si>
    <t>C.T. PURUCHUCO</t>
  </si>
  <si>
    <t>Minera Colquisiri S.A.</t>
  </si>
  <si>
    <t>C.T. MARIA TERESA</t>
  </si>
  <si>
    <t>C.T. FRENOSA</t>
  </si>
  <si>
    <t>Leche Gloria S.A.</t>
  </si>
  <si>
    <t>C.T. PLANTA GLORIA HUACHIPA</t>
  </si>
  <si>
    <t>C.T. PLANTA 1</t>
  </si>
  <si>
    <t>C.T. PLANTA 2</t>
  </si>
  <si>
    <t>C.T. PLANTA 04</t>
  </si>
  <si>
    <t>Kimberly Clark S.R.L.</t>
  </si>
  <si>
    <t>C.T. PLANTA PUP</t>
  </si>
  <si>
    <t>C.T. PLANTA SC</t>
  </si>
  <si>
    <t>Molitalia S.A.</t>
  </si>
  <si>
    <t>Mondelez Peru S.A.</t>
  </si>
  <si>
    <t>C.T. MONDELEZ</t>
  </si>
  <si>
    <t>Empresa Agroindustrial Pomalca S.A.A.</t>
  </si>
  <si>
    <t>C.T. POMALCA EL</t>
  </si>
  <si>
    <t>C.T. POMALCA TV</t>
  </si>
  <si>
    <t>Precotex S.A.</t>
  </si>
  <si>
    <t>C.T. PRECOTEX</t>
  </si>
  <si>
    <t>Compañia Quimica S.A.</t>
  </si>
  <si>
    <t>C.T. COMPAÑÍA QUIMICA</t>
  </si>
  <si>
    <t>San Fernando S.A.</t>
  </si>
  <si>
    <t>C.T. ALIMENTOS</t>
  </si>
  <si>
    <t>C.T. BENEFICIO</t>
  </si>
  <si>
    <t>C.T. IWANKO</t>
  </si>
  <si>
    <t>Surpack S.A.</t>
  </si>
  <si>
    <t>C.T. SURPACK</t>
  </si>
  <si>
    <t>Terminal Internacional del Sur S.A.</t>
  </si>
  <si>
    <t>C.T. TISUR</t>
  </si>
  <si>
    <t>C.T. PLANTA YURA</t>
  </si>
  <si>
    <t>APM Terminals Callao S.A.</t>
  </si>
  <si>
    <t>C.T. PUERTO CALLAO</t>
  </si>
  <si>
    <t>Hotelera Costa del Pacifico S. A.</t>
  </si>
  <si>
    <t>C.T. COSTA DEL PACÍFICO</t>
  </si>
  <si>
    <t>C. E. PUNTA LOMITAS</t>
  </si>
  <si>
    <t>AGROINDUSTRIAS SAN JACINTO</t>
  </si>
  <si>
    <t>ATRIA ENERGÍA</t>
  </si>
  <si>
    <t>BIOENERGÍA DEL CHIRA</t>
  </si>
  <si>
    <t>CENTRALES SANTA ROSA</t>
  </si>
  <si>
    <t>ELÉCTRICA YANAPAMPA</t>
  </si>
  <si>
    <t>ELECTROPERÚ</t>
  </si>
  <si>
    <t>EMPRESA DE GENERACIÓN ELÉCTRICA CANCHAYLLO</t>
  </si>
  <si>
    <t>EMPRESA DE GENERACIÓN ELÉCTRICA SANTA ANA</t>
  </si>
  <si>
    <t>EMPRESA DE GENERACIÓN HUALLAGA</t>
  </si>
  <si>
    <t>EMPRESA DE GENERACIÓN HUANZA</t>
  </si>
  <si>
    <t>EMPRESA ELÉCTRICA AGUA AZUL</t>
  </si>
  <si>
    <t>EMPRESA ELÉCTRICA RIO DOBLE</t>
  </si>
  <si>
    <t>ENEL DISTRIBUCIÓN - D</t>
  </si>
  <si>
    <t>ENEL GENERACIÓN PERÚ</t>
  </si>
  <si>
    <t>ENEL GENERACIÓN PIURA</t>
  </si>
  <si>
    <t>ENEL GREEN POWER PERÚ</t>
  </si>
  <si>
    <t>ENERGÍA EÓLICA</t>
  </si>
  <si>
    <t>FÉNIX POWER PERÚ</t>
  </si>
  <si>
    <t>GENERACIÓN ANDINA</t>
  </si>
  <si>
    <t>HIDROELÉCTRICA HUANCHOR</t>
  </si>
  <si>
    <t>HUAURA POWER GROUP</t>
  </si>
  <si>
    <t>INFRAESTRUCTURAS Y ENERGÍAS DEL PERÚ</t>
  </si>
  <si>
    <t>INLAND ENERGY</t>
  </si>
  <si>
    <t>KALLPA GENERACIÓN</t>
  </si>
  <si>
    <t>MAJA ENERGÍA</t>
  </si>
  <si>
    <t>MOQUEGUA FV</t>
  </si>
  <si>
    <t>PANAMERICANA  SOLAR</t>
  </si>
  <si>
    <t>PARQUE EÓLICO MARCONA</t>
  </si>
  <si>
    <t>PARQUE EÓLICO TRES HERMANAS</t>
  </si>
  <si>
    <t>PERUANA DE INVERSIONES EN ENERGÍAS RENOVABLES</t>
  </si>
  <si>
    <t>PLANTA DE RESERVA FRÍA DE GENERACIÓN  DE ETEN</t>
  </si>
  <si>
    <t>REPARTICIÓN ARCUS</t>
  </si>
  <si>
    <t>TRANSFERENCIAS DE ENERGÍA ACTIVA DEL SEIN - 2022</t>
  </si>
  <si>
    <t>C.T. OLEAGINOSA CALLAO (GN)</t>
  </si>
  <si>
    <t xml:space="preserve">FG </t>
  </si>
  <si>
    <t>(1) Comenzó a operar en atapa de pruebas</t>
  </si>
  <si>
    <t>23</t>
  </si>
  <si>
    <t>CUMMINS_4 NTA855 G3</t>
  </si>
  <si>
    <t>Volvo alqui</t>
  </si>
  <si>
    <t>Volvo 350</t>
  </si>
  <si>
    <t>Cat 3512 C</t>
  </si>
  <si>
    <t>Caterpillar C27</t>
  </si>
  <si>
    <t>CAT C32</t>
  </si>
  <si>
    <t>Perkins C18</t>
  </si>
  <si>
    <t>JOLUCAVA</t>
  </si>
  <si>
    <t>Perkins 1800RPM</t>
  </si>
  <si>
    <t>Cummi QSK60 20006</t>
  </si>
  <si>
    <t>COQUEN</t>
  </si>
  <si>
    <t>Cat C27</t>
  </si>
  <si>
    <t>Modasa MP 460</t>
  </si>
  <si>
    <t>GMOPER</t>
  </si>
  <si>
    <t>BLOQUE2</t>
  </si>
  <si>
    <t>BLOQUE1EX</t>
  </si>
  <si>
    <t>BLOQUE2EX</t>
  </si>
  <si>
    <t>ERENSR</t>
  </si>
  <si>
    <t>Circuito 11</t>
  </si>
  <si>
    <t>HOCOPA</t>
  </si>
  <si>
    <t>SOCOSA</t>
  </si>
  <si>
    <t>Cogeneración Oquendo S.A.C.</t>
  </si>
  <si>
    <t>GM Operaciones S.A.C.</t>
  </si>
  <si>
    <t>C.S. CLEMESI</t>
  </si>
  <si>
    <t>Energía Renovable del Sur S.A.</t>
  </si>
  <si>
    <t>C.E. SAN JUAN</t>
  </si>
  <si>
    <t>Socosani S.A.</t>
  </si>
  <si>
    <t>Snacks América Latina S.R.L.</t>
  </si>
  <si>
    <t>SNAMLA</t>
  </si>
  <si>
    <t>C.T. SAVOY</t>
  </si>
  <si>
    <t>C.T. PLANTA 04-1</t>
  </si>
  <si>
    <t>C.T. PLANTA 04-2</t>
  </si>
  <si>
    <t>Las empresas generadoras de energía eléctrica para el mercado eléctrico, son aquellas empresas que comercializan la energía eléctrica que generan y cuentan con las autorizaciones o concesiones de generación eléctrica. En el año 2023, se registraron 86 empresas pertenecientes a esta categoría.</t>
  </si>
  <si>
    <t>(*) Sólo empresas que informan a la DGE/DPE e incluye empresas distribuidoras que poseen centrales eléctrica.</t>
  </si>
  <si>
    <t>(1) La empresa SDF Energía S.A.C. ha llevado a cabo un proceso de reorganizacion simple. Como resultado, a partir del 1 de noviembre de 2023,  la empresa Cogeneración Oquendo S.A.C. ejercerá la operación de la central Oquendo.</t>
  </si>
  <si>
    <t>(2) A  partir del 1 de agosto de 2023, entró en vigencia la fusión por absorcion entre Enel Generación Perú S.A.A., como sociedad absorbente, y Enel Green Power Perú S.A.C., como sociedad absorbida.</t>
  </si>
  <si>
    <t>(3) La central eléctrica de la empresa Energía Renovable del Sur S.A., empezó a operar en noviembre 2023 como parte de sus pruebas antes de su ingreso a operación comercial.</t>
  </si>
  <si>
    <t>(1) Empresas incorporados a Informantes</t>
  </si>
  <si>
    <t xml:space="preserve">(4) A partir 11 setiembre de 2023, se aprueba la transferencia de la autorizacion para desarrollar la actividad de generación de energía eléctria en la " Central Térmica Refinería Talara", que efectúa Petróleos del Perú  PETROPERÚ S.A. a favor de GM Operaciones S.A.C. </t>
  </si>
  <si>
    <t>RF</t>
  </si>
  <si>
    <t>(*) Sólo empresas informantes a diciembre 2023</t>
  </si>
  <si>
    <t>Suma de Producción 2023 GW.h</t>
  </si>
  <si>
    <t>Suma de PE 2023 OK</t>
  </si>
  <si>
    <t>|</t>
  </si>
  <si>
    <t>GRUPO</t>
  </si>
  <si>
    <t>(*) Solo empresas que informan a la DGE a diciembre 2023</t>
  </si>
  <si>
    <t>(* ) Solo empresas que informan a la DGE a diciembre 2023</t>
  </si>
  <si>
    <t>(*) Sólo empresas que informan a la DGE del MEM al 31/12/2023.</t>
  </si>
  <si>
    <t>(*) Empresas informantes a diciembre 2023.</t>
  </si>
  <si>
    <t xml:space="preserve"> % P.I. : Es el porcentaje respecto a la potencia instalada total 2023</t>
  </si>
  <si>
    <t xml:space="preserve"> % P.B. : Es el porcentaje respecto a la producción de energía total 2023</t>
  </si>
  <si>
    <t>C.E. WAYRA EXTENSIÓN</t>
  </si>
  <si>
    <t>(2) A partir del 16 noviembre de 2023, se realizó la transferencia de operación de la "Central Térmica Negritos", efectuada por Savia Perú S.A.. a favor de Petróleos del Perú  PETROPERÚ S.A</t>
  </si>
  <si>
    <t>Las empresas generadoras de energía eléctrica para uso propio, son empresas industriales que cuentan con autorizaciones o concesiones para generar energía eléctrica, asimismo la actividad principal de estas empresas no es la generación de energía eléctrica. En el año 2023, se registraron 87 empresas pertenecientes a esta categoría.</t>
  </si>
  <si>
    <t>C.T. EMERGENCIA MOVIL</t>
  </si>
  <si>
    <t>C.T. DOÑA CATALINA</t>
  </si>
  <si>
    <t>C.H. PATAPO</t>
  </si>
  <si>
    <r>
      <t xml:space="preserve">Cogeneración Oquendo S.A.C. </t>
    </r>
    <r>
      <rPr>
        <vertAlign val="superscript"/>
        <sz val="11"/>
        <color theme="1"/>
        <rFont val="Century Gothic"/>
        <family val="2"/>
      </rPr>
      <t>(1)</t>
    </r>
  </si>
  <si>
    <r>
      <t xml:space="preserve">Enel Generación Perú S.A.A. </t>
    </r>
    <r>
      <rPr>
        <vertAlign val="superscript"/>
        <sz val="11"/>
        <color theme="1"/>
        <rFont val="Century Gothic"/>
        <family val="2"/>
      </rPr>
      <t>(2)</t>
    </r>
  </si>
  <si>
    <r>
      <t xml:space="preserve">ENEL Green Power Perú S.A. </t>
    </r>
    <r>
      <rPr>
        <vertAlign val="superscript"/>
        <sz val="11"/>
        <color theme="1"/>
        <rFont val="Century Gothic"/>
        <family val="2"/>
      </rPr>
      <t>(2)</t>
    </r>
  </si>
  <si>
    <r>
      <t xml:space="preserve">Energía Renovable del Sur S.A. </t>
    </r>
    <r>
      <rPr>
        <vertAlign val="superscript"/>
        <sz val="11"/>
        <color theme="1"/>
        <rFont val="Century Gothic"/>
        <family val="2"/>
      </rPr>
      <t>(3)</t>
    </r>
  </si>
  <si>
    <r>
      <t xml:space="preserve">GM Operaciones S.A.C. </t>
    </r>
    <r>
      <rPr>
        <vertAlign val="superscript"/>
        <sz val="11"/>
        <color theme="1"/>
        <rFont val="Century Gothic"/>
        <family val="2"/>
      </rPr>
      <t>(4)</t>
    </r>
  </si>
  <si>
    <r>
      <t xml:space="preserve">Petroleos del Peru PETROPERÚ S.A. </t>
    </r>
    <r>
      <rPr>
        <vertAlign val="superscript"/>
        <sz val="11"/>
        <color theme="1"/>
        <rFont val="Century Gothic"/>
        <family val="2"/>
      </rPr>
      <t>(4)</t>
    </r>
  </si>
  <si>
    <r>
      <t xml:space="preserve">SDF Energía S.A.C. </t>
    </r>
    <r>
      <rPr>
        <vertAlign val="superscript"/>
        <sz val="11"/>
        <color theme="1"/>
        <rFont val="Century Gothic"/>
        <family val="2"/>
      </rPr>
      <t>(1)</t>
    </r>
  </si>
  <si>
    <r>
      <t xml:space="preserve">Petroleos del Peru PETROPERU S.A. </t>
    </r>
    <r>
      <rPr>
        <vertAlign val="superscript"/>
        <sz val="11"/>
        <rFont val="Century Gothic"/>
        <family val="2"/>
      </rPr>
      <t>(2)</t>
    </r>
  </si>
  <si>
    <r>
      <t xml:space="preserve">Savia Perú S.A. </t>
    </r>
    <r>
      <rPr>
        <vertAlign val="superscript"/>
        <sz val="11"/>
        <rFont val="Century Gothic"/>
        <family val="2"/>
      </rPr>
      <t>(2)</t>
    </r>
  </si>
  <si>
    <r>
      <t xml:space="preserve">Snacks América Latina S.R.L. </t>
    </r>
    <r>
      <rPr>
        <vertAlign val="superscript"/>
        <sz val="11"/>
        <rFont val="Century Gothic"/>
        <family val="2"/>
      </rPr>
      <t>(1)</t>
    </r>
  </si>
  <si>
    <r>
      <t xml:space="preserve">Socosani S.A. </t>
    </r>
    <r>
      <rPr>
        <vertAlign val="superscript"/>
        <sz val="11"/>
        <rFont val="Century Gothic"/>
        <family val="2"/>
      </rPr>
      <t>(1)</t>
    </r>
  </si>
  <si>
    <t>Residual 6</t>
  </si>
  <si>
    <t>Carbon</t>
  </si>
  <si>
    <t>Residual 500</t>
  </si>
  <si>
    <t>TERMOCHILCA S.A.C.</t>
  </si>
  <si>
    <t>COMBUSTIBLE</t>
  </si>
  <si>
    <t>GWh</t>
  </si>
  <si>
    <t>(*) Centrales que poseen concesión RER, de acuerdo al registro de la Dirección de Concesiones Eléctricas (DCE) de la DGE - MINEM.</t>
  </si>
  <si>
    <t>.</t>
  </si>
  <si>
    <t>3.5.3.2.2.   Producción mensual de energía para uso propio según su origen  (GWh)</t>
  </si>
  <si>
    <t>3.5.3.2.1.      Producción mensual de energía para mercado eléctrico según su origen (GWh)</t>
  </si>
  <si>
    <t>EMPRESA DE GENERACIÓN ELÉCTRICA RIO BAÑOS</t>
  </si>
  <si>
    <t>ENERGÍA RENOVABLE DEL SUR</t>
  </si>
  <si>
    <t>GR PAINO</t>
  </si>
  <si>
    <t>GR TARUCA</t>
  </si>
  <si>
    <t>PETRAMÁS</t>
  </si>
  <si>
    <t>SAMAY I S.A.</t>
  </si>
  <si>
    <t>SAMAY I S.A.C</t>
  </si>
  <si>
    <t>TACNA SOLAR SAC.</t>
  </si>
  <si>
    <r>
      <rPr>
        <u/>
        <sz val="10"/>
        <rFont val="Century Gothic"/>
        <family val="2"/>
      </rPr>
      <t>Nota</t>
    </r>
    <r>
      <rPr>
        <sz val="10"/>
        <rFont val="Century Gothic"/>
        <family val="2"/>
      </rPr>
      <t xml:space="preserve"> :</t>
    </r>
  </si>
  <si>
    <t>C.E. PUNTA LOMITAS (Ampliación)</t>
  </si>
  <si>
    <t>C.E. PUNTA LOMITAS (Segundo circuito)</t>
  </si>
  <si>
    <t>Enel Generación Perú S.A.A. (Fusión por absorción)</t>
  </si>
  <si>
    <r>
      <rPr>
        <u/>
        <sz val="12"/>
        <rFont val="Century Gothic"/>
        <family val="2"/>
      </rPr>
      <t>Nota</t>
    </r>
    <r>
      <rPr>
        <sz val="12"/>
        <rFont val="Century Gothic"/>
        <family val="2"/>
      </rPr>
      <t xml:space="preserve"> :</t>
    </r>
  </si>
  <si>
    <r>
      <t>Total producción mensual</t>
    </r>
    <r>
      <rPr>
        <b/>
        <vertAlign val="superscript"/>
        <sz val="14"/>
        <color indexed="8"/>
        <rFont val="Century Gothic"/>
        <family val="2"/>
      </rPr>
      <t xml:space="preserve"> </t>
    </r>
  </si>
  <si>
    <r>
      <t xml:space="preserve">(*) </t>
    </r>
    <r>
      <rPr>
        <sz val="12"/>
        <color indexed="8"/>
        <rFont val="Century Gothic"/>
        <family val="2"/>
      </rPr>
      <t>Solo empresas que informan a la DGE a diciembre 2023</t>
    </r>
  </si>
  <si>
    <r>
      <t>3.6.3.1.1.  Embalses en la zona centro norte (Millones de m</t>
    </r>
    <r>
      <rPr>
        <b/>
        <vertAlign val="superscript"/>
        <sz val="11"/>
        <rFont val="Century Gothic"/>
        <family val="2"/>
      </rPr>
      <t>3</t>
    </r>
    <r>
      <rPr>
        <b/>
        <sz val="11"/>
        <rFont val="Century Gothic"/>
        <family val="2"/>
      </rPr>
      <t>)</t>
    </r>
  </si>
  <si>
    <r>
      <t>3.6.3.1.2.   Embalses en la zona sur (Millones de m</t>
    </r>
    <r>
      <rPr>
        <b/>
        <vertAlign val="superscript"/>
        <sz val="11"/>
        <rFont val="Century Gothic"/>
        <family val="2"/>
      </rPr>
      <t>3</t>
    </r>
    <r>
      <rPr>
        <b/>
        <sz val="11"/>
        <rFont val="Century Gothic"/>
        <family val="2"/>
      </rPr>
      <t>)</t>
    </r>
  </si>
  <si>
    <r>
      <t>m</t>
    </r>
    <r>
      <rPr>
        <vertAlign val="superscript"/>
        <sz val="11"/>
        <rFont val="Century Gothic"/>
        <family val="2"/>
      </rPr>
      <t>3</t>
    </r>
  </si>
  <si>
    <r>
      <t xml:space="preserve">Vapor </t>
    </r>
    <r>
      <rPr>
        <vertAlign val="superscript"/>
        <sz val="11"/>
        <rFont val="Century Gothic"/>
        <family val="2"/>
      </rPr>
      <t>1</t>
    </r>
  </si>
  <si>
    <r>
      <t>: Médula - Bagazo  (m</t>
    </r>
    <r>
      <rPr>
        <vertAlign val="superscript"/>
        <sz val="10"/>
        <color indexed="8"/>
        <rFont val="Century Gothic"/>
        <family val="2"/>
      </rPr>
      <t>3</t>
    </r>
    <r>
      <rPr>
        <sz val="10"/>
        <color indexed="8"/>
        <rFont val="Century Gothic"/>
        <family val="2"/>
      </rPr>
      <t>)</t>
    </r>
  </si>
  <si>
    <r>
      <t>: Biogás  (m</t>
    </r>
    <r>
      <rPr>
        <vertAlign val="superscript"/>
        <sz val="10"/>
        <color indexed="8"/>
        <rFont val="Century Gothic"/>
        <family val="2"/>
      </rPr>
      <t>3</t>
    </r>
    <r>
      <rPr>
        <sz val="10"/>
        <color indexed="8"/>
        <rFont val="Century Gothic"/>
        <family val="2"/>
      </rPr>
      <t>)</t>
    </r>
  </si>
  <si>
    <r>
      <t>: Gas Natural  (m</t>
    </r>
    <r>
      <rPr>
        <vertAlign val="superscript"/>
        <sz val="10"/>
        <color indexed="8"/>
        <rFont val="Century Gothic"/>
        <family val="2"/>
      </rPr>
      <t>3</t>
    </r>
    <r>
      <rPr>
        <sz val="10"/>
        <color indexed="8"/>
        <rFont val="Century Gothic"/>
        <family val="2"/>
      </rPr>
      <t>)</t>
    </r>
  </si>
  <si>
    <r>
      <t>: Flexigas   (m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)</t>
    </r>
  </si>
  <si>
    <r>
      <t>: Biogás  (m</t>
    </r>
    <r>
      <rPr>
        <vertAlign val="superscript"/>
        <sz val="11"/>
        <color indexed="8"/>
        <rFont val="Century Gothic"/>
        <family val="2"/>
      </rPr>
      <t>3</t>
    </r>
    <r>
      <rPr>
        <sz val="11"/>
        <color indexed="8"/>
        <rFont val="Century Gothic"/>
        <family val="2"/>
      </rPr>
      <t>)</t>
    </r>
  </si>
  <si>
    <r>
      <t>: Gas Natural  (m</t>
    </r>
    <r>
      <rPr>
        <vertAlign val="superscript"/>
        <sz val="11"/>
        <color indexed="8"/>
        <rFont val="Century Gothic"/>
        <family val="2"/>
      </rPr>
      <t>3</t>
    </r>
    <r>
      <rPr>
        <sz val="11"/>
        <color indexed="8"/>
        <rFont val="Century Gothic"/>
        <family val="2"/>
      </rPr>
      <t>)</t>
    </r>
  </si>
  <si>
    <t>Otros</t>
  </si>
  <si>
    <t>(*) Solo empresas informantes a 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</si>
</sst>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3" formatCode="_-* #,##0.00_-;\-* #,##0.00_-;_-* &quot;-&quot;??_-;_-@_-"/>
    <numFmt numFmtId="164" formatCode="_ * #,##0.00_ ;_ * \-#,##0.00_ ;_ * &quot;-&quot;??_ ;_ @_ "/>
    <numFmt numFmtId="165" formatCode="#,##0.000"/>
    <numFmt numFmtId="166" formatCode="_ * #,##0.000_ ;_ * \-#,##0.000_ ;_ * &quot;-&quot;??_ ;_ @_ "/>
    <numFmt numFmtId="167" formatCode="#,##0.0"/>
    <numFmt numFmtId="168" formatCode="#\ ##0"/>
    <numFmt numFmtId="169" formatCode="_-* #,##0_-;\-* #,##0_-;_-* &quot;-&quot;??_-;_-@_-"/>
    <numFmt numFmtId="170" formatCode="0.0"/>
    <numFmt numFmtId="171" formatCode="#\ ##0.00"/>
    <numFmt numFmtId="172" formatCode="0.0%"/>
    <numFmt numFmtId="173" formatCode="###,###,##0.000"/>
    <numFmt numFmtId="174" formatCode="#,##0.00_ ;\-#,##0.00\ "/>
    <numFmt numFmtId="175" formatCode="0.000"/>
    <numFmt numFmtId="176" formatCode="_ * #,##0_ ;_ * \-#,##0_ ;_ * &quot;-&quot;??_ ;_ @_ "/>
    <numFmt numFmtId="177" formatCode="\ ;00.0"/>
    <numFmt numFmtId="178" formatCode="_-* #,##0.00\ _P_t_s_-;\-* #,##0.00\ _P_t_s_-;_-* &quot;-&quot;??\ _P_t_s_-;_-@_-"/>
    <numFmt numFmtId="179" formatCode="0.00000"/>
    <numFmt numFmtId="180" formatCode="#,##0.0000000"/>
    <numFmt numFmtId="181" formatCode="_(* #,##0.00_);_(* \(#,##0.00\);_(* &quot;-&quot;??_);_(@_)"/>
    <numFmt numFmtId="182" formatCode="#\ ###\ ##0.00"/>
    <numFmt numFmtId="183" formatCode="###\ ##0.00"/>
    <numFmt numFmtId="184" formatCode="#\ ###\ ##0"/>
    <numFmt numFmtId="185" formatCode="#\ ###\ ###\ ##0"/>
    <numFmt numFmtId="186" formatCode="#,##0.000000000"/>
    <numFmt numFmtId="187" formatCode="#,###,##0"/>
    <numFmt numFmtId="188" formatCode="_-* #,##0.000_-;\-* #,##0.000_-;_-* &quot;-&quot;??_-;_-@_-"/>
    <numFmt numFmtId="189" formatCode="\ ;"/>
    <numFmt numFmtId="190" formatCode="[$-F400]h:mm:ss\ AM/PM"/>
    <numFmt numFmtId="191" formatCode="0.0000"/>
    <numFmt numFmtId="192" formatCode="0.00000000"/>
    <numFmt numFmtId="193" formatCode="_-* #,##0.00000_-;\-* #,##0.00000_-;_-* &quot;-&quot;??_-;_-@_-"/>
    <numFmt numFmtId="194" formatCode="#.##"/>
    <numFmt numFmtId="195" formatCode="#,##0.0_ ;\-#,##0.0\ "/>
  </numFmts>
  <fonts count="8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9F9F9F"/>
      <name val="Arial"/>
      <family val="2"/>
    </font>
    <font>
      <sz val="11"/>
      <color rgb="FF9F9F9F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sz val="6"/>
      <color indexed="8"/>
      <name val="Arial"/>
      <family val="2"/>
    </font>
    <font>
      <b/>
      <sz val="12"/>
      <color rgb="FF9F9F9F"/>
      <name val="Arial"/>
      <family val="2"/>
    </font>
    <font>
      <b/>
      <sz val="16"/>
      <name val="Century Gothic"/>
      <family val="2"/>
    </font>
    <font>
      <b/>
      <sz val="16"/>
      <color theme="1"/>
      <name val="Century Gothic"/>
      <family val="2"/>
    </font>
    <font>
      <sz val="11"/>
      <color theme="1"/>
      <name val="Century Gothic"/>
      <family val="2"/>
    </font>
    <font>
      <b/>
      <sz val="14"/>
      <name val="Century Gothic"/>
      <family val="2"/>
    </font>
    <font>
      <sz val="12"/>
      <color theme="1"/>
      <name val="Century Gothic"/>
      <family val="2"/>
    </font>
    <font>
      <b/>
      <sz val="12"/>
      <name val="Century Gothic"/>
      <family val="2"/>
    </font>
    <font>
      <sz val="12"/>
      <name val="Century Gothic"/>
      <family val="2"/>
    </font>
    <font>
      <b/>
      <sz val="12"/>
      <color indexed="9"/>
      <name val="Century Gothic"/>
      <family val="2"/>
    </font>
    <font>
      <sz val="11"/>
      <name val="Century Gothic"/>
      <family val="2"/>
    </font>
    <font>
      <vertAlign val="superscript"/>
      <sz val="11"/>
      <color theme="1"/>
      <name val="Century Gothic"/>
      <family val="2"/>
    </font>
    <font>
      <sz val="11"/>
      <color rgb="FF9F9F9F"/>
      <name val="Century Gothic"/>
      <family val="2"/>
    </font>
    <font>
      <b/>
      <sz val="10"/>
      <name val="Century Gothic"/>
      <family val="2"/>
    </font>
    <font>
      <sz val="10"/>
      <color theme="1"/>
      <name val="Century Gothic"/>
      <family val="2"/>
    </font>
    <font>
      <vertAlign val="superscript"/>
      <sz val="11"/>
      <name val="Century Gothic"/>
      <family val="2"/>
    </font>
    <font>
      <sz val="10"/>
      <name val="Century Gothic"/>
      <family val="2"/>
    </font>
    <font>
      <b/>
      <i/>
      <sz val="12"/>
      <name val="Century Gothic"/>
      <family val="2"/>
    </font>
    <font>
      <b/>
      <sz val="11"/>
      <color indexed="9"/>
      <name val="Century Gothic"/>
      <family val="2"/>
    </font>
    <font>
      <b/>
      <sz val="10"/>
      <color indexed="9"/>
      <name val="Century Gothic"/>
      <family val="2"/>
    </font>
    <font>
      <b/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1"/>
      <color theme="0"/>
      <name val="Century Gothic"/>
      <family val="2"/>
    </font>
    <font>
      <sz val="10"/>
      <color rgb="FF9F9F9F"/>
      <name val="Century Gothic"/>
      <family val="2"/>
    </font>
    <font>
      <b/>
      <sz val="10"/>
      <color rgb="FF9F9F9F"/>
      <name val="Century Gothic"/>
      <family val="2"/>
    </font>
    <font>
      <sz val="9"/>
      <name val="Century Gothic"/>
      <family val="2"/>
    </font>
    <font>
      <b/>
      <sz val="10"/>
      <color theme="0"/>
      <name val="Century Gothic"/>
      <family val="2"/>
    </font>
    <font>
      <sz val="10"/>
      <color theme="0"/>
      <name val="Century Gothic"/>
      <family val="2"/>
    </font>
    <font>
      <b/>
      <sz val="11"/>
      <name val="Century Gothic"/>
      <family val="2"/>
    </font>
    <font>
      <sz val="8"/>
      <name val="Century Gothic"/>
      <family val="2"/>
    </font>
    <font>
      <b/>
      <sz val="10"/>
      <color theme="1"/>
      <name val="Century Gothic"/>
      <family val="2"/>
    </font>
    <font>
      <b/>
      <sz val="9"/>
      <name val="Century Gothic"/>
      <family val="2"/>
    </font>
    <font>
      <b/>
      <sz val="11"/>
      <color indexed="8"/>
      <name val="Century Gothic"/>
      <family val="2"/>
    </font>
    <font>
      <b/>
      <sz val="12"/>
      <color indexed="8"/>
      <name val="Century Gothic"/>
      <family val="2"/>
    </font>
    <font>
      <sz val="12"/>
      <color rgb="FF9F9F9F"/>
      <name val="Century Gothic"/>
      <family val="2"/>
    </font>
    <font>
      <sz val="11"/>
      <color rgb="FF969696"/>
      <name val="Century Gothic"/>
      <family val="2"/>
    </font>
    <font>
      <b/>
      <sz val="8"/>
      <name val="Century Gothic"/>
      <family val="2"/>
    </font>
    <font>
      <b/>
      <i/>
      <sz val="10"/>
      <name val="Century Gothic"/>
      <family val="2"/>
    </font>
    <font>
      <sz val="12"/>
      <color indexed="8"/>
      <name val="Century Gothic"/>
      <family val="2"/>
    </font>
    <font>
      <sz val="10"/>
      <color indexed="8"/>
      <name val="Century Gothic"/>
      <family val="2"/>
    </font>
    <font>
      <b/>
      <sz val="10"/>
      <color indexed="8"/>
      <name val="Century Gothic"/>
      <family val="2"/>
    </font>
    <font>
      <b/>
      <sz val="16"/>
      <color indexed="8"/>
      <name val="Century Gothic"/>
      <family val="2"/>
    </font>
    <font>
      <b/>
      <sz val="13"/>
      <color indexed="8"/>
      <name val="Century Gothic"/>
      <family val="2"/>
    </font>
    <font>
      <sz val="11"/>
      <color rgb="FF9F9F9F"/>
      <name val="Century Gothic"/>
      <family val="2"/>
    </font>
    <font>
      <u/>
      <sz val="10"/>
      <name val="Century Gothic"/>
      <family val="2"/>
    </font>
    <font>
      <b/>
      <sz val="12"/>
      <color theme="0"/>
      <name val="Century Gothic"/>
      <family val="2"/>
    </font>
    <font>
      <u/>
      <sz val="12"/>
      <name val="Century Gothic"/>
      <family val="2"/>
    </font>
    <font>
      <b/>
      <sz val="14"/>
      <color indexed="8"/>
      <name val="Century Gothic"/>
      <family val="2"/>
    </font>
    <font>
      <sz val="11"/>
      <color indexed="8"/>
      <name val="Century Gothic"/>
      <family val="2"/>
    </font>
    <font>
      <b/>
      <sz val="14"/>
      <color rgb="FF9F9F9F"/>
      <name val="Century Gothic"/>
      <family val="2"/>
    </font>
    <font>
      <b/>
      <sz val="8"/>
      <color indexed="9"/>
      <name val="Century Gothic"/>
      <family val="2"/>
    </font>
    <font>
      <b/>
      <sz val="12"/>
      <color rgb="FF9F9F9F"/>
      <name val="Century Gothic"/>
      <family val="2"/>
    </font>
    <font>
      <b/>
      <sz val="11"/>
      <color rgb="FF9F9F9F"/>
      <name val="Century Gothic"/>
      <family val="2"/>
    </font>
    <font>
      <b/>
      <sz val="18"/>
      <color indexed="8"/>
      <name val="Century Gothic"/>
      <family val="2"/>
    </font>
    <font>
      <sz val="8.5"/>
      <color indexed="8"/>
      <name val="Century Gothic"/>
      <family val="2"/>
    </font>
    <font>
      <b/>
      <vertAlign val="superscript"/>
      <sz val="14"/>
      <color indexed="8"/>
      <name val="Century Gothic"/>
      <family val="2"/>
    </font>
    <font>
      <b/>
      <vertAlign val="superscript"/>
      <sz val="8"/>
      <name val="Century Gothic"/>
      <family val="2"/>
    </font>
    <font>
      <sz val="12"/>
      <color indexed="9"/>
      <name val="Century Gothic"/>
      <family val="2"/>
    </font>
    <font>
      <sz val="12"/>
      <color theme="0" tint="-0.34998626667073579"/>
      <name val="Century Gothic"/>
      <family val="2"/>
    </font>
    <font>
      <sz val="9"/>
      <color rgb="FF9F9F9F"/>
      <name val="Century Gothic"/>
      <family val="2"/>
    </font>
    <font>
      <sz val="13"/>
      <color indexed="9"/>
      <name val="Century Gothic"/>
      <family val="2"/>
    </font>
    <font>
      <vertAlign val="superscript"/>
      <sz val="12"/>
      <color indexed="8"/>
      <name val="Century Gothic"/>
      <family val="2"/>
    </font>
    <font>
      <sz val="11"/>
      <color indexed="9"/>
      <name val="Century Gothic"/>
      <family val="2"/>
    </font>
    <font>
      <b/>
      <sz val="10.5"/>
      <color indexed="8"/>
      <name val="Century Gothic"/>
      <family val="2"/>
    </font>
    <font>
      <sz val="9"/>
      <color rgb="FFFFFFFF"/>
      <name val="Century Gothic"/>
      <family val="2"/>
    </font>
    <font>
      <b/>
      <sz val="8"/>
      <color rgb="FF9F9F9F"/>
      <name val="Century Gothic"/>
      <family val="2"/>
    </font>
    <font>
      <sz val="8"/>
      <color rgb="FF9F9F9F"/>
      <name val="Century Gothic"/>
      <family val="2"/>
    </font>
    <font>
      <b/>
      <vertAlign val="superscript"/>
      <sz val="11"/>
      <name val="Century Gothic"/>
      <family val="2"/>
    </font>
    <font>
      <sz val="11"/>
      <color rgb="FFFFFFFF"/>
      <name val="Century Gothic"/>
      <family val="2"/>
    </font>
    <font>
      <b/>
      <u/>
      <sz val="11"/>
      <color theme="1"/>
      <name val="Century Gothic"/>
      <family val="2"/>
    </font>
    <font>
      <vertAlign val="superscript"/>
      <sz val="10"/>
      <color indexed="8"/>
      <name val="Century Gothic"/>
      <family val="2"/>
    </font>
    <font>
      <vertAlign val="superscript"/>
      <sz val="10"/>
      <color theme="1"/>
      <name val="Century Gothic"/>
      <family val="2"/>
    </font>
    <font>
      <b/>
      <i/>
      <sz val="11"/>
      <color theme="1"/>
      <name val="Century Gothic"/>
      <family val="2"/>
    </font>
    <font>
      <vertAlign val="superscript"/>
      <sz val="11"/>
      <color indexed="8"/>
      <name val="Century Gothic"/>
      <family val="2"/>
    </font>
    <font>
      <sz val="14"/>
      <color rgb="FF9F9F9F"/>
      <name val="Century Gothic"/>
      <family val="2"/>
    </font>
    <font>
      <b/>
      <sz val="14"/>
      <color theme="1"/>
      <name val="Century Gothic"/>
      <family val="2"/>
    </font>
    <font>
      <b/>
      <sz val="12"/>
      <color theme="1"/>
      <name val="Century Gothic"/>
      <family val="2"/>
    </font>
    <font>
      <sz val="11"/>
      <color theme="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BF1DE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rgb="FF0B7D8F"/>
        <bgColor indexed="64"/>
      </patternFill>
    </fill>
    <fill>
      <patternFill patternType="solid">
        <fgColor rgb="FF86E1CB"/>
        <bgColor indexed="64"/>
      </patternFill>
    </fill>
    <fill>
      <patternFill patternType="solid">
        <fgColor rgb="FF0B7D8F"/>
        <bgColor theme="4" tint="-0.249977111117893"/>
      </patternFill>
    </fill>
    <fill>
      <patternFill patternType="solid">
        <fgColor rgb="FF86E1CB"/>
        <bgColor theme="4" tint="0.79998168889431442"/>
      </patternFill>
    </fill>
    <fill>
      <patternFill patternType="solid">
        <fgColor rgb="FF58585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85858"/>
        <bgColor theme="4" tint="-0.249977111117893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34998626667073579"/>
        <bgColor theme="0" tint="-0.34998626667073579"/>
      </patternFill>
    </fill>
  </fills>
  <borders count="46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23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22"/>
      </right>
      <top/>
      <bottom style="medium">
        <color indexed="64"/>
      </bottom>
      <diagonal/>
    </border>
    <border>
      <left style="thin">
        <color indexed="2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55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hair">
        <color auto="1"/>
      </bottom>
      <diagonal/>
    </border>
    <border>
      <left style="medium">
        <color theme="1"/>
      </left>
      <right style="dotted">
        <color theme="0"/>
      </right>
      <top style="medium">
        <color theme="1"/>
      </top>
      <bottom/>
      <diagonal/>
    </border>
    <border>
      <left style="dotted">
        <color theme="0"/>
      </left>
      <right style="dotted">
        <color theme="0"/>
      </right>
      <top style="medium">
        <color theme="1"/>
      </top>
      <bottom/>
      <diagonal/>
    </border>
    <border>
      <left style="dotted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dotted">
        <color theme="0"/>
      </right>
      <top/>
      <bottom style="medium">
        <color indexed="64"/>
      </bottom>
      <diagonal/>
    </border>
    <border>
      <left style="dotted">
        <color theme="0"/>
      </left>
      <right style="dotted">
        <color theme="0"/>
      </right>
      <top/>
      <bottom style="medium">
        <color indexed="64"/>
      </bottom>
      <diagonal/>
    </border>
    <border>
      <left style="dotted">
        <color theme="0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thin">
        <color indexed="64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 style="dotted">
        <color theme="0"/>
      </right>
      <top style="medium">
        <color indexed="64"/>
      </top>
      <bottom/>
      <diagonal/>
    </border>
    <border>
      <left style="dotted">
        <color theme="0"/>
      </left>
      <right style="dotted">
        <color theme="0"/>
      </right>
      <top style="medium">
        <color indexed="64"/>
      </top>
      <bottom/>
      <diagonal/>
    </border>
    <border>
      <left style="dotted">
        <color theme="0"/>
      </left>
      <right/>
      <top style="medium">
        <color indexed="64"/>
      </top>
      <bottom/>
      <diagonal/>
    </border>
    <border>
      <left/>
      <right style="dotted">
        <color theme="0"/>
      </right>
      <top style="medium">
        <color indexed="64"/>
      </top>
      <bottom/>
      <diagonal/>
    </border>
    <border>
      <left style="medium">
        <color indexed="64"/>
      </left>
      <right style="dotted">
        <color theme="0"/>
      </right>
      <top/>
      <bottom style="medium">
        <color indexed="64"/>
      </bottom>
      <diagonal/>
    </border>
    <border>
      <left style="dotted">
        <color theme="0"/>
      </left>
      <right/>
      <top/>
      <bottom style="medium">
        <color indexed="64"/>
      </bottom>
      <diagonal/>
    </border>
    <border>
      <left/>
      <right style="dotted">
        <color theme="0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medium">
        <color theme="1"/>
      </right>
      <top/>
      <bottom/>
      <diagonal/>
    </border>
    <border>
      <left style="medium">
        <color theme="1"/>
      </left>
      <right/>
      <top style="double">
        <color indexed="64"/>
      </top>
      <bottom style="medium">
        <color theme="1"/>
      </bottom>
      <diagonal/>
    </border>
    <border>
      <left/>
      <right/>
      <top style="double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theme="1"/>
      </bottom>
      <diagonal/>
    </border>
    <border>
      <left style="thin">
        <color indexed="64"/>
      </left>
      <right/>
      <top style="double">
        <color indexed="64"/>
      </top>
      <bottom style="medium">
        <color theme="1"/>
      </bottom>
      <diagonal/>
    </border>
    <border>
      <left style="double">
        <color indexed="64"/>
      </left>
      <right style="medium">
        <color theme="1"/>
      </right>
      <top style="double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indexed="64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23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hair">
        <color indexed="64"/>
      </bottom>
      <diagonal/>
    </border>
    <border>
      <left style="thin">
        <color indexed="55"/>
      </left>
      <right style="thin">
        <color indexed="55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hair">
        <color indexed="64"/>
      </top>
      <bottom style="medium">
        <color indexed="64"/>
      </bottom>
      <diagonal/>
    </border>
    <border>
      <left/>
      <right style="thin">
        <color indexed="55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55"/>
      </top>
      <bottom/>
      <diagonal/>
    </border>
    <border>
      <left style="thin">
        <color indexed="64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double">
        <color indexed="64"/>
      </left>
      <right style="medium">
        <color indexed="64"/>
      </right>
      <top style="thin">
        <color indexed="55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55"/>
      </bottom>
      <diagonal/>
    </border>
    <border>
      <left style="thin">
        <color indexed="64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double">
        <color indexed="64"/>
      </left>
      <right style="medium">
        <color indexed="64"/>
      </right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 style="medium">
        <color indexed="64"/>
      </top>
      <bottom/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thin">
        <color indexed="5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55"/>
      </bottom>
      <diagonal/>
    </border>
    <border>
      <left style="medium">
        <color indexed="64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4"/>
      </left>
      <right style="medium">
        <color indexed="64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 style="thin">
        <color indexed="55"/>
      </top>
      <bottom style="medium">
        <color indexed="64"/>
      </bottom>
      <diagonal/>
    </border>
    <border>
      <left/>
      <right/>
      <top style="thin">
        <color indexed="55"/>
      </top>
      <bottom style="medium">
        <color indexed="64"/>
      </bottom>
      <diagonal/>
    </border>
    <border>
      <left/>
      <right style="thin">
        <color indexed="55"/>
      </right>
      <top style="thin">
        <color indexed="55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64"/>
      </bottom>
      <diagonal/>
    </border>
    <border>
      <left style="thin">
        <color indexed="55"/>
      </left>
      <right/>
      <top style="thin">
        <color indexed="55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55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 style="medium">
        <color indexed="64"/>
      </top>
      <bottom style="hair">
        <color theme="3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hair">
        <color theme="3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hair">
        <color theme="3"/>
      </bottom>
      <diagonal/>
    </border>
    <border>
      <left style="thin">
        <color theme="1"/>
      </left>
      <right style="double">
        <color theme="3"/>
      </right>
      <top style="medium">
        <color theme="1"/>
      </top>
      <bottom style="hair">
        <color theme="3"/>
      </bottom>
      <diagonal/>
    </border>
    <border>
      <left style="medium">
        <color theme="3"/>
      </left>
      <right/>
      <top style="hair">
        <color theme="3"/>
      </top>
      <bottom style="hair">
        <color theme="3"/>
      </bottom>
      <diagonal/>
    </border>
    <border>
      <left style="medium">
        <color theme="1"/>
      </left>
      <right style="thin">
        <color theme="1"/>
      </right>
      <top style="hair">
        <color theme="3"/>
      </top>
      <bottom style="hair">
        <color theme="3"/>
      </bottom>
      <diagonal/>
    </border>
    <border>
      <left style="thin">
        <color theme="1"/>
      </left>
      <right style="thin">
        <color theme="1"/>
      </right>
      <top style="hair">
        <color theme="3"/>
      </top>
      <bottom style="hair">
        <color theme="3"/>
      </bottom>
      <diagonal/>
    </border>
    <border>
      <left style="thin">
        <color theme="1"/>
      </left>
      <right style="double">
        <color theme="3"/>
      </right>
      <top style="hair">
        <color theme="3"/>
      </top>
      <bottom style="hair">
        <color theme="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2060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2060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002060"/>
      </right>
      <top style="thin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indexed="64"/>
      </top>
      <bottom/>
      <diagonal/>
    </border>
    <border>
      <left/>
      <right style="thin">
        <color rgb="FF002060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theme="1"/>
      </bottom>
      <diagonal/>
    </border>
    <border>
      <left style="double">
        <color indexed="64"/>
      </left>
      <right style="medium">
        <color indexed="64"/>
      </right>
      <top style="hair">
        <color theme="1"/>
      </top>
      <bottom style="hair">
        <color theme="1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hair">
        <color rgb="FF002060"/>
      </bottom>
      <diagonal/>
    </border>
    <border>
      <left/>
      <right style="thin">
        <color rgb="FF002060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theme="1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rgb="FF002060"/>
      </bottom>
      <diagonal/>
    </border>
    <border>
      <left style="thin">
        <color indexed="64"/>
      </left>
      <right style="thin">
        <color indexed="64"/>
      </right>
      <top style="hair">
        <color rgb="FF002060"/>
      </top>
      <bottom style="hair">
        <color rgb="FF002060"/>
      </bottom>
      <diagonal/>
    </border>
    <border>
      <left style="thin">
        <color indexed="64"/>
      </left>
      <right style="thin">
        <color indexed="64"/>
      </right>
      <top style="hair">
        <color rgb="FF002060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2060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rgb="FF002060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2060"/>
      </left>
      <right style="thin">
        <color rgb="FF002060"/>
      </right>
      <top style="hair">
        <color rgb="FF002060"/>
      </top>
      <bottom style="hair">
        <color rgb="FF002060"/>
      </bottom>
      <diagonal/>
    </border>
    <border>
      <left style="double">
        <color indexed="64"/>
      </left>
      <right style="medium">
        <color indexed="64"/>
      </right>
      <top style="hair">
        <color rgb="FF002060"/>
      </top>
      <bottom style="hair">
        <color rgb="FF002060"/>
      </bottom>
      <diagonal/>
    </border>
    <border>
      <left style="thin">
        <color rgb="FF002060"/>
      </left>
      <right style="double">
        <color indexed="64"/>
      </right>
      <top style="thin">
        <color indexed="64"/>
      </top>
      <bottom style="hair">
        <color rgb="FF00206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2060"/>
      </right>
      <top style="thin">
        <color indexed="64"/>
      </top>
      <bottom style="medium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23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23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64"/>
      </left>
      <right/>
      <top style="hair">
        <color indexed="23"/>
      </top>
      <bottom/>
      <diagonal/>
    </border>
    <border>
      <left style="hair">
        <color indexed="23"/>
      </left>
      <right style="thin">
        <color indexed="64"/>
      </right>
      <top style="hair">
        <color indexed="23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23"/>
      </bottom>
      <diagonal/>
    </border>
    <border>
      <left style="hair">
        <color indexed="64"/>
      </left>
      <right style="thin">
        <color indexed="64"/>
      </right>
      <top/>
      <bottom style="hair">
        <color indexed="23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 style="hair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23"/>
      </top>
      <bottom/>
      <diagonal/>
    </border>
    <border>
      <left style="thin">
        <color indexed="64"/>
      </left>
      <right style="thin">
        <color indexed="64"/>
      </right>
      <top style="hair">
        <color indexed="23"/>
      </top>
      <bottom/>
      <diagonal/>
    </border>
    <border>
      <left style="thin">
        <color indexed="64"/>
      </left>
      <right/>
      <top style="hair">
        <color indexed="23"/>
      </top>
      <bottom/>
      <diagonal/>
    </border>
    <border>
      <left style="thin">
        <color indexed="64"/>
      </left>
      <right style="hair">
        <color indexed="64"/>
      </right>
      <top style="hair">
        <color indexed="23"/>
      </top>
      <bottom/>
      <diagonal/>
    </border>
    <border>
      <left style="hair">
        <color indexed="23"/>
      </left>
      <right style="medium">
        <color indexed="64"/>
      </right>
      <top style="hair">
        <color indexed="23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23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medium">
        <color indexed="64"/>
      </bottom>
      <diagonal/>
    </border>
    <border>
      <left style="thin">
        <color indexed="64"/>
      </left>
      <right/>
      <top style="hair">
        <color indexed="23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23"/>
      </top>
      <bottom style="medium">
        <color indexed="64"/>
      </bottom>
      <diagonal/>
    </border>
    <border>
      <left style="hair">
        <color indexed="23"/>
      </left>
      <right style="medium">
        <color indexed="64"/>
      </right>
      <top style="hair">
        <color indexed="23"/>
      </top>
      <bottom style="medium">
        <color indexed="64"/>
      </bottom>
      <diagonal/>
    </border>
    <border>
      <left/>
      <right style="medium">
        <color theme="3"/>
      </right>
      <top style="medium">
        <color indexed="64"/>
      </top>
      <bottom/>
      <diagonal/>
    </border>
    <border>
      <left style="medium">
        <color theme="3"/>
      </left>
      <right style="medium">
        <color theme="3"/>
      </right>
      <top style="medium">
        <color indexed="64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 style="medium">
        <color indexed="64"/>
      </top>
      <bottom style="medium">
        <color theme="1"/>
      </bottom>
      <diagonal/>
    </border>
    <border>
      <left style="thin">
        <color theme="3"/>
      </left>
      <right style="thin">
        <color theme="3"/>
      </right>
      <top style="medium">
        <color indexed="64"/>
      </top>
      <bottom style="medium">
        <color theme="1"/>
      </bottom>
      <diagonal/>
    </border>
    <border>
      <left style="thin">
        <color theme="3"/>
      </left>
      <right style="double">
        <color theme="3"/>
      </right>
      <top style="medium">
        <color indexed="64"/>
      </top>
      <bottom style="medium">
        <color theme="1"/>
      </bottom>
      <diagonal/>
    </border>
    <border>
      <left/>
      <right style="medium">
        <color theme="3"/>
      </right>
      <top/>
      <bottom style="medium">
        <color indexed="64"/>
      </bottom>
      <diagonal/>
    </border>
    <border>
      <left style="medium">
        <color theme="3"/>
      </left>
      <right/>
      <top style="hair">
        <color theme="3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hair">
        <color theme="3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hair">
        <color theme="3"/>
      </top>
      <bottom style="medium">
        <color indexed="64"/>
      </bottom>
      <diagonal/>
    </border>
    <border>
      <left style="thin">
        <color theme="1"/>
      </left>
      <right style="double">
        <color theme="3"/>
      </right>
      <top style="hair">
        <color theme="3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theme="3"/>
      </bottom>
      <diagonal/>
    </border>
    <border>
      <left/>
      <right/>
      <top style="medium">
        <color theme="3"/>
      </top>
      <bottom style="hair">
        <color theme="3"/>
      </bottom>
      <diagonal/>
    </border>
    <border>
      <left/>
      <right/>
      <top style="hair">
        <color theme="3"/>
      </top>
      <bottom style="hair">
        <color theme="3"/>
      </bottom>
      <diagonal/>
    </border>
    <border>
      <left/>
      <right/>
      <top style="hair">
        <color theme="3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double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double">
        <color theme="1" tint="0.499984740745262"/>
      </top>
      <bottom style="medium">
        <color indexed="64"/>
      </bottom>
      <diagonal/>
    </border>
    <border>
      <left/>
      <right/>
      <top style="double">
        <color theme="1" tint="0.499984740745262"/>
      </top>
      <bottom style="medium">
        <color indexed="64"/>
      </bottom>
      <diagonal/>
    </border>
    <border>
      <left style="double">
        <color indexed="64"/>
      </left>
      <right/>
      <top style="double">
        <color theme="1" tint="0.499984740745262"/>
      </top>
      <bottom style="medium">
        <color indexed="64"/>
      </bottom>
      <diagonal/>
    </border>
    <border>
      <left/>
      <right style="medium">
        <color indexed="64"/>
      </right>
      <top style="double">
        <color theme="1" tint="0.499984740745262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double">
        <color indexed="64"/>
      </left>
      <right/>
      <top style="thin">
        <color theme="0" tint="-0.14999847407452621"/>
      </top>
      <bottom/>
      <diagonal/>
    </border>
    <border>
      <left/>
      <right style="medium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/>
      <top style="double">
        <color indexed="64"/>
      </top>
      <bottom style="double">
        <color theme="1" tint="0.499984740745262"/>
      </bottom>
      <diagonal/>
    </border>
    <border>
      <left/>
      <right/>
      <top style="double">
        <color indexed="64"/>
      </top>
      <bottom style="double">
        <color theme="1" tint="0.499984740745262"/>
      </bottom>
      <diagonal/>
    </border>
    <border>
      <left style="double">
        <color indexed="64"/>
      </left>
      <right/>
      <top style="double">
        <color indexed="64"/>
      </top>
      <bottom style="double">
        <color theme="1" tint="0.499984740745262"/>
      </bottom>
      <diagonal/>
    </border>
    <border>
      <left/>
      <right style="medium">
        <color indexed="64"/>
      </right>
      <top style="double">
        <color indexed="64"/>
      </top>
      <bottom style="double">
        <color theme="1" tint="0.499984740745262"/>
      </bottom>
      <diagonal/>
    </border>
  </borders>
  <cellStyleXfs count="30">
    <xf numFmtId="0" fontId="0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5" fillId="0" borderId="0"/>
    <xf numFmtId="178" fontId="1" fillId="0" borderId="0" applyFont="0" applyFill="0" applyBorder="0" applyAlignment="0" applyProtection="0"/>
    <xf numFmtId="0" fontId="5" fillId="0" borderId="0"/>
    <xf numFmtId="178" fontId="1" fillId="0" borderId="0" applyFont="0" applyFill="0" applyBorder="0" applyAlignment="0" applyProtection="0"/>
    <xf numFmtId="0" fontId="6" fillId="0" borderId="0" applyAlignment="0"/>
    <xf numFmtId="181" fontId="7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2049">
    <xf numFmtId="0" fontId="0" fillId="0" borderId="0" xfId="0"/>
    <xf numFmtId="0" fontId="3" fillId="0" borderId="0" xfId="2" applyFont="1"/>
    <xf numFmtId="0" fontId="4" fillId="0" borderId="0" xfId="0" applyFont="1"/>
    <xf numFmtId="0" fontId="1" fillId="2" borderId="0" xfId="12" applyFill="1"/>
    <xf numFmtId="0" fontId="1" fillId="0" borderId="0" xfId="12"/>
    <xf numFmtId="0" fontId="1" fillId="2" borderId="0" xfId="12" applyFill="1" applyAlignment="1">
      <alignment horizontal="left"/>
    </xf>
    <xf numFmtId="0" fontId="3" fillId="0" borderId="0" xfId="12" applyFont="1"/>
    <xf numFmtId="0" fontId="3" fillId="2" borderId="0" xfId="0" applyFont="1" applyFill="1"/>
    <xf numFmtId="0" fontId="8" fillId="0" borderId="0" xfId="12" applyFont="1"/>
    <xf numFmtId="0" fontId="3" fillId="0" borderId="0" xfId="12" applyFont="1" applyAlignment="1">
      <alignment horizontal="center"/>
    </xf>
    <xf numFmtId="168" fontId="3" fillId="0" borderId="0" xfId="7" applyNumberFormat="1" applyFont="1" applyBorder="1" applyAlignment="1">
      <alignment horizontal="right" indent="1"/>
    </xf>
    <xf numFmtId="9" fontId="3" fillId="0" borderId="0" xfId="13" applyFont="1" applyBorder="1"/>
    <xf numFmtId="1" fontId="3" fillId="0" borderId="0" xfId="12" applyNumberFormat="1" applyFont="1"/>
    <xf numFmtId="179" fontId="3" fillId="0" borderId="0" xfId="12" applyNumberFormat="1" applyFont="1"/>
    <xf numFmtId="9" fontId="3" fillId="0" borderId="0" xfId="12" applyNumberFormat="1" applyFont="1"/>
    <xf numFmtId="168" fontId="3" fillId="0" borderId="0" xfId="12" applyNumberFormat="1" applyFont="1"/>
    <xf numFmtId="175" fontId="3" fillId="0" borderId="0" xfId="12" applyNumberFormat="1" applyFont="1"/>
    <xf numFmtId="1" fontId="3" fillId="0" borderId="0" xfId="12" applyNumberFormat="1" applyFont="1" applyAlignment="1">
      <alignment horizontal="right" indent="1"/>
    </xf>
    <xf numFmtId="169" fontId="3" fillId="0" borderId="0" xfId="28" applyNumberFormat="1" applyFont="1" applyBorder="1"/>
    <xf numFmtId="172" fontId="3" fillId="0" borderId="0" xfId="12" applyNumberFormat="1" applyFont="1"/>
    <xf numFmtId="0" fontId="9" fillId="2" borderId="0" xfId="0" quotePrefix="1" applyFont="1" applyFill="1"/>
    <xf numFmtId="0" fontId="10" fillId="2" borderId="0" xfId="0" applyFont="1" applyFill="1"/>
    <xf numFmtId="0" fontId="11" fillId="2" borderId="0" xfId="0" applyFont="1" applyFill="1" applyAlignment="1">
      <alignment vertical="center"/>
    </xf>
    <xf numFmtId="0" fontId="11" fillId="2" borderId="0" xfId="0" applyFont="1" applyFill="1"/>
    <xf numFmtId="0" fontId="11" fillId="0" borderId="0" xfId="0" applyFont="1"/>
    <xf numFmtId="0" fontId="12" fillId="2" borderId="0" xfId="0" applyFont="1" applyFill="1" applyAlignment="1">
      <alignment horizontal="left" indent="3"/>
    </xf>
    <xf numFmtId="0" fontId="13" fillId="2" borderId="0" xfId="0" applyFont="1" applyFill="1"/>
    <xf numFmtId="0" fontId="14" fillId="2" borderId="0" xfId="0" applyFont="1" applyFill="1"/>
    <xf numFmtId="0" fontId="1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6" fillId="19" borderId="1" xfId="0" applyFont="1" applyFill="1" applyBorder="1" applyAlignment="1">
      <alignment horizontal="center" vertical="center"/>
    </xf>
    <xf numFmtId="0" fontId="16" fillId="19" borderId="2" xfId="0" applyFont="1" applyFill="1" applyBorder="1" applyAlignment="1">
      <alignment horizontal="center" vertical="center"/>
    </xf>
    <xf numFmtId="0" fontId="16" fillId="19" borderId="3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left" vertical="center" wrapText="1"/>
    </xf>
    <xf numFmtId="165" fontId="11" fillId="2" borderId="6" xfId="0" applyNumberFormat="1" applyFont="1" applyFill="1" applyBorder="1" applyAlignment="1">
      <alignment horizontal="center" vertical="center"/>
    </xf>
    <xf numFmtId="0" fontId="17" fillId="2" borderId="383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left" vertical="center" wrapText="1"/>
    </xf>
    <xf numFmtId="165" fontId="11" fillId="2" borderId="9" xfId="0" applyNumberFormat="1" applyFont="1" applyFill="1" applyBorder="1" applyAlignment="1">
      <alignment horizontal="center" vertical="center"/>
    </xf>
    <xf numFmtId="0" fontId="17" fillId="2" borderId="372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vertical="center" wrapText="1"/>
    </xf>
    <xf numFmtId="0" fontId="11" fillId="2" borderId="384" xfId="0" applyFont="1" applyFill="1" applyBorder="1" applyAlignment="1">
      <alignment horizontal="left" vertical="center" wrapText="1"/>
    </xf>
    <xf numFmtId="165" fontId="11" fillId="2" borderId="385" xfId="0" applyNumberFormat="1" applyFont="1" applyFill="1" applyBorder="1" applyAlignment="1">
      <alignment horizontal="center" vertical="center"/>
    </xf>
    <xf numFmtId="0" fontId="17" fillId="2" borderId="379" xfId="0" applyFont="1" applyFill="1" applyBorder="1" applyAlignment="1">
      <alignment horizontal="center" vertical="center"/>
    </xf>
    <xf numFmtId="0" fontId="11" fillId="2" borderId="386" xfId="0" applyFont="1" applyFill="1" applyBorder="1" applyAlignment="1">
      <alignment horizontal="left" vertical="center" wrapText="1"/>
    </xf>
    <xf numFmtId="165" fontId="11" fillId="2" borderId="387" xfId="0" applyNumberFormat="1" applyFont="1" applyFill="1" applyBorder="1" applyAlignment="1">
      <alignment horizontal="center" vertical="center"/>
    </xf>
    <xf numFmtId="0" fontId="17" fillId="2" borderId="0" xfId="0" applyFont="1" applyFill="1"/>
    <xf numFmtId="0" fontId="19" fillId="0" borderId="0" xfId="0" applyFont="1"/>
    <xf numFmtId="0" fontId="13" fillId="0" borderId="0" xfId="0" applyFont="1"/>
    <xf numFmtId="0" fontId="14" fillId="2" borderId="0" xfId="0" applyFont="1" applyFill="1" applyAlignment="1">
      <alignment horizontal="center" vertical="center"/>
    </xf>
    <xf numFmtId="0" fontId="20" fillId="2" borderId="0" xfId="0" applyFont="1" applyFill="1"/>
    <xf numFmtId="0" fontId="20" fillId="2" borderId="0" xfId="0" applyFont="1" applyFill="1" applyAlignment="1">
      <alignment horizontal="center" vertical="center"/>
    </xf>
    <xf numFmtId="0" fontId="21" fillId="0" borderId="0" xfId="0" applyFont="1"/>
    <xf numFmtId="0" fontId="17" fillId="0" borderId="8" xfId="0" applyFont="1" applyBorder="1" applyAlignment="1">
      <alignment vertical="center"/>
    </xf>
    <xf numFmtId="0" fontId="17" fillId="0" borderId="9" xfId="0" applyFont="1" applyBorder="1" applyAlignment="1">
      <alignment horizontal="center" vertical="center"/>
    </xf>
    <xf numFmtId="0" fontId="17" fillId="0" borderId="391" xfId="0" applyFont="1" applyBorder="1" applyAlignment="1">
      <alignment vertical="center"/>
    </xf>
    <xf numFmtId="0" fontId="17" fillId="0" borderId="392" xfId="0" applyFont="1" applyBorder="1" applyAlignment="1">
      <alignment horizontal="center" vertical="center"/>
    </xf>
    <xf numFmtId="0" fontId="17" fillId="0" borderId="373" xfId="0" applyFont="1" applyBorder="1" applyAlignment="1">
      <alignment vertical="center"/>
    </xf>
    <xf numFmtId="0" fontId="17" fillId="0" borderId="374" xfId="0" applyFont="1" applyBorder="1" applyAlignment="1">
      <alignment horizontal="center" vertical="center"/>
    </xf>
    <xf numFmtId="0" fontId="17" fillId="0" borderId="375" xfId="0" applyFont="1" applyBorder="1" applyAlignment="1">
      <alignment vertical="center"/>
    </xf>
    <xf numFmtId="0" fontId="17" fillId="0" borderId="376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11" xfId="0" applyFont="1" applyBorder="1" applyAlignment="1">
      <alignment horizontal="center" vertical="center"/>
    </xf>
    <xf numFmtId="0" fontId="17" fillId="0" borderId="377" xfId="0" applyFont="1" applyBorder="1" applyAlignment="1">
      <alignment vertical="center"/>
    </xf>
    <xf numFmtId="0" fontId="17" fillId="0" borderId="378" xfId="0" applyFont="1" applyBorder="1" applyAlignment="1">
      <alignment horizontal="center" vertical="center"/>
    </xf>
    <xf numFmtId="0" fontId="17" fillId="0" borderId="383" xfId="0" applyFont="1" applyBorder="1" applyAlignment="1">
      <alignment horizontal="center" vertical="center"/>
    </xf>
    <xf numFmtId="0" fontId="17" fillId="0" borderId="380" xfId="0" applyFont="1" applyBorder="1" applyAlignment="1">
      <alignment vertical="center"/>
    </xf>
    <xf numFmtId="0" fontId="17" fillId="0" borderId="381" xfId="0" applyFont="1" applyBorder="1" applyAlignment="1">
      <alignment horizontal="center" vertical="center"/>
    </xf>
    <xf numFmtId="0" fontId="23" fillId="2" borderId="0" xfId="0" applyFont="1" applyFill="1"/>
    <xf numFmtId="49" fontId="23" fillId="2" borderId="0" xfId="0" applyNumberFormat="1" applyFont="1" applyFill="1" applyAlignment="1">
      <alignment horizontal="left" vertical="center"/>
    </xf>
    <xf numFmtId="49" fontId="23" fillId="2" borderId="0" xfId="0" applyNumberFormat="1" applyFont="1" applyFill="1" applyAlignment="1">
      <alignment vertical="center" wrapText="1"/>
    </xf>
    <xf numFmtId="0" fontId="19" fillId="0" borderId="0" xfId="0" pivotButton="1" applyFont="1"/>
    <xf numFmtId="0" fontId="12" fillId="2" borderId="0" xfId="2" applyFont="1" applyFill="1" applyAlignment="1">
      <alignment horizontal="left"/>
    </xf>
    <xf numFmtId="0" fontId="23" fillId="0" borderId="0" xfId="2" applyFont="1"/>
    <xf numFmtId="0" fontId="23" fillId="2" borderId="0" xfId="2" applyFont="1" applyFill="1" applyAlignment="1">
      <alignment horizontal="centerContinuous"/>
    </xf>
    <xf numFmtId="0" fontId="23" fillId="2" borderId="0" xfId="2" applyFont="1" applyFill="1"/>
    <xf numFmtId="0" fontId="23" fillId="2" borderId="0" xfId="2" applyFont="1" applyFill="1" applyAlignment="1">
      <alignment horizontal="center"/>
    </xf>
    <xf numFmtId="0" fontId="14" fillId="2" borderId="0" xfId="2" applyFont="1" applyFill="1"/>
    <xf numFmtId="0" fontId="17" fillId="2" borderId="0" xfId="2" applyFont="1" applyFill="1" applyAlignment="1">
      <alignment horizontal="center"/>
    </xf>
    <xf numFmtId="0" fontId="24" fillId="2" borderId="0" xfId="2" applyFont="1" applyFill="1"/>
    <xf numFmtId="0" fontId="26" fillId="2" borderId="0" xfId="2" applyFont="1" applyFill="1"/>
    <xf numFmtId="0" fontId="17" fillId="2" borderId="32" xfId="2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left" vertical="center" wrapText="1"/>
    </xf>
    <xf numFmtId="1" fontId="27" fillId="2" borderId="34" xfId="2" applyNumberFormat="1" applyFont="1" applyFill="1" applyBorder="1" applyAlignment="1">
      <alignment horizontal="center" vertical="center"/>
    </xf>
    <xf numFmtId="1" fontId="27" fillId="2" borderId="35" xfId="2" applyNumberFormat="1" applyFont="1" applyFill="1" applyBorder="1" applyAlignment="1">
      <alignment horizontal="center" vertical="center"/>
    </xf>
    <xf numFmtId="1" fontId="27" fillId="2" borderId="32" xfId="2" applyNumberFormat="1" applyFont="1" applyFill="1" applyBorder="1" applyAlignment="1">
      <alignment horizontal="center" vertical="center"/>
    </xf>
    <xf numFmtId="1" fontId="11" fillId="2" borderId="35" xfId="2" applyNumberFormat="1" applyFont="1" applyFill="1" applyBorder="1" applyAlignment="1">
      <alignment horizontal="center" vertical="center"/>
    </xf>
    <xf numFmtId="1" fontId="27" fillId="2" borderId="36" xfId="2" applyNumberFormat="1" applyFont="1" applyFill="1" applyBorder="1" applyAlignment="1">
      <alignment horizontal="center" vertical="center"/>
    </xf>
    <xf numFmtId="1" fontId="11" fillId="2" borderId="37" xfId="2" applyNumberFormat="1" applyFont="1" applyFill="1" applyBorder="1" applyAlignment="1">
      <alignment horizontal="center" vertical="center"/>
    </xf>
    <xf numFmtId="1" fontId="11" fillId="2" borderId="38" xfId="2" applyNumberFormat="1" applyFont="1" applyFill="1" applyBorder="1" applyAlignment="1">
      <alignment horizontal="center" vertical="center"/>
    </xf>
    <xf numFmtId="1" fontId="27" fillId="2" borderId="39" xfId="2" applyNumberFormat="1" applyFont="1" applyFill="1" applyBorder="1" applyAlignment="1">
      <alignment horizontal="center" vertical="center"/>
    </xf>
    <xf numFmtId="0" fontId="11" fillId="2" borderId="40" xfId="2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left" vertical="center" wrapText="1"/>
    </xf>
    <xf numFmtId="1" fontId="27" fillId="2" borderId="38" xfId="2" applyNumberFormat="1" applyFont="1" applyFill="1" applyBorder="1" applyAlignment="1">
      <alignment horizontal="center" vertical="center"/>
    </xf>
    <xf numFmtId="1" fontId="27" fillId="2" borderId="40" xfId="2" applyNumberFormat="1" applyFont="1" applyFill="1" applyBorder="1" applyAlignment="1">
      <alignment horizontal="center" vertical="center"/>
    </xf>
    <xf numFmtId="1" fontId="27" fillId="2" borderId="42" xfId="2" applyNumberFormat="1" applyFont="1" applyFill="1" applyBorder="1" applyAlignment="1">
      <alignment horizontal="center" vertical="center"/>
    </xf>
    <xf numFmtId="0" fontId="11" fillId="0" borderId="41" xfId="0" applyFont="1" applyBorder="1" applyAlignment="1">
      <alignment horizontal="left" vertical="center" wrapText="1"/>
    </xf>
    <xf numFmtId="1" fontId="17" fillId="2" borderId="38" xfId="2" applyNumberFormat="1" applyFont="1" applyFill="1" applyBorder="1" applyAlignment="1">
      <alignment horizontal="center" vertical="center"/>
    </xf>
    <xf numFmtId="1" fontId="27" fillId="2" borderId="40" xfId="2" quotePrefix="1" applyNumberFormat="1" applyFont="1" applyFill="1" applyBorder="1" applyAlignment="1">
      <alignment horizontal="center" vertical="center"/>
    </xf>
    <xf numFmtId="1" fontId="28" fillId="2" borderId="37" xfId="2" applyNumberFormat="1" applyFont="1" applyFill="1" applyBorder="1" applyAlignment="1">
      <alignment horizontal="center" vertical="center"/>
    </xf>
    <xf numFmtId="0" fontId="23" fillId="2" borderId="0" xfId="2" applyFont="1" applyFill="1" applyAlignment="1">
      <alignment vertical="center"/>
    </xf>
    <xf numFmtId="0" fontId="23" fillId="2" borderId="0" xfId="2" applyFont="1" applyFill="1" applyAlignment="1">
      <alignment horizontal="center" vertical="center"/>
    </xf>
    <xf numFmtId="0" fontId="23" fillId="2" borderId="0" xfId="2" applyFont="1" applyFill="1" applyAlignment="1">
      <alignment horizontal="left"/>
    </xf>
    <xf numFmtId="0" fontId="23" fillId="0" borderId="0" xfId="2" applyFont="1" applyAlignment="1">
      <alignment horizontal="center"/>
    </xf>
    <xf numFmtId="0" fontId="25" fillId="19" borderId="52" xfId="2" applyFont="1" applyFill="1" applyBorder="1" applyAlignment="1">
      <alignment horizontal="center"/>
    </xf>
    <xf numFmtId="0" fontId="25" fillId="19" borderId="13" xfId="2" applyFont="1" applyFill="1" applyBorder="1" applyAlignment="1">
      <alignment horizontal="center"/>
    </xf>
    <xf numFmtId="0" fontId="25" fillId="19" borderId="17" xfId="2" applyFont="1" applyFill="1" applyBorder="1" applyAlignment="1">
      <alignment horizontal="center"/>
    </xf>
    <xf numFmtId="0" fontId="25" fillId="19" borderId="56" xfId="2" applyFont="1" applyFill="1" applyBorder="1" applyAlignment="1">
      <alignment horizontal="center"/>
    </xf>
    <xf numFmtId="0" fontId="25" fillId="19" borderId="19" xfId="2" applyFont="1" applyFill="1" applyBorder="1" applyAlignment="1">
      <alignment horizontal="left"/>
    </xf>
    <xf numFmtId="0" fontId="25" fillId="19" borderId="19" xfId="2" applyFont="1" applyFill="1" applyBorder="1" applyAlignment="1">
      <alignment horizontal="center"/>
    </xf>
    <xf numFmtId="0" fontId="25" fillId="19" borderId="18" xfId="2" applyFont="1" applyFill="1" applyBorder="1" applyAlignment="1">
      <alignment horizontal="center"/>
    </xf>
    <xf numFmtId="0" fontId="25" fillId="19" borderId="20" xfId="2" applyFont="1" applyFill="1" applyBorder="1" applyAlignment="1">
      <alignment horizontal="center"/>
    </xf>
    <xf numFmtId="0" fontId="25" fillId="19" borderId="0" xfId="2" applyFont="1" applyFill="1" applyAlignment="1">
      <alignment horizontal="center"/>
    </xf>
    <xf numFmtId="0" fontId="25" fillId="19" borderId="24" xfId="2" applyFont="1" applyFill="1" applyBorder="1" applyAlignment="1">
      <alignment horizontal="center"/>
    </xf>
    <xf numFmtId="0" fontId="25" fillId="19" borderId="59" xfId="2" applyFont="1" applyFill="1" applyBorder="1" applyAlignment="1">
      <alignment horizontal="center"/>
    </xf>
    <xf numFmtId="0" fontId="25" fillId="19" borderId="26" xfId="2" applyFont="1" applyFill="1" applyBorder="1" applyAlignment="1">
      <alignment horizontal="center"/>
    </xf>
    <xf numFmtId="0" fontId="25" fillId="19" borderId="25" xfId="2" applyFont="1" applyFill="1" applyBorder="1" applyAlignment="1">
      <alignment horizontal="center"/>
    </xf>
    <xf numFmtId="0" fontId="25" fillId="19" borderId="27" xfId="2" applyFont="1" applyFill="1" applyBorder="1" applyAlignment="1">
      <alignment horizontal="center"/>
    </xf>
    <xf numFmtId="0" fontId="25" fillId="19" borderId="28" xfId="2" applyFont="1" applyFill="1" applyBorder="1" applyAlignment="1">
      <alignment horizontal="center"/>
    </xf>
    <xf numFmtId="0" fontId="25" fillId="19" borderId="29" xfId="2" applyFont="1" applyFill="1" applyBorder="1" applyAlignment="1">
      <alignment horizontal="center"/>
    </xf>
    <xf numFmtId="0" fontId="25" fillId="19" borderId="30" xfId="2" applyFont="1" applyFill="1" applyBorder="1" applyAlignment="1">
      <alignment horizontal="center"/>
    </xf>
    <xf numFmtId="0" fontId="25" fillId="19" borderId="31" xfId="2" applyFont="1" applyFill="1" applyBorder="1" applyAlignment="1">
      <alignment horizontal="center"/>
    </xf>
    <xf numFmtId="0" fontId="30" fillId="2" borderId="0" xfId="2" applyFont="1" applyFill="1"/>
    <xf numFmtId="0" fontId="30" fillId="0" borderId="0" xfId="2" applyFont="1"/>
    <xf numFmtId="0" fontId="14" fillId="0" borderId="0" xfId="2" applyFont="1" applyAlignment="1">
      <alignment horizontal="left" indent="1"/>
    </xf>
    <xf numFmtId="0" fontId="23" fillId="6" borderId="0" xfId="2" applyFont="1" applyFill="1"/>
    <xf numFmtId="0" fontId="32" fillId="6" borderId="0" xfId="2" applyFont="1" applyFill="1" applyAlignment="1">
      <alignment horizontal="center"/>
    </xf>
    <xf numFmtId="0" fontId="23" fillId="6" borderId="0" xfId="2" applyFont="1" applyFill="1" applyAlignment="1">
      <alignment vertical="center"/>
    </xf>
    <xf numFmtId="0" fontId="17" fillId="0" borderId="52" xfId="2" applyFont="1" applyBorder="1" applyAlignment="1">
      <alignment horizontal="center" vertical="center"/>
    </xf>
    <xf numFmtId="0" fontId="17" fillId="0" borderId="0" xfId="2" applyFont="1" applyAlignment="1">
      <alignment vertical="center"/>
    </xf>
    <xf numFmtId="0" fontId="17" fillId="0" borderId="371" xfId="2" applyFont="1" applyBorder="1" applyAlignment="1">
      <alignment horizontal="center" vertical="center"/>
    </xf>
    <xf numFmtId="0" fontId="17" fillId="0" borderId="382" xfId="2" applyFont="1" applyBorder="1" applyAlignment="1">
      <alignment horizontal="center" vertical="center"/>
    </xf>
    <xf numFmtId="0" fontId="17" fillId="0" borderId="393" xfId="2" applyFont="1" applyBorder="1" applyAlignment="1">
      <alignment horizontal="center" vertical="center"/>
    </xf>
    <xf numFmtId="0" fontId="17" fillId="0" borderId="19" xfId="2" applyFont="1" applyBorder="1" applyAlignment="1">
      <alignment horizontal="center" vertical="center"/>
    </xf>
    <xf numFmtId="43" fontId="23" fillId="0" borderId="0" xfId="28" applyFont="1"/>
    <xf numFmtId="0" fontId="17" fillId="0" borderId="390" xfId="2" applyFont="1" applyBorder="1" applyAlignment="1">
      <alignment horizontal="center" vertical="center"/>
    </xf>
    <xf numFmtId="0" fontId="17" fillId="0" borderId="61" xfId="2" applyFont="1" applyBorder="1" applyAlignment="1">
      <alignment vertical="center"/>
    </xf>
    <xf numFmtId="0" fontId="17" fillId="0" borderId="388" xfId="2" applyFont="1" applyBorder="1" applyAlignment="1">
      <alignment horizontal="center" vertical="center"/>
    </xf>
    <xf numFmtId="0" fontId="17" fillId="0" borderId="389" xfId="2" applyFont="1" applyBorder="1" applyAlignment="1">
      <alignment horizontal="center" vertical="center"/>
    </xf>
    <xf numFmtId="0" fontId="17" fillId="0" borderId="383" xfId="2" applyFont="1" applyBorder="1" applyAlignment="1">
      <alignment horizontal="center" vertical="center"/>
    </xf>
    <xf numFmtId="0" fontId="17" fillId="0" borderId="8" xfId="2" applyFont="1" applyBorder="1" applyAlignment="1">
      <alignment horizontal="center" vertical="center"/>
    </xf>
    <xf numFmtId="0" fontId="17" fillId="0" borderId="41" xfId="2" applyFont="1" applyBorder="1" applyAlignment="1">
      <alignment horizontal="center" vertical="center"/>
    </xf>
    <xf numFmtId="0" fontId="11" fillId="0" borderId="61" xfId="2" applyFont="1" applyBorder="1" applyAlignment="1">
      <alignment vertical="center"/>
    </xf>
    <xf numFmtId="0" fontId="17" fillId="0" borderId="394" xfId="2" applyFont="1" applyBorder="1" applyAlignment="1">
      <alignment vertical="center"/>
    </xf>
    <xf numFmtId="0" fontId="17" fillId="0" borderId="395" xfId="2" applyFont="1" applyBorder="1" applyAlignment="1">
      <alignment horizontal="center" vertical="center"/>
    </xf>
    <xf numFmtId="0" fontId="17" fillId="0" borderId="396" xfId="2" applyFont="1" applyBorder="1" applyAlignment="1">
      <alignment horizontal="center" vertical="center"/>
    </xf>
    <xf numFmtId="0" fontId="17" fillId="0" borderId="397" xfId="2" applyFont="1" applyBorder="1" applyAlignment="1">
      <alignment horizontal="center" vertical="center"/>
    </xf>
    <xf numFmtId="0" fontId="17" fillId="0" borderId="394" xfId="2" applyFont="1" applyBorder="1" applyAlignment="1">
      <alignment horizontal="center" vertical="center"/>
    </xf>
    <xf numFmtId="0" fontId="17" fillId="0" borderId="398" xfId="2" applyFont="1" applyBorder="1" applyAlignment="1">
      <alignment horizontal="center" vertical="center"/>
    </xf>
    <xf numFmtId="0" fontId="17" fillId="0" borderId="399" xfId="2" applyFont="1" applyBorder="1" applyAlignment="1">
      <alignment horizontal="center" vertical="center"/>
    </xf>
    <xf numFmtId="0" fontId="17" fillId="0" borderId="400" xfId="2" applyFont="1" applyBorder="1" applyAlignment="1">
      <alignment vertical="center"/>
    </xf>
    <xf numFmtId="0" fontId="17" fillId="0" borderId="401" xfId="2" applyFont="1" applyBorder="1" applyAlignment="1">
      <alignment horizontal="center" vertical="center"/>
    </xf>
    <xf numFmtId="0" fontId="17" fillId="0" borderId="402" xfId="2" applyFont="1" applyBorder="1" applyAlignment="1">
      <alignment horizontal="center" vertical="center"/>
    </xf>
    <xf numFmtId="0" fontId="17" fillId="0" borderId="403" xfId="2" applyFont="1" applyBorder="1" applyAlignment="1">
      <alignment horizontal="center" vertical="center"/>
    </xf>
    <xf numFmtId="0" fontId="17" fillId="0" borderId="400" xfId="2" applyFont="1" applyBorder="1" applyAlignment="1">
      <alignment horizontal="center" vertical="center"/>
    </xf>
    <xf numFmtId="0" fontId="17" fillId="0" borderId="404" xfId="2" applyFont="1" applyBorder="1" applyAlignment="1">
      <alignment horizontal="center" vertical="center"/>
    </xf>
    <xf numFmtId="0" fontId="17" fillId="0" borderId="400" xfId="2" applyFont="1" applyBorder="1" applyAlignment="1">
      <alignment vertical="center" wrapText="1"/>
    </xf>
    <xf numFmtId="0" fontId="23" fillId="0" borderId="0" xfId="2" applyFont="1" applyAlignment="1">
      <alignment vertical="center"/>
    </xf>
    <xf numFmtId="0" fontId="17" fillId="0" borderId="405" xfId="2" applyFont="1" applyBorder="1" applyAlignment="1">
      <alignment horizontal="center" vertical="center"/>
    </xf>
    <xf numFmtId="0" fontId="17" fillId="0" borderId="406" xfId="2" applyFont="1" applyBorder="1" applyAlignment="1">
      <alignment vertical="center" wrapText="1"/>
    </xf>
    <xf numFmtId="0" fontId="17" fillId="0" borderId="407" xfId="2" applyFont="1" applyBorder="1" applyAlignment="1">
      <alignment horizontal="center" vertical="center"/>
    </xf>
    <xf numFmtId="0" fontId="17" fillId="0" borderId="408" xfId="2" applyFont="1" applyBorder="1" applyAlignment="1">
      <alignment horizontal="center" vertical="center"/>
    </xf>
    <xf numFmtId="0" fontId="17" fillId="0" borderId="409" xfId="2" applyFont="1" applyBorder="1" applyAlignment="1">
      <alignment horizontal="center" vertical="center"/>
    </xf>
    <xf numFmtId="0" fontId="17" fillId="0" borderId="406" xfId="2" applyFont="1" applyBorder="1" applyAlignment="1">
      <alignment horizontal="center" vertical="center"/>
    </xf>
    <xf numFmtId="0" fontId="17" fillId="0" borderId="410" xfId="2" applyFont="1" applyBorder="1" applyAlignment="1">
      <alignment horizontal="center" vertical="center"/>
    </xf>
    <xf numFmtId="0" fontId="14" fillId="6" borderId="0" xfId="2" applyFont="1" applyFill="1"/>
    <xf numFmtId="0" fontId="20" fillId="6" borderId="0" xfId="2" applyFont="1" applyFill="1" applyAlignment="1">
      <alignment horizontal="center"/>
    </xf>
    <xf numFmtId="0" fontId="20" fillId="6" borderId="0" xfId="2" applyFont="1" applyFill="1"/>
    <xf numFmtId="0" fontId="17" fillId="6" borderId="12" xfId="0" applyFont="1" applyFill="1" applyBorder="1" applyAlignment="1">
      <alignment horizontal="left" vertical="center" indent="1"/>
    </xf>
    <xf numFmtId="0" fontId="17" fillId="6" borderId="71" xfId="0" applyFont="1" applyFill="1" applyBorder="1" applyAlignment="1">
      <alignment horizontal="left" vertical="center" indent="1"/>
    </xf>
    <xf numFmtId="1" fontId="23" fillId="6" borderId="72" xfId="0" applyNumberFormat="1" applyFont="1" applyFill="1" applyBorder="1" applyAlignment="1">
      <alignment horizontal="center" vertical="center"/>
    </xf>
    <xf numFmtId="1" fontId="23" fillId="6" borderId="54" xfId="0" applyNumberFormat="1" applyFont="1" applyFill="1" applyBorder="1" applyAlignment="1">
      <alignment horizontal="center" vertical="center"/>
    </xf>
    <xf numFmtId="1" fontId="23" fillId="6" borderId="71" xfId="0" applyNumberFormat="1" applyFont="1" applyFill="1" applyBorder="1" applyAlignment="1">
      <alignment horizontal="center" vertical="center"/>
    </xf>
    <xf numFmtId="1" fontId="23" fillId="6" borderId="73" xfId="0" applyNumberFormat="1" applyFont="1" applyFill="1" applyBorder="1" applyAlignment="1">
      <alignment horizontal="center" vertical="center"/>
    </xf>
    <xf numFmtId="1" fontId="35" fillId="6" borderId="53" xfId="0" applyNumberFormat="1" applyFont="1" applyFill="1" applyBorder="1" applyAlignment="1">
      <alignment horizontal="center" vertical="center"/>
    </xf>
    <xf numFmtId="0" fontId="17" fillId="2" borderId="74" xfId="0" applyFont="1" applyFill="1" applyBorder="1" applyAlignment="1">
      <alignment horizontal="left" vertical="center" indent="1"/>
    </xf>
    <xf numFmtId="0" fontId="17" fillId="2" borderId="75" xfId="0" applyFont="1" applyFill="1" applyBorder="1" applyAlignment="1">
      <alignment horizontal="left" vertical="center" indent="1"/>
    </xf>
    <xf numFmtId="0" fontId="23" fillId="2" borderId="76" xfId="0" applyFont="1" applyFill="1" applyBorder="1" applyAlignment="1">
      <alignment horizontal="center" vertical="center"/>
    </xf>
    <xf numFmtId="0" fontId="23" fillId="2" borderId="77" xfId="0" applyFont="1" applyFill="1" applyBorder="1" applyAlignment="1">
      <alignment horizontal="center" vertical="center"/>
    </xf>
    <xf numFmtId="0" fontId="23" fillId="2" borderId="75" xfId="0" applyFont="1" applyFill="1" applyBorder="1" applyAlignment="1">
      <alignment horizontal="center" vertical="center"/>
    </xf>
    <xf numFmtId="0" fontId="23" fillId="2" borderId="78" xfId="0" applyFont="1" applyFill="1" applyBorder="1" applyAlignment="1">
      <alignment horizontal="center" vertical="center"/>
    </xf>
    <xf numFmtId="0" fontId="35" fillId="2" borderId="79" xfId="0" applyFont="1" applyFill="1" applyBorder="1" applyAlignment="1">
      <alignment horizontal="center" vertical="center"/>
    </xf>
    <xf numFmtId="0" fontId="35" fillId="2" borderId="25" xfId="0" applyFont="1" applyFill="1" applyBorder="1" applyAlignment="1">
      <alignment horizontal="left" vertical="center" indent="1"/>
    </xf>
    <xf numFmtId="0" fontId="35" fillId="2" borderId="48" xfId="0" applyFont="1" applyFill="1" applyBorder="1" applyAlignment="1">
      <alignment horizontal="left" vertical="center" indent="1"/>
    </xf>
    <xf numFmtId="0" fontId="23" fillId="2" borderId="29" xfId="0" applyFont="1" applyFill="1" applyBorder="1" applyAlignment="1">
      <alignment horizontal="center" vertical="center"/>
    </xf>
    <xf numFmtId="0" fontId="23" fillId="2" borderId="30" xfId="0" applyFont="1" applyFill="1" applyBorder="1" applyAlignment="1">
      <alignment horizontal="center" vertical="center"/>
    </xf>
    <xf numFmtId="1" fontId="35" fillId="2" borderId="28" xfId="0" applyNumberFormat="1" applyFont="1" applyFill="1" applyBorder="1" applyAlignment="1">
      <alignment horizontal="center" vertical="center"/>
    </xf>
    <xf numFmtId="0" fontId="33" fillId="19" borderId="67" xfId="0" applyFont="1" applyFill="1" applyBorder="1" applyAlignment="1">
      <alignment horizontal="center" vertical="center"/>
    </xf>
    <xf numFmtId="0" fontId="33" fillId="19" borderId="66" xfId="0" applyFont="1" applyFill="1" applyBorder="1" applyAlignment="1">
      <alignment horizontal="center" vertical="center"/>
    </xf>
    <xf numFmtId="0" fontId="33" fillId="19" borderId="65" xfId="0" applyFont="1" applyFill="1" applyBorder="1" applyAlignment="1">
      <alignment horizontal="center" vertical="center"/>
    </xf>
    <xf numFmtId="0" fontId="33" fillId="19" borderId="68" xfId="0" applyFont="1" applyFill="1" applyBorder="1" applyAlignment="1">
      <alignment horizontal="center" vertical="center"/>
    </xf>
    <xf numFmtId="0" fontId="33" fillId="19" borderId="69" xfId="0" applyFont="1" applyFill="1" applyBorder="1" applyAlignment="1">
      <alignment horizontal="center" vertical="center" wrapText="1"/>
    </xf>
    <xf numFmtId="0" fontId="33" fillId="19" borderId="63" xfId="0" applyFont="1" applyFill="1" applyBorder="1" applyAlignment="1">
      <alignment horizontal="left" vertical="center"/>
    </xf>
    <xf numFmtId="0" fontId="33" fillId="19" borderId="63" xfId="2" applyFont="1" applyFill="1" applyBorder="1" applyAlignment="1">
      <alignment horizontal="center" vertical="center"/>
    </xf>
    <xf numFmtId="0" fontId="33" fillId="19" borderId="64" xfId="2" applyFont="1" applyFill="1" applyBorder="1" applyAlignment="1">
      <alignment horizontal="center" vertical="center"/>
    </xf>
    <xf numFmtId="0" fontId="29" fillId="19" borderId="65" xfId="2" applyFont="1" applyFill="1" applyBorder="1" applyAlignment="1">
      <alignment horizontal="center" vertical="center"/>
    </xf>
    <xf numFmtId="0" fontId="34" fillId="19" borderId="66" xfId="2" applyFont="1" applyFill="1" applyBorder="1" applyAlignment="1">
      <alignment horizontal="center" vertical="center"/>
    </xf>
    <xf numFmtId="0" fontId="34" fillId="19" borderId="115" xfId="2" applyFont="1" applyFill="1" applyBorder="1" applyAlignment="1">
      <alignment horizontal="center" vertical="center"/>
    </xf>
    <xf numFmtId="0" fontId="25" fillId="19" borderId="53" xfId="2" applyFont="1" applyFill="1" applyBorder="1" applyAlignment="1">
      <alignment horizontal="center" vertical="center"/>
    </xf>
    <xf numFmtId="0" fontId="25" fillId="19" borderId="54" xfId="2" applyFont="1" applyFill="1" applyBorder="1" applyAlignment="1">
      <alignment horizontal="centerContinuous"/>
    </xf>
    <xf numFmtId="0" fontId="25" fillId="19" borderId="55" xfId="2" applyFont="1" applyFill="1" applyBorder="1" applyAlignment="1">
      <alignment horizontal="center"/>
    </xf>
    <xf numFmtId="0" fontId="25" fillId="19" borderId="0" xfId="2" applyFont="1" applyFill="1" applyAlignment="1">
      <alignment horizontal="center" vertical="center"/>
    </xf>
    <xf numFmtId="0" fontId="25" fillId="19" borderId="371" xfId="2" applyFont="1" applyFill="1" applyBorder="1" applyAlignment="1">
      <alignment horizontal="centerContinuous"/>
    </xf>
    <xf numFmtId="0" fontId="25" fillId="19" borderId="350" xfId="2" applyFont="1" applyFill="1" applyBorder="1" applyAlignment="1">
      <alignment horizontal="center"/>
    </xf>
    <xf numFmtId="0" fontId="25" fillId="19" borderId="28" xfId="2" applyFont="1" applyFill="1" applyBorder="1" applyAlignment="1">
      <alignment horizontal="center" vertical="center"/>
    </xf>
    <xf numFmtId="0" fontId="25" fillId="19" borderId="30" xfId="2" applyFont="1" applyFill="1" applyBorder="1" applyAlignment="1">
      <alignment horizontal="centerContinuous" vertical="top"/>
    </xf>
    <xf numFmtId="0" fontId="25" fillId="19" borderId="29" xfId="2" applyFont="1" applyFill="1" applyBorder="1" applyAlignment="1">
      <alignment horizontal="center" vertical="top"/>
    </xf>
    <xf numFmtId="0" fontId="25" fillId="19" borderId="29" xfId="2" applyFont="1" applyFill="1" applyBorder="1" applyAlignment="1">
      <alignment horizontal="centerContinuous" vertical="top"/>
    </xf>
    <xf numFmtId="0" fontId="25" fillId="19" borderId="26" xfId="2" applyFont="1" applyFill="1" applyBorder="1" applyAlignment="1">
      <alignment horizontal="center" vertical="top"/>
    </xf>
    <xf numFmtId="0" fontId="35" fillId="2" borderId="0" xfId="6" applyFont="1" applyFill="1"/>
    <xf numFmtId="0" fontId="23" fillId="0" borderId="0" xfId="6" applyFont="1"/>
    <xf numFmtId="0" fontId="23" fillId="2" borderId="0" xfId="6" applyFont="1" applyFill="1"/>
    <xf numFmtId="0" fontId="23" fillId="2" borderId="0" xfId="6" applyFont="1" applyFill="1" applyAlignment="1">
      <alignment horizontal="center" vertical="center"/>
    </xf>
    <xf numFmtId="0" fontId="23" fillId="2" borderId="0" xfId="6" applyFont="1" applyFill="1" applyAlignment="1">
      <alignment horizontal="center"/>
    </xf>
    <xf numFmtId="0" fontId="26" fillId="19" borderId="55" xfId="6" applyFont="1" applyFill="1" applyBorder="1" applyAlignment="1">
      <alignment horizontal="center"/>
    </xf>
    <xf numFmtId="0" fontId="26" fillId="19" borderId="87" xfId="6" applyFont="1" applyFill="1" applyBorder="1" applyAlignment="1">
      <alignment horizontal="center"/>
    </xf>
    <xf numFmtId="0" fontId="26" fillId="19" borderId="15" xfId="6" applyFont="1" applyFill="1" applyBorder="1" applyAlignment="1">
      <alignment horizontal="center"/>
    </xf>
    <xf numFmtId="0" fontId="26" fillId="19" borderId="84" xfId="6" applyFont="1" applyFill="1" applyBorder="1" applyAlignment="1">
      <alignment horizontal="center" vertical="top"/>
    </xf>
    <xf numFmtId="0" fontId="26" fillId="19" borderId="85" xfId="6" applyFont="1" applyFill="1" applyBorder="1" applyAlignment="1">
      <alignment horizontal="center" vertical="top"/>
    </xf>
    <xf numFmtId="0" fontId="20" fillId="20" borderId="63" xfId="6" applyFont="1" applyFill="1" applyBorder="1" applyAlignment="1">
      <alignment horizontal="center"/>
    </xf>
    <xf numFmtId="0" fontId="20" fillId="20" borderId="64" xfId="6" applyFont="1" applyFill="1" applyBorder="1"/>
    <xf numFmtId="0" fontId="20" fillId="20" borderId="70" xfId="6" applyFont="1" applyFill="1" applyBorder="1"/>
    <xf numFmtId="0" fontId="23" fillId="2" borderId="56" xfId="6" applyFont="1" applyFill="1" applyBorder="1" applyAlignment="1">
      <alignment vertical="center" wrapText="1"/>
    </xf>
    <xf numFmtId="0" fontId="21" fillId="0" borderId="86" xfId="6" applyFont="1" applyBorder="1" applyAlignment="1">
      <alignment vertical="center"/>
    </xf>
    <xf numFmtId="0" fontId="21" fillId="2" borderId="86" xfId="6" applyFont="1" applyFill="1" applyBorder="1" applyAlignment="1">
      <alignment horizontal="center" vertical="center"/>
    </xf>
    <xf numFmtId="0" fontId="21" fillId="2" borderId="54" xfId="6" applyFont="1" applyFill="1" applyBorder="1" applyAlignment="1">
      <alignment horizontal="center" vertical="center"/>
    </xf>
    <xf numFmtId="167" fontId="21" fillId="2" borderId="0" xfId="6" applyNumberFormat="1" applyFont="1" applyFill="1" applyAlignment="1">
      <alignment horizontal="right" vertical="center"/>
    </xf>
    <xf numFmtId="167" fontId="21" fillId="2" borderId="60" xfId="6" applyNumberFormat="1" applyFont="1" applyFill="1" applyBorder="1" applyAlignment="1">
      <alignment horizontal="right" vertical="center"/>
    </xf>
    <xf numFmtId="167" fontId="21" fillId="2" borderId="20" xfId="6" applyNumberFormat="1" applyFont="1" applyFill="1" applyBorder="1" applyAlignment="1">
      <alignment horizontal="right" vertical="center"/>
    </xf>
    <xf numFmtId="0" fontId="21" fillId="2" borderId="57" xfId="6" applyFont="1" applyFill="1" applyBorder="1" applyAlignment="1">
      <alignment horizontal="center" vertical="center"/>
    </xf>
    <xf numFmtId="167" fontId="23" fillId="2" borderId="0" xfId="6" applyNumberFormat="1" applyFont="1" applyFill="1"/>
    <xf numFmtId="0" fontId="23" fillId="2" borderId="0" xfId="6" applyFont="1" applyFill="1" applyAlignment="1">
      <alignment vertical="center"/>
    </xf>
    <xf numFmtId="0" fontId="23" fillId="0" borderId="0" xfId="6" applyFont="1" applyAlignment="1">
      <alignment vertical="center"/>
    </xf>
    <xf numFmtId="3" fontId="23" fillId="2" borderId="0" xfId="6" applyNumberFormat="1" applyFont="1" applyFill="1"/>
    <xf numFmtId="0" fontId="37" fillId="20" borderId="63" xfId="6" applyFont="1" applyFill="1" applyBorder="1" applyAlignment="1">
      <alignment horizontal="right" vertical="center"/>
    </xf>
    <xf numFmtId="0" fontId="37" fillId="20" borderId="64" xfId="6" applyFont="1" applyFill="1" applyBorder="1" applyAlignment="1">
      <alignment horizontal="right" vertical="center"/>
    </xf>
    <xf numFmtId="0" fontId="37" fillId="20" borderId="67" xfId="6" applyFont="1" applyFill="1" applyBorder="1" applyAlignment="1">
      <alignment horizontal="right" vertical="center"/>
    </xf>
    <xf numFmtId="167" fontId="37" fillId="20" borderId="67" xfId="6" applyNumberFormat="1" applyFont="1" applyFill="1" applyBorder="1" applyAlignment="1">
      <alignment horizontal="right" vertical="center"/>
    </xf>
    <xf numFmtId="170" fontId="37" fillId="20" borderId="65" xfId="6" applyNumberFormat="1" applyFont="1" applyFill="1" applyBorder="1" applyAlignment="1">
      <alignment horizontal="right" vertical="center"/>
    </xf>
    <xf numFmtId="171" fontId="37" fillId="20" borderId="70" xfId="7" applyNumberFormat="1" applyFont="1" applyFill="1" applyBorder="1" applyAlignment="1">
      <alignment horizontal="right" vertical="center"/>
    </xf>
    <xf numFmtId="3" fontId="23" fillId="2" borderId="0" xfId="6" applyNumberFormat="1" applyFont="1" applyFill="1" applyAlignment="1">
      <alignment horizontal="center"/>
    </xf>
    <xf numFmtId="0" fontId="33" fillId="19" borderId="63" xfId="6" applyFont="1" applyFill="1" applyBorder="1" applyAlignment="1">
      <alignment horizontal="center" vertical="center"/>
    </xf>
    <xf numFmtId="0" fontId="33" fillId="19" borderId="64" xfId="6" applyFont="1" applyFill="1" applyBorder="1" applyAlignment="1">
      <alignment horizontal="center" vertical="center"/>
    </xf>
    <xf numFmtId="0" fontId="33" fillId="19" borderId="70" xfId="6" applyFont="1" applyFill="1" applyBorder="1" applyAlignment="1">
      <alignment horizontal="center" vertical="center"/>
    </xf>
    <xf numFmtId="0" fontId="23" fillId="2" borderId="56" xfId="6" applyFont="1" applyFill="1" applyBorder="1"/>
    <xf numFmtId="0" fontId="23" fillId="0" borderId="54" xfId="6" applyFont="1" applyBorder="1"/>
    <xf numFmtId="0" fontId="23" fillId="2" borderId="71" xfId="6" applyFont="1" applyFill="1" applyBorder="1" applyAlignment="1">
      <alignment horizontal="center" vertical="center"/>
    </xf>
    <xf numFmtId="0" fontId="23" fillId="2" borderId="71" xfId="6" applyFont="1" applyFill="1" applyBorder="1" applyAlignment="1">
      <alignment horizontal="center"/>
    </xf>
    <xf numFmtId="167" fontId="21" fillId="2" borderId="0" xfId="6" applyNumberFormat="1" applyFont="1" applyFill="1" applyAlignment="1">
      <alignment horizontal="right" indent="1"/>
    </xf>
    <xf numFmtId="167" fontId="21" fillId="2" borderId="60" xfId="6" applyNumberFormat="1" applyFont="1" applyFill="1" applyBorder="1" applyAlignment="1">
      <alignment horizontal="right" indent="1"/>
    </xf>
    <xf numFmtId="167" fontId="21" fillId="2" borderId="20" xfId="6" applyNumberFormat="1" applyFont="1" applyFill="1" applyBorder="1" applyAlignment="1">
      <alignment horizontal="right" indent="1"/>
    </xf>
    <xf numFmtId="0" fontId="23" fillId="0" borderId="57" xfId="6" applyFont="1" applyBorder="1"/>
    <xf numFmtId="0" fontId="23" fillId="2" borderId="86" xfId="6" applyFont="1" applyFill="1" applyBorder="1" applyAlignment="1">
      <alignment horizontal="center" vertical="center"/>
    </xf>
    <xf numFmtId="0" fontId="23" fillId="2" borderId="86" xfId="6" applyFont="1" applyFill="1" applyBorder="1" applyAlignment="1">
      <alignment horizontal="center"/>
    </xf>
    <xf numFmtId="0" fontId="37" fillId="20" borderId="63" xfId="6" applyFont="1" applyFill="1" applyBorder="1" applyAlignment="1">
      <alignment horizontal="right" indent="2"/>
    </xf>
    <xf numFmtId="0" fontId="37" fillId="20" borderId="64" xfId="6" applyFont="1" applyFill="1" applyBorder="1" applyAlignment="1">
      <alignment horizontal="right" indent="2"/>
    </xf>
    <xf numFmtId="0" fontId="37" fillId="20" borderId="67" xfId="6" applyFont="1" applyFill="1" applyBorder="1" applyAlignment="1">
      <alignment horizontal="right" indent="2"/>
    </xf>
    <xf numFmtId="167" fontId="37" fillId="20" borderId="65" xfId="6" applyNumberFormat="1" applyFont="1" applyFill="1" applyBorder="1" applyAlignment="1">
      <alignment horizontal="right" indent="1"/>
    </xf>
    <xf numFmtId="170" fontId="37" fillId="20" borderId="65" xfId="6" applyNumberFormat="1" applyFont="1" applyFill="1" applyBorder="1" applyAlignment="1">
      <alignment horizontal="right" indent="1"/>
    </xf>
    <xf numFmtId="170" fontId="37" fillId="20" borderId="70" xfId="6" applyNumberFormat="1" applyFont="1" applyFill="1" applyBorder="1" applyAlignment="1">
      <alignment horizontal="right" indent="1"/>
    </xf>
    <xf numFmtId="0" fontId="26" fillId="2" borderId="0" xfId="6" applyFont="1" applyFill="1" applyAlignment="1">
      <alignment horizontal="center"/>
    </xf>
    <xf numFmtId="0" fontId="26" fillId="2" borderId="0" xfId="6" applyFont="1" applyFill="1" applyAlignment="1">
      <alignment horizontal="center" vertical="center"/>
    </xf>
    <xf numFmtId="0" fontId="26" fillId="2" borderId="0" xfId="6" applyFont="1" applyFill="1"/>
    <xf numFmtId="0" fontId="23" fillId="2" borderId="54" xfId="6" applyFont="1" applyFill="1" applyBorder="1" applyAlignment="1">
      <alignment horizontal="center" vertical="center"/>
    </xf>
    <xf numFmtId="0" fontId="23" fillId="2" borderId="54" xfId="6" applyFont="1" applyFill="1" applyBorder="1" applyAlignment="1">
      <alignment horizontal="center"/>
    </xf>
    <xf numFmtId="0" fontId="23" fillId="2" borderId="54" xfId="6" applyFont="1" applyFill="1" applyBorder="1"/>
    <xf numFmtId="0" fontId="23" fillId="2" borderId="57" xfId="6" applyFont="1" applyFill="1" applyBorder="1" applyAlignment="1">
      <alignment horizontal="center" vertical="center"/>
    </xf>
    <xf numFmtId="0" fontId="23" fillId="2" borderId="57" xfId="6" applyFont="1" applyFill="1" applyBorder="1" applyAlignment="1">
      <alignment horizontal="center"/>
    </xf>
    <xf numFmtId="0" fontId="23" fillId="2" borderId="57" xfId="6" applyFont="1" applyFill="1" applyBorder="1"/>
    <xf numFmtId="0" fontId="37" fillId="20" borderId="63" xfId="6" applyFont="1" applyFill="1" applyBorder="1" applyAlignment="1">
      <alignment horizontal="right" vertical="center" indent="2"/>
    </xf>
    <xf numFmtId="0" fontId="37" fillId="20" borderId="64" xfId="6" applyFont="1" applyFill="1" applyBorder="1" applyAlignment="1">
      <alignment horizontal="right" vertical="center" indent="2"/>
    </xf>
    <xf numFmtId="0" fontId="37" fillId="20" borderId="67" xfId="6" applyFont="1" applyFill="1" applyBorder="1" applyAlignment="1">
      <alignment horizontal="right" vertical="center" indent="2"/>
    </xf>
    <xf numFmtId="167" fontId="23" fillId="2" borderId="0" xfId="6" applyNumberFormat="1" applyFont="1" applyFill="1" applyAlignment="1">
      <alignment horizontal="center"/>
    </xf>
    <xf numFmtId="167" fontId="37" fillId="20" borderId="67" xfId="6" applyNumberFormat="1" applyFont="1" applyFill="1" applyBorder="1" applyAlignment="1">
      <alignment horizontal="right" vertical="center" indent="1"/>
    </xf>
    <xf numFmtId="167" fontId="37" fillId="20" borderId="65" xfId="6" applyNumberFormat="1" applyFont="1" applyFill="1" applyBorder="1" applyAlignment="1">
      <alignment horizontal="right" vertical="center" indent="1"/>
    </xf>
    <xf numFmtId="171" fontId="37" fillId="20" borderId="70" xfId="6" applyNumberFormat="1" applyFont="1" applyFill="1" applyBorder="1" applyAlignment="1">
      <alignment horizontal="right" vertical="center" indent="1"/>
    </xf>
    <xf numFmtId="0" fontId="29" fillId="19" borderId="63" xfId="6" applyFont="1" applyFill="1" applyBorder="1" applyAlignment="1">
      <alignment horizontal="right" indent="2"/>
    </xf>
    <xf numFmtId="0" fontId="29" fillId="19" borderId="64" xfId="6" applyFont="1" applyFill="1" applyBorder="1" applyAlignment="1">
      <alignment horizontal="right" indent="2"/>
    </xf>
    <xf numFmtId="0" fontId="29" fillId="19" borderId="67" xfId="6" applyFont="1" applyFill="1" applyBorder="1" applyAlignment="1">
      <alignment horizontal="right" indent="2"/>
    </xf>
    <xf numFmtId="4" fontId="29" fillId="19" borderId="65" xfId="6" applyNumberFormat="1" applyFont="1" applyFill="1" applyBorder="1" applyAlignment="1">
      <alignment horizontal="right" indent="1"/>
    </xf>
    <xf numFmtId="171" fontId="29" fillId="19" borderId="70" xfId="6" applyNumberFormat="1" applyFont="1" applyFill="1" applyBorder="1" applyAlignment="1">
      <alignment horizontal="right" indent="1"/>
    </xf>
    <xf numFmtId="0" fontId="29" fillId="19" borderId="63" xfId="6" applyFont="1" applyFill="1" applyBorder="1" applyAlignment="1">
      <alignment horizontal="left" indent="2"/>
    </xf>
    <xf numFmtId="172" fontId="29" fillId="19" borderId="65" xfId="8" applyNumberFormat="1" applyFont="1" applyFill="1" applyBorder="1" applyAlignment="1">
      <alignment horizontal="right" indent="1"/>
    </xf>
    <xf numFmtId="172" fontId="29" fillId="19" borderId="70" xfId="8" applyNumberFormat="1" applyFont="1" applyFill="1" applyBorder="1" applyAlignment="1">
      <alignment horizontal="right" indent="1"/>
    </xf>
    <xf numFmtId="0" fontId="20" fillId="2" borderId="0" xfId="2" applyFont="1" applyFill="1"/>
    <xf numFmtId="165" fontId="30" fillId="0" borderId="0" xfId="3" applyNumberFormat="1" applyFont="1" applyFill="1" applyBorder="1" applyAlignment="1">
      <alignment horizontal="center"/>
    </xf>
    <xf numFmtId="188" fontId="19" fillId="0" borderId="0" xfId="28" applyNumberFormat="1" applyFont="1" applyBorder="1"/>
    <xf numFmtId="0" fontId="35" fillId="2" borderId="0" xfId="2" applyFont="1" applyFill="1"/>
    <xf numFmtId="0" fontId="26" fillId="19" borderId="52" xfId="2" applyFont="1" applyFill="1" applyBorder="1" applyAlignment="1">
      <alignment horizontal="center" vertical="center"/>
    </xf>
    <xf numFmtId="0" fontId="26" fillId="19" borderId="54" xfId="2" applyFont="1" applyFill="1" applyBorder="1" applyAlignment="1">
      <alignment horizontal="center" vertical="center"/>
    </xf>
    <xf numFmtId="0" fontId="26" fillId="19" borderId="59" xfId="2" applyFont="1" applyFill="1" applyBorder="1" applyAlignment="1">
      <alignment horizontal="center" vertical="center"/>
    </xf>
    <xf numFmtId="0" fontId="26" fillId="19" borderId="30" xfId="2" applyFont="1" applyFill="1" applyBorder="1" applyAlignment="1">
      <alignment horizontal="center" vertical="center"/>
    </xf>
    <xf numFmtId="0" fontId="26" fillId="19" borderId="84" xfId="2" applyFont="1" applyFill="1" applyBorder="1" applyAlignment="1">
      <alignment horizontal="center" vertical="top"/>
    </xf>
    <xf numFmtId="0" fontId="26" fillId="19" borderId="85" xfId="2" applyFont="1" applyFill="1" applyBorder="1" applyAlignment="1">
      <alignment horizontal="center" vertical="top"/>
    </xf>
    <xf numFmtId="0" fontId="23" fillId="2" borderId="56" xfId="2" applyFont="1" applyFill="1" applyBorder="1"/>
    <xf numFmtId="0" fontId="21" fillId="2" borderId="86" xfId="2" applyFont="1" applyFill="1" applyBorder="1"/>
    <xf numFmtId="3" fontId="23" fillId="2" borderId="60" xfId="2" applyNumberFormat="1" applyFont="1" applyFill="1" applyBorder="1" applyAlignment="1">
      <alignment horizontal="right" indent="2"/>
    </xf>
    <xf numFmtId="167" fontId="23" fillId="2" borderId="57" xfId="2" applyNumberFormat="1" applyFont="1" applyFill="1" applyBorder="1" applyAlignment="1">
      <alignment horizontal="right" indent="2"/>
    </xf>
    <xf numFmtId="168" fontId="21" fillId="2" borderId="0" xfId="4" applyNumberFormat="1" applyFont="1" applyFill="1" applyBorder="1" applyAlignment="1">
      <alignment horizontal="right" indent="2"/>
    </xf>
    <xf numFmtId="167" fontId="23" fillId="2" borderId="20" xfId="2" applyNumberFormat="1" applyFont="1" applyFill="1" applyBorder="1" applyAlignment="1">
      <alignment horizontal="right" indent="2"/>
    </xf>
    <xf numFmtId="1" fontId="23" fillId="2" borderId="0" xfId="2" applyNumberFormat="1" applyFont="1" applyFill="1"/>
    <xf numFmtId="170" fontId="19" fillId="0" borderId="0" xfId="0" applyNumberFormat="1" applyFont="1"/>
    <xf numFmtId="0" fontId="23" fillId="0" borderId="56" xfId="2" applyFont="1" applyBorder="1"/>
    <xf numFmtId="0" fontId="21" fillId="0" borderId="86" xfId="2" applyFont="1" applyBorder="1"/>
    <xf numFmtId="0" fontId="23" fillId="2" borderId="59" xfId="2" applyFont="1" applyFill="1" applyBorder="1"/>
    <xf numFmtId="0" fontId="23" fillId="2" borderId="48" xfId="2" applyFont="1" applyFill="1" applyBorder="1"/>
    <xf numFmtId="0" fontId="23" fillId="2" borderId="28" xfId="2" applyFont="1" applyFill="1" applyBorder="1" applyAlignment="1">
      <alignment horizontal="center"/>
    </xf>
    <xf numFmtId="0" fontId="23" fillId="2" borderId="29" xfId="2" applyFont="1" applyFill="1" applyBorder="1" applyAlignment="1">
      <alignment horizontal="center"/>
    </xf>
    <xf numFmtId="3" fontId="23" fillId="2" borderId="29" xfId="2" applyNumberFormat="1" applyFont="1" applyFill="1" applyBorder="1" applyAlignment="1">
      <alignment horizontal="right"/>
    </xf>
    <xf numFmtId="3" fontId="23" fillId="2" borderId="27" xfId="2" applyNumberFormat="1" applyFont="1" applyFill="1" applyBorder="1" applyAlignment="1">
      <alignment horizontal="center"/>
    </xf>
    <xf numFmtId="0" fontId="23" fillId="2" borderId="53" xfId="2" applyFont="1" applyFill="1" applyBorder="1"/>
    <xf numFmtId="0" fontId="23" fillId="2" borderId="53" xfId="2" applyFont="1" applyFill="1" applyBorder="1" applyAlignment="1">
      <alignment horizontal="center"/>
    </xf>
    <xf numFmtId="0" fontId="38" fillId="2" borderId="0" xfId="2" applyFont="1" applyFill="1"/>
    <xf numFmtId="3" fontId="23" fillId="2" borderId="0" xfId="2" applyNumberFormat="1" applyFont="1" applyFill="1" applyAlignment="1">
      <alignment horizontal="center"/>
    </xf>
    <xf numFmtId="0" fontId="23" fillId="2" borderId="28" xfId="2" applyFont="1" applyFill="1" applyBorder="1"/>
    <xf numFmtId="0" fontId="26" fillId="19" borderId="84" xfId="2" applyFont="1" applyFill="1" applyBorder="1" applyAlignment="1">
      <alignment horizontal="center" vertical="center"/>
    </xf>
    <xf numFmtId="0" fontId="26" fillId="19" borderId="88" xfId="2" applyFont="1" applyFill="1" applyBorder="1" applyAlignment="1">
      <alignment horizontal="center" vertical="center"/>
    </xf>
    <xf numFmtId="0" fontId="26" fillId="19" borderId="85" xfId="2" applyFont="1" applyFill="1" applyBorder="1" applyAlignment="1">
      <alignment horizontal="center" vertical="center"/>
    </xf>
    <xf numFmtId="0" fontId="37" fillId="7" borderId="63" xfId="2" applyFont="1" applyFill="1" applyBorder="1" applyAlignment="1">
      <alignment horizontal="left"/>
    </xf>
    <xf numFmtId="0" fontId="37" fillId="7" borderId="64" xfId="2" applyFont="1" applyFill="1" applyBorder="1" applyAlignment="1">
      <alignment horizontal="left"/>
    </xf>
    <xf numFmtId="0" fontId="37" fillId="7" borderId="70" xfId="2" applyFont="1" applyFill="1" applyBorder="1" applyAlignment="1">
      <alignment horizontal="left"/>
    </xf>
    <xf numFmtId="0" fontId="23" fillId="2" borderId="18" xfId="2" applyFont="1" applyFill="1" applyBorder="1"/>
    <xf numFmtId="0" fontId="23" fillId="2" borderId="72" xfId="2" applyFont="1" applyFill="1" applyBorder="1"/>
    <xf numFmtId="0" fontId="23" fillId="2" borderId="72" xfId="2" applyFont="1" applyFill="1" applyBorder="1" applyAlignment="1">
      <alignment horizontal="center"/>
    </xf>
    <xf numFmtId="0" fontId="23" fillId="2" borderId="54" xfId="2" applyFont="1" applyFill="1" applyBorder="1" applyAlignment="1">
      <alignment horizontal="center"/>
    </xf>
    <xf numFmtId="0" fontId="23" fillId="2" borderId="20" xfId="2" applyFont="1" applyFill="1" applyBorder="1" applyAlignment="1">
      <alignment horizontal="center"/>
    </xf>
    <xf numFmtId="0" fontId="23" fillId="2" borderId="60" xfId="2" applyFont="1" applyFill="1" applyBorder="1"/>
    <xf numFmtId="194" fontId="21" fillId="2" borderId="0" xfId="4" applyNumberFormat="1" applyFont="1" applyFill="1" applyBorder="1" applyAlignment="1">
      <alignment horizontal="right" indent="2"/>
    </xf>
    <xf numFmtId="0" fontId="23" fillId="2" borderId="29" xfId="2" applyFont="1" applyFill="1" applyBorder="1"/>
    <xf numFmtId="3" fontId="23" fillId="2" borderId="29" xfId="2" applyNumberFormat="1" applyFont="1" applyFill="1" applyBorder="1" applyAlignment="1">
      <alignment horizontal="center"/>
    </xf>
    <xf numFmtId="167" fontId="23" fillId="2" borderId="30" xfId="2" applyNumberFormat="1" applyFont="1" applyFill="1" applyBorder="1" applyAlignment="1">
      <alignment horizontal="center"/>
    </xf>
    <xf numFmtId="169" fontId="11" fillId="2" borderId="0" xfId="4" applyNumberFormat="1" applyFont="1" applyFill="1" applyBorder="1"/>
    <xf numFmtId="167" fontId="23" fillId="2" borderId="27" xfId="2" applyNumberFormat="1" applyFont="1" applyFill="1" applyBorder="1" applyAlignment="1">
      <alignment horizontal="center"/>
    </xf>
    <xf numFmtId="0" fontId="23" fillId="2" borderId="25" xfId="2" applyFont="1" applyFill="1" applyBorder="1"/>
    <xf numFmtId="3" fontId="23" fillId="2" borderId="30" xfId="2" applyNumberFormat="1" applyFont="1" applyFill="1" applyBorder="1" applyAlignment="1">
      <alignment horizontal="center"/>
    </xf>
    <xf numFmtId="3" fontId="23" fillId="2" borderId="28" xfId="2" applyNumberFormat="1" applyFont="1" applyFill="1" applyBorder="1"/>
    <xf numFmtId="0" fontId="23" fillId="2" borderId="30" xfId="2" applyFont="1" applyFill="1" applyBorder="1"/>
    <xf numFmtId="169" fontId="11" fillId="2" borderId="29" xfId="4" applyNumberFormat="1" applyFont="1" applyFill="1" applyBorder="1" applyAlignment="1">
      <alignment horizontal="right"/>
    </xf>
    <xf numFmtId="167" fontId="23" fillId="2" borderId="27" xfId="2" applyNumberFormat="1" applyFont="1" applyFill="1" applyBorder="1"/>
    <xf numFmtId="167" fontId="23" fillId="2" borderId="0" xfId="2" applyNumberFormat="1" applyFont="1" applyFill="1"/>
    <xf numFmtId="169" fontId="23" fillId="2" borderId="0" xfId="2" applyNumberFormat="1" applyFont="1" applyFill="1"/>
    <xf numFmtId="0" fontId="39" fillId="2" borderId="0" xfId="2" applyFont="1" applyFill="1" applyAlignment="1">
      <alignment horizontal="left"/>
    </xf>
    <xf numFmtId="0" fontId="15" fillId="0" borderId="0" xfId="2" applyFont="1"/>
    <xf numFmtId="0" fontId="40" fillId="2" borderId="0" xfId="2" applyFont="1" applyFill="1"/>
    <xf numFmtId="0" fontId="15" fillId="2" borderId="0" xfId="2" applyFont="1" applyFill="1"/>
    <xf numFmtId="0" fontId="41" fillId="0" borderId="0" xfId="2" applyFont="1"/>
    <xf numFmtId="0" fontId="42" fillId="0" borderId="0" xfId="0" applyFont="1"/>
    <xf numFmtId="9" fontId="23" fillId="2" borderId="0" xfId="2" applyNumberFormat="1" applyFont="1" applyFill="1"/>
    <xf numFmtId="0" fontId="26" fillId="19" borderId="120" xfId="2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26" fillId="19" borderId="123" xfId="2" applyFont="1" applyFill="1" applyBorder="1" applyAlignment="1">
      <alignment horizontal="center"/>
    </xf>
    <xf numFmtId="1" fontId="11" fillId="0" borderId="0" xfId="0" applyNumberFormat="1" applyFont="1"/>
    <xf numFmtId="0" fontId="20" fillId="2" borderId="126" xfId="2" applyFont="1" applyFill="1" applyBorder="1" applyAlignment="1">
      <alignment horizontal="left"/>
    </xf>
    <xf numFmtId="0" fontId="23" fillId="2" borderId="54" xfId="2" applyFont="1" applyFill="1" applyBorder="1"/>
    <xf numFmtId="0" fontId="23" fillId="2" borderId="127" xfId="2" applyFont="1" applyFill="1" applyBorder="1"/>
    <xf numFmtId="0" fontId="38" fillId="2" borderId="126" xfId="2" applyFont="1" applyFill="1" applyBorder="1" applyAlignment="1">
      <alignment horizontal="left"/>
    </xf>
    <xf numFmtId="176" fontId="23" fillId="2" borderId="57" xfId="7" applyNumberFormat="1" applyFont="1" applyFill="1" applyBorder="1" applyAlignment="1"/>
    <xf numFmtId="176" fontId="20" fillId="2" borderId="127" xfId="7" applyNumberFormat="1" applyFont="1" applyFill="1" applyBorder="1" applyAlignment="1"/>
    <xf numFmtId="0" fontId="23" fillId="2" borderId="128" xfId="2" applyFont="1" applyFill="1" applyBorder="1"/>
    <xf numFmtId="176" fontId="43" fillId="2" borderId="97" xfId="7" applyNumberFormat="1" applyFont="1" applyFill="1" applyBorder="1" applyAlignment="1">
      <alignment horizontal="center"/>
    </xf>
    <xf numFmtId="176" fontId="23" fillId="2" borderId="97" xfId="7" applyNumberFormat="1" applyFont="1" applyFill="1" applyBorder="1"/>
    <xf numFmtId="9" fontId="43" fillId="2" borderId="129" xfId="3" applyFont="1" applyFill="1" applyBorder="1" applyAlignment="1">
      <alignment horizontal="center"/>
    </xf>
    <xf numFmtId="0" fontId="23" fillId="2" borderId="126" xfId="2" applyFont="1" applyFill="1" applyBorder="1"/>
    <xf numFmtId="176" fontId="43" fillId="2" borderId="57" xfId="7" applyNumberFormat="1" applyFont="1" applyFill="1" applyBorder="1" applyAlignment="1">
      <alignment horizontal="center"/>
    </xf>
    <xf numFmtId="176" fontId="23" fillId="2" borderId="57" xfId="7" applyNumberFormat="1" applyFont="1" applyFill="1" applyBorder="1"/>
    <xf numFmtId="176" fontId="43" fillId="2" borderId="127" xfId="7" applyNumberFormat="1" applyFont="1" applyFill="1" applyBorder="1" applyAlignment="1">
      <alignment horizontal="center"/>
    </xf>
    <xf numFmtId="0" fontId="23" fillId="2" borderId="128" xfId="2" applyFont="1" applyFill="1" applyBorder="1" applyAlignment="1">
      <alignment horizontal="left"/>
    </xf>
    <xf numFmtId="177" fontId="43" fillId="2" borderId="97" xfId="3" applyNumberFormat="1" applyFont="1" applyFill="1" applyBorder="1" applyAlignment="1">
      <alignment horizontal="center"/>
    </xf>
    <xf numFmtId="177" fontId="23" fillId="2" borderId="97" xfId="2" applyNumberFormat="1" applyFont="1" applyFill="1" applyBorder="1"/>
    <xf numFmtId="0" fontId="20" fillId="2" borderId="130" xfId="2" applyFont="1" applyFill="1" applyBorder="1" applyAlignment="1">
      <alignment horizontal="center"/>
    </xf>
    <xf numFmtId="3" fontId="20" fillId="2" borderId="57" xfId="2" applyNumberFormat="1" applyFont="1" applyFill="1" applyBorder="1"/>
    <xf numFmtId="3" fontId="35" fillId="2" borderId="127" xfId="2" applyNumberFormat="1" applyFont="1" applyFill="1" applyBorder="1"/>
    <xf numFmtId="0" fontId="23" fillId="2" borderId="131" xfId="2" applyFont="1" applyFill="1" applyBorder="1"/>
    <xf numFmtId="9" fontId="43" fillId="2" borderId="132" xfId="3" applyFont="1" applyFill="1" applyBorder="1" applyAlignment="1">
      <alignment horizontal="center"/>
    </xf>
    <xf numFmtId="0" fontId="23" fillId="2" borderId="133" xfId="2" applyFont="1" applyFill="1" applyBorder="1"/>
    <xf numFmtId="43" fontId="23" fillId="2" borderId="0" xfId="28" applyFont="1" applyFill="1"/>
    <xf numFmtId="165" fontId="23" fillId="2" borderId="0" xfId="2" applyNumberFormat="1" applyFont="1" applyFill="1"/>
    <xf numFmtId="3" fontId="23" fillId="2" borderId="0" xfId="2" applyNumberFormat="1" applyFont="1" applyFill="1"/>
    <xf numFmtId="0" fontId="20" fillId="0" borderId="0" xfId="2" applyFont="1"/>
    <xf numFmtId="0" fontId="20" fillId="2" borderId="126" xfId="2" applyFont="1" applyFill="1" applyBorder="1" applyAlignment="1">
      <alignment horizontal="center"/>
    </xf>
    <xf numFmtId="164" fontId="11" fillId="2" borderId="0" xfId="0" applyNumberFormat="1" applyFont="1" applyFill="1"/>
    <xf numFmtId="0" fontId="44" fillId="2" borderId="0" xfId="2" applyFont="1" applyFill="1"/>
    <xf numFmtId="0" fontId="20" fillId="2" borderId="12" xfId="2" applyFont="1" applyFill="1" applyBorder="1" applyAlignment="1">
      <alignment horizontal="left"/>
    </xf>
    <xf numFmtId="0" fontId="23" fillId="2" borderId="13" xfId="2" applyFont="1" applyFill="1" applyBorder="1"/>
    <xf numFmtId="0" fontId="38" fillId="2" borderId="18" xfId="2" applyFont="1" applyFill="1" applyBorder="1" applyAlignment="1">
      <alignment horizontal="left"/>
    </xf>
    <xf numFmtId="0" fontId="23" fillId="2" borderId="113" xfId="2" applyFont="1" applyFill="1" applyBorder="1"/>
    <xf numFmtId="0" fontId="23" fillId="2" borderId="112" xfId="2" applyFont="1" applyFill="1" applyBorder="1"/>
    <xf numFmtId="0" fontId="23" fillId="2" borderId="142" xfId="2" applyFont="1" applyFill="1" applyBorder="1"/>
    <xf numFmtId="9" fontId="43" fillId="2" borderId="117" xfId="3" applyFont="1" applyFill="1" applyBorder="1" applyAlignment="1">
      <alignment horizontal="center"/>
    </xf>
    <xf numFmtId="9" fontId="30" fillId="0" borderId="0" xfId="1" applyFont="1"/>
    <xf numFmtId="0" fontId="23" fillId="2" borderId="113" xfId="2" applyFont="1" applyFill="1" applyBorder="1" applyAlignment="1">
      <alignment horizontal="left"/>
    </xf>
    <xf numFmtId="0" fontId="20" fillId="2" borderId="18" xfId="2" applyFont="1" applyFill="1" applyBorder="1" applyAlignment="1">
      <alignment horizontal="center"/>
    </xf>
    <xf numFmtId="168" fontId="20" fillId="2" borderId="57" xfId="2" applyNumberFormat="1" applyFont="1" applyFill="1" applyBorder="1"/>
    <xf numFmtId="9" fontId="43" fillId="2" borderId="30" xfId="3" applyFont="1" applyFill="1" applyBorder="1" applyAlignment="1">
      <alignment horizontal="center"/>
    </xf>
    <xf numFmtId="9" fontId="43" fillId="2" borderId="29" xfId="3" applyFont="1" applyFill="1" applyBorder="1" applyAlignment="1">
      <alignment horizontal="center"/>
    </xf>
    <xf numFmtId="0" fontId="23" fillId="2" borderId="26" xfId="2" applyFont="1" applyFill="1" applyBorder="1"/>
    <xf numFmtId="9" fontId="11" fillId="2" borderId="0" xfId="3" applyFont="1" applyFill="1"/>
    <xf numFmtId="2" fontId="23" fillId="2" borderId="0" xfId="2" applyNumberFormat="1" applyFont="1" applyFill="1"/>
    <xf numFmtId="0" fontId="26" fillId="19" borderId="134" xfId="2" applyFont="1" applyFill="1" applyBorder="1" applyAlignment="1">
      <alignment horizontal="center"/>
    </xf>
    <xf numFmtId="0" fontId="26" fillId="19" borderId="138" xfId="2" applyFont="1" applyFill="1" applyBorder="1" applyAlignment="1">
      <alignment horizontal="center"/>
    </xf>
    <xf numFmtId="0" fontId="12" fillId="2" borderId="0" xfId="10" applyFont="1" applyFill="1"/>
    <xf numFmtId="0" fontId="23" fillId="0" borderId="0" xfId="10" applyFont="1"/>
    <xf numFmtId="0" fontId="23" fillId="2" borderId="0" xfId="10" applyFont="1" applyFill="1"/>
    <xf numFmtId="0" fontId="40" fillId="2" borderId="0" xfId="10" applyFont="1" applyFill="1"/>
    <xf numFmtId="0" fontId="45" fillId="2" borderId="0" xfId="10" applyFont="1" applyFill="1"/>
    <xf numFmtId="0" fontId="26" fillId="19" borderId="81" xfId="10" applyFont="1" applyFill="1" applyBorder="1" applyAlignment="1">
      <alignment horizontal="center" vertical="center"/>
    </xf>
    <xf numFmtId="0" fontId="26" fillId="19" borderId="110" xfId="10" applyFont="1" applyFill="1" applyBorder="1" applyAlignment="1">
      <alignment horizontal="center" vertical="center" wrapText="1"/>
    </xf>
    <xf numFmtId="0" fontId="26" fillId="19" borderId="90" xfId="10" applyFont="1" applyFill="1" applyBorder="1" applyAlignment="1">
      <alignment horizontal="center" vertical="center" wrapText="1"/>
    </xf>
    <xf numFmtId="0" fontId="26" fillId="19" borderId="21" xfId="10" applyFont="1" applyFill="1" applyBorder="1" applyAlignment="1">
      <alignment horizontal="center" vertical="center" wrapText="1"/>
    </xf>
    <xf numFmtId="0" fontId="26" fillId="19" borderId="144" xfId="10" applyFont="1" applyFill="1" applyBorder="1" applyAlignment="1">
      <alignment horizontal="center" vertical="center" wrapText="1"/>
    </xf>
    <xf numFmtId="0" fontId="26" fillId="19" borderId="83" xfId="10" applyFont="1" applyFill="1" applyBorder="1" applyAlignment="1">
      <alignment horizontal="center" vertical="center"/>
    </xf>
    <xf numFmtId="0" fontId="23" fillId="2" borderId="37" xfId="1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left" vertical="center" wrapText="1"/>
    </xf>
    <xf numFmtId="171" fontId="23" fillId="2" borderId="62" xfId="7" applyNumberFormat="1" applyFont="1" applyFill="1" applyBorder="1" applyAlignment="1">
      <alignment horizontal="right"/>
    </xf>
    <xf numFmtId="171" fontId="23" fillId="2" borderId="8" xfId="7" applyNumberFormat="1" applyFont="1" applyFill="1" applyBorder="1" applyAlignment="1">
      <alignment horizontal="right"/>
    </xf>
    <xf numFmtId="171" fontId="23" fillId="2" borderId="61" xfId="7" applyNumberFormat="1" applyFont="1" applyFill="1" applyBorder="1" applyAlignment="1">
      <alignment horizontal="right"/>
    </xf>
    <xf numFmtId="171" fontId="23" fillId="2" borderId="7" xfId="7" applyNumberFormat="1" applyFont="1" applyFill="1" applyBorder="1" applyAlignment="1">
      <alignment horizontal="right"/>
    </xf>
    <xf numFmtId="171" fontId="23" fillId="2" borderId="36" xfId="7" applyNumberFormat="1" applyFont="1" applyFill="1" applyBorder="1" applyAlignment="1">
      <alignment horizontal="right"/>
    </xf>
    <xf numFmtId="43" fontId="23" fillId="2" borderId="8" xfId="28" applyFont="1" applyFill="1" applyBorder="1" applyAlignment="1">
      <alignment horizontal="right"/>
    </xf>
    <xf numFmtId="43" fontId="23" fillId="2" borderId="145" xfId="28" applyFont="1" applyFill="1" applyBorder="1" applyAlignment="1">
      <alignment horizontal="right"/>
    </xf>
    <xf numFmtId="171" fontId="20" fillId="2" borderId="36" xfId="10" applyNumberFormat="1" applyFont="1" applyFill="1" applyBorder="1" applyAlignment="1">
      <alignment horizontal="right"/>
    </xf>
    <xf numFmtId="171" fontId="46" fillId="2" borderId="62" xfId="7" applyNumberFormat="1" applyFont="1" applyFill="1" applyBorder="1" applyAlignment="1">
      <alignment horizontal="right"/>
    </xf>
    <xf numFmtId="171" fontId="46" fillId="2" borderId="8" xfId="7" applyNumberFormat="1" applyFont="1" applyFill="1" applyBorder="1" applyAlignment="1">
      <alignment horizontal="right"/>
    </xf>
    <xf numFmtId="171" fontId="46" fillId="2" borderId="61" xfId="7" applyNumberFormat="1" applyFont="1" applyFill="1" applyBorder="1" applyAlignment="1">
      <alignment horizontal="right"/>
    </xf>
    <xf numFmtId="171" fontId="46" fillId="2" borderId="7" xfId="7" applyNumberFormat="1" applyFont="1" applyFill="1" applyBorder="1" applyAlignment="1">
      <alignment horizontal="right"/>
    </xf>
    <xf numFmtId="0" fontId="21" fillId="0" borderId="8" xfId="0" applyFont="1" applyBorder="1" applyAlignment="1">
      <alignment horizontal="left" vertical="center" wrapText="1"/>
    </xf>
    <xf numFmtId="171" fontId="46" fillId="0" borderId="62" xfId="7" applyNumberFormat="1" applyFont="1" applyFill="1" applyBorder="1" applyAlignment="1">
      <alignment horizontal="right"/>
    </xf>
    <xf numFmtId="171" fontId="23" fillId="0" borderId="8" xfId="7" applyNumberFormat="1" applyFont="1" applyFill="1" applyBorder="1" applyAlignment="1">
      <alignment horizontal="right"/>
    </xf>
    <xf numFmtId="171" fontId="46" fillId="0" borderId="8" xfId="7" applyNumberFormat="1" applyFont="1" applyFill="1" applyBorder="1" applyAlignment="1">
      <alignment horizontal="right"/>
    </xf>
    <xf numFmtId="171" fontId="46" fillId="0" borderId="61" xfId="7" applyNumberFormat="1" applyFont="1" applyFill="1" applyBorder="1" applyAlignment="1">
      <alignment horizontal="right"/>
    </xf>
    <xf numFmtId="171" fontId="46" fillId="0" borderId="7" xfId="7" applyNumberFormat="1" applyFont="1" applyFill="1" applyBorder="1" applyAlignment="1">
      <alignment horizontal="right"/>
    </xf>
    <xf numFmtId="171" fontId="23" fillId="0" borderId="36" xfId="7" applyNumberFormat="1" applyFont="1" applyFill="1" applyBorder="1" applyAlignment="1">
      <alignment horizontal="right"/>
    </xf>
    <xf numFmtId="171" fontId="46" fillId="2" borderId="62" xfId="7" applyNumberFormat="1" applyFont="1" applyFill="1" applyBorder="1" applyAlignment="1">
      <alignment horizontal="right" wrapText="1"/>
    </xf>
    <xf numFmtId="171" fontId="46" fillId="2" borderId="8" xfId="7" applyNumberFormat="1" applyFont="1" applyFill="1" applyBorder="1" applyAlignment="1">
      <alignment horizontal="right" wrapText="1"/>
    </xf>
    <xf numFmtId="171" fontId="46" fillId="2" borderId="61" xfId="7" applyNumberFormat="1" applyFont="1" applyFill="1" applyBorder="1" applyAlignment="1">
      <alignment horizontal="right" wrapText="1"/>
    </xf>
    <xf numFmtId="0" fontId="23" fillId="2" borderId="0" xfId="10" applyFont="1" applyFill="1" applyAlignment="1">
      <alignment wrapText="1"/>
    </xf>
    <xf numFmtId="171" fontId="46" fillId="2" borderId="62" xfId="7" applyNumberFormat="1" applyFont="1" applyFill="1" applyBorder="1" applyAlignment="1">
      <alignment horizontal="right" vertical="center"/>
    </xf>
    <xf numFmtId="171" fontId="46" fillId="2" borderId="8" xfId="7" applyNumberFormat="1" applyFont="1" applyFill="1" applyBorder="1" applyAlignment="1">
      <alignment horizontal="right" vertical="center"/>
    </xf>
    <xf numFmtId="171" fontId="46" fillId="2" borderId="61" xfId="7" applyNumberFormat="1" applyFont="1" applyFill="1" applyBorder="1" applyAlignment="1">
      <alignment horizontal="right" vertical="center"/>
    </xf>
    <xf numFmtId="4" fontId="11" fillId="0" borderId="0" xfId="0" applyNumberFormat="1" applyFont="1"/>
    <xf numFmtId="171" fontId="23" fillId="2" borderId="8" xfId="7" applyNumberFormat="1" applyFont="1" applyFill="1" applyBorder="1" applyAlignment="1">
      <alignment horizontal="right" vertical="center"/>
    </xf>
    <xf numFmtId="171" fontId="23" fillId="2" borderId="7" xfId="7" applyNumberFormat="1" applyFont="1" applyFill="1" applyBorder="1"/>
    <xf numFmtId="171" fontId="23" fillId="2" borderId="8" xfId="7" applyNumberFormat="1" applyFont="1" applyFill="1" applyBorder="1"/>
    <xf numFmtId="171" fontId="23" fillId="2" borderId="61" xfId="7" applyNumberFormat="1" applyFont="1" applyFill="1" applyBorder="1"/>
    <xf numFmtId="43" fontId="11" fillId="0" borderId="0" xfId="28" applyFont="1"/>
    <xf numFmtId="0" fontId="23" fillId="0" borderId="8" xfId="0" applyFont="1" applyBorder="1" applyAlignment="1">
      <alignment horizontal="left" vertical="center" wrapText="1"/>
    </xf>
    <xf numFmtId="171" fontId="23" fillId="0" borderId="7" xfId="7" applyNumberFormat="1" applyFont="1" applyFill="1" applyBorder="1"/>
    <xf numFmtId="171" fontId="23" fillId="0" borderId="61" xfId="7" applyNumberFormat="1" applyFont="1" applyFill="1" applyBorder="1" applyAlignment="1">
      <alignment horizontal="right"/>
    </xf>
    <xf numFmtId="171" fontId="23" fillId="0" borderId="8" xfId="7" applyNumberFormat="1" applyFont="1" applyFill="1" applyBorder="1"/>
    <xf numFmtId="0" fontId="17" fillId="0" borderId="0" xfId="0" applyFont="1"/>
    <xf numFmtId="0" fontId="23" fillId="2" borderId="8" xfId="0" applyFont="1" applyFill="1" applyBorder="1" applyAlignment="1">
      <alignment vertical="center" wrapText="1"/>
    </xf>
    <xf numFmtId="171" fontId="46" fillId="2" borderId="149" xfId="11" applyNumberFormat="1" applyFont="1" applyFill="1" applyBorder="1" applyAlignment="1">
      <alignment horizontal="right"/>
    </xf>
    <xf numFmtId="171" fontId="46" fillId="2" borderId="152" xfId="11" applyNumberFormat="1" applyFont="1" applyFill="1" applyBorder="1" applyAlignment="1">
      <alignment horizontal="right"/>
    </xf>
    <xf numFmtId="171" fontId="46" fillId="2" borderId="150" xfId="11" applyNumberFormat="1" applyFont="1" applyFill="1" applyBorder="1" applyAlignment="1">
      <alignment horizontal="right"/>
    </xf>
    <xf numFmtId="171" fontId="46" fillId="2" borderId="154" xfId="11" applyNumberFormat="1" applyFont="1" applyFill="1" applyBorder="1" applyAlignment="1">
      <alignment horizontal="right"/>
    </xf>
    <xf numFmtId="171" fontId="47" fillId="2" borderId="150" xfId="11" applyNumberFormat="1" applyFont="1" applyFill="1" applyBorder="1" applyAlignment="1">
      <alignment horizontal="right"/>
    </xf>
    <xf numFmtId="171" fontId="46" fillId="2" borderId="156" xfId="10" applyNumberFormat="1" applyFont="1" applyFill="1" applyBorder="1" applyAlignment="1">
      <alignment horizontal="center"/>
    </xf>
    <xf numFmtId="4" fontId="23" fillId="2" borderId="0" xfId="10" applyNumberFormat="1" applyFont="1" applyFill="1"/>
    <xf numFmtId="2" fontId="11" fillId="0" borderId="0" xfId="0" applyNumberFormat="1" applyFont="1"/>
    <xf numFmtId="0" fontId="48" fillId="2" borderId="0" xfId="2" applyFont="1" applyFill="1"/>
    <xf numFmtId="0" fontId="45" fillId="2" borderId="0" xfId="2" applyFont="1" applyFill="1"/>
    <xf numFmtId="0" fontId="15" fillId="2" borderId="0" xfId="2" applyFont="1" applyFill="1" applyAlignment="1">
      <alignment vertical="center"/>
    </xf>
    <xf numFmtId="0" fontId="45" fillId="2" borderId="119" xfId="2" applyFont="1" applyFill="1" applyBorder="1" applyAlignment="1">
      <alignment horizontal="center"/>
    </xf>
    <xf numFmtId="0" fontId="15" fillId="0" borderId="8" xfId="0" applyFont="1" applyBorder="1" applyAlignment="1">
      <alignment vertical="center"/>
    </xf>
    <xf numFmtId="171" fontId="46" fillId="2" borderId="62" xfId="7" applyNumberFormat="1" applyFont="1" applyFill="1" applyBorder="1" applyAlignment="1">
      <alignment horizontal="right" indent="1"/>
    </xf>
    <xf numFmtId="171" fontId="23" fillId="2" borderId="8" xfId="7" applyNumberFormat="1" applyFont="1" applyFill="1" applyBorder="1" applyAlignment="1">
      <alignment horizontal="right" indent="1"/>
    </xf>
    <xf numFmtId="43" fontId="46" fillId="2" borderId="62" xfId="28" applyFont="1" applyFill="1" applyBorder="1" applyAlignment="1">
      <alignment horizontal="right" indent="1"/>
    </xf>
    <xf numFmtId="43" fontId="23" fillId="2" borderId="8" xfId="28" applyFont="1" applyFill="1" applyBorder="1" applyAlignment="1">
      <alignment horizontal="right" indent="1"/>
    </xf>
    <xf numFmtId="4" fontId="40" fillId="2" borderId="146" xfId="14" applyNumberFormat="1" applyFont="1" applyFill="1" applyBorder="1" applyAlignment="1">
      <alignment horizontal="right" indent="1"/>
    </xf>
    <xf numFmtId="0" fontId="45" fillId="2" borderId="37" xfId="2" applyFont="1" applyFill="1" applyBorder="1" applyAlignment="1">
      <alignment horizontal="center"/>
    </xf>
    <xf numFmtId="171" fontId="46" fillId="0" borderId="62" xfId="7" applyNumberFormat="1" applyFont="1" applyFill="1" applyBorder="1" applyAlignment="1">
      <alignment horizontal="right" indent="1"/>
    </xf>
    <xf numFmtId="171" fontId="23" fillId="0" borderId="8" xfId="7" applyNumberFormat="1" applyFont="1" applyFill="1" applyBorder="1" applyAlignment="1">
      <alignment horizontal="right" indent="1"/>
    </xf>
    <xf numFmtId="4" fontId="15" fillId="0" borderId="0" xfId="2" applyNumberFormat="1" applyFont="1"/>
    <xf numFmtId="171" fontId="45" fillId="2" borderId="164" xfId="14" applyNumberFormat="1" applyFont="1" applyFill="1" applyBorder="1" applyAlignment="1">
      <alignment horizontal="right" indent="1"/>
    </xf>
    <xf numFmtId="171" fontId="45" fillId="2" borderId="153" xfId="14" applyNumberFormat="1" applyFont="1" applyFill="1" applyBorder="1" applyAlignment="1">
      <alignment horizontal="right" indent="1"/>
    </xf>
    <xf numFmtId="171" fontId="49" fillId="2" borderId="165" xfId="14" applyNumberFormat="1" applyFont="1" applyFill="1" applyBorder="1" applyAlignment="1">
      <alignment horizontal="right" indent="1"/>
    </xf>
    <xf numFmtId="4" fontId="45" fillId="2" borderId="156" xfId="2" applyNumberFormat="1" applyFont="1" applyFill="1" applyBorder="1"/>
    <xf numFmtId="0" fontId="11" fillId="2" borderId="0" xfId="2" applyFont="1" applyFill="1" applyAlignment="1">
      <alignment horizontal="center"/>
    </xf>
    <xf numFmtId="0" fontId="11" fillId="2" borderId="0" xfId="2" applyFont="1" applyFill="1"/>
    <xf numFmtId="0" fontId="45" fillId="2" borderId="0" xfId="2" applyFont="1" applyFill="1" applyAlignment="1">
      <alignment horizontal="center"/>
    </xf>
    <xf numFmtId="171" fontId="11" fillId="0" borderId="0" xfId="0" applyNumberFormat="1" applyFont="1"/>
    <xf numFmtId="0" fontId="16" fillId="19" borderId="93" xfId="2" applyFont="1" applyFill="1" applyBorder="1" applyAlignment="1">
      <alignment horizontal="center" vertical="center"/>
    </xf>
    <xf numFmtId="0" fontId="16" fillId="19" borderId="110" xfId="2" applyFont="1" applyFill="1" applyBorder="1" applyAlignment="1">
      <alignment horizontal="center" vertical="center"/>
    </xf>
    <xf numFmtId="0" fontId="16" fillId="19" borderId="90" xfId="2" applyFont="1" applyFill="1" applyBorder="1" applyAlignment="1">
      <alignment horizontal="center" vertical="center"/>
    </xf>
    <xf numFmtId="0" fontId="16" fillId="19" borderId="157" xfId="2" applyFont="1" applyFill="1" applyBorder="1" applyAlignment="1">
      <alignment horizontal="center" vertical="center"/>
    </xf>
    <xf numFmtId="0" fontId="16" fillId="19" borderId="81" xfId="2" applyFont="1" applyFill="1" applyBorder="1" applyAlignment="1">
      <alignment horizontal="center" vertical="center"/>
    </xf>
    <xf numFmtId="0" fontId="16" fillId="19" borderId="158" xfId="2" applyFont="1" applyFill="1" applyBorder="1" applyAlignment="1">
      <alignment horizontal="center" vertical="center"/>
    </xf>
    <xf numFmtId="0" fontId="20" fillId="2" borderId="18" xfId="2" applyFont="1" applyFill="1" applyBorder="1" applyAlignment="1">
      <alignment horizontal="left"/>
    </xf>
    <xf numFmtId="0" fontId="23" fillId="2" borderId="191" xfId="2" applyFont="1" applyFill="1" applyBorder="1"/>
    <xf numFmtId="168" fontId="23" fillId="2" borderId="60" xfId="2" applyNumberFormat="1" applyFont="1" applyFill="1" applyBorder="1"/>
    <xf numFmtId="3" fontId="23" fillId="2" borderId="60" xfId="2" applyNumberFormat="1" applyFont="1" applyFill="1" applyBorder="1"/>
    <xf numFmtId="168" fontId="20" fillId="2" borderId="191" xfId="7" applyNumberFormat="1" applyFont="1" applyFill="1" applyBorder="1" applyAlignment="1"/>
    <xf numFmtId="9" fontId="43" fillId="2" borderId="60" xfId="3" applyFont="1" applyFill="1" applyBorder="1" applyAlignment="1">
      <alignment horizontal="center"/>
    </xf>
    <xf numFmtId="9" fontId="43" fillId="2" borderId="191" xfId="3" applyFont="1" applyFill="1" applyBorder="1" applyAlignment="1">
      <alignment horizontal="center"/>
    </xf>
    <xf numFmtId="167" fontId="23" fillId="2" borderId="60" xfId="2" applyNumberFormat="1" applyFont="1" applyFill="1" applyBorder="1"/>
    <xf numFmtId="3" fontId="20" fillId="2" borderId="191" xfId="2" applyNumberFormat="1" applyFont="1" applyFill="1" applyBorder="1"/>
    <xf numFmtId="0" fontId="23" fillId="2" borderId="74" xfId="2" applyFont="1" applyFill="1" applyBorder="1" applyAlignment="1">
      <alignment horizontal="left"/>
    </xf>
    <xf numFmtId="9" fontId="43" fillId="2" borderId="76" xfId="3" applyFont="1" applyFill="1" applyBorder="1" applyAlignment="1">
      <alignment horizontal="center"/>
    </xf>
    <xf numFmtId="0" fontId="23" fillId="2" borderId="76" xfId="2" applyFont="1" applyFill="1" applyBorder="1"/>
    <xf numFmtId="9" fontId="43" fillId="2" borderId="192" xfId="3" applyFont="1" applyFill="1" applyBorder="1" applyAlignment="1">
      <alignment horizontal="center"/>
    </xf>
    <xf numFmtId="168" fontId="20" fillId="2" borderId="60" xfId="2" applyNumberFormat="1" applyFont="1" applyFill="1" applyBorder="1"/>
    <xf numFmtId="3" fontId="20" fillId="2" borderId="60" xfId="2" applyNumberFormat="1" applyFont="1" applyFill="1" applyBorder="1"/>
    <xf numFmtId="168" fontId="35" fillId="2" borderId="191" xfId="2" applyNumberFormat="1" applyFont="1" applyFill="1" applyBorder="1"/>
    <xf numFmtId="172" fontId="43" fillId="2" borderId="29" xfId="3" applyNumberFormat="1" applyFont="1" applyFill="1" applyBorder="1" applyAlignment="1">
      <alignment horizontal="center"/>
    </xf>
    <xf numFmtId="0" fontId="23" fillId="2" borderId="193" xfId="2" applyFont="1" applyFill="1" applyBorder="1"/>
    <xf numFmtId="191" fontId="30" fillId="0" borderId="0" xfId="2" applyNumberFormat="1" applyFont="1"/>
    <xf numFmtId="0" fontId="38" fillId="2" borderId="18" xfId="2" applyFont="1" applyFill="1" applyBorder="1" applyAlignment="1">
      <alignment horizontal="center"/>
    </xf>
    <xf numFmtId="168" fontId="20" fillId="2" borderId="191" xfId="2" applyNumberFormat="1" applyFont="1" applyFill="1" applyBorder="1"/>
    <xf numFmtId="168" fontId="23" fillId="2" borderId="60" xfId="2" applyNumberFormat="1" applyFont="1" applyFill="1" applyBorder="1" applyAlignment="1">
      <alignment horizontal="right" indent="2"/>
    </xf>
    <xf numFmtId="9" fontId="43" fillId="2" borderId="60" xfId="3" applyFont="1" applyFill="1" applyBorder="1" applyAlignment="1">
      <alignment horizontal="right"/>
    </xf>
    <xf numFmtId="9" fontId="43" fillId="2" borderId="76" xfId="3" applyFont="1" applyFill="1" applyBorder="1" applyAlignment="1">
      <alignment horizontal="right"/>
    </xf>
    <xf numFmtId="0" fontId="26" fillId="19" borderId="12" xfId="2" applyFont="1" applyFill="1" applyBorder="1" applyAlignment="1">
      <alignment horizontal="right"/>
    </xf>
    <xf numFmtId="0" fontId="26" fillId="19" borderId="113" xfId="2" applyFont="1" applyFill="1" applyBorder="1" applyAlignment="1">
      <alignment horizontal="center"/>
    </xf>
    <xf numFmtId="0" fontId="50" fillId="0" borderId="0" xfId="0" applyFont="1"/>
    <xf numFmtId="0" fontId="50" fillId="0" borderId="0" xfId="0" pivotButton="1" applyFont="1"/>
    <xf numFmtId="43" fontId="30" fillId="0" borderId="0" xfId="28" applyFont="1"/>
    <xf numFmtId="0" fontId="26" fillId="19" borderId="55" xfId="2" applyFont="1" applyFill="1" applyBorder="1" applyAlignment="1">
      <alignment horizontal="center" vertical="center"/>
    </xf>
    <xf numFmtId="0" fontId="26" fillId="19" borderId="87" xfId="2" applyFont="1" applyFill="1" applyBorder="1" applyAlignment="1">
      <alignment horizontal="center" vertical="center"/>
    </xf>
    <xf numFmtId="0" fontId="26" fillId="19" borderId="15" xfId="2" applyFont="1" applyFill="1" applyBorder="1" applyAlignment="1">
      <alignment horizontal="center" vertical="center"/>
    </xf>
    <xf numFmtId="0" fontId="29" fillId="19" borderId="43" xfId="2" applyFont="1" applyFill="1" applyBorder="1" applyAlignment="1">
      <alignment horizontal="left" vertical="center"/>
    </xf>
    <xf numFmtId="0" fontId="29" fillId="19" borderId="44" xfId="2" applyFont="1" applyFill="1" applyBorder="1" applyAlignment="1">
      <alignment horizontal="center" vertical="center"/>
    </xf>
    <xf numFmtId="1" fontId="29" fillId="19" borderId="45" xfId="2" applyNumberFormat="1" applyFont="1" applyFill="1" applyBorder="1" applyAlignment="1">
      <alignment horizontal="center" vertical="center"/>
    </xf>
    <xf numFmtId="1" fontId="29" fillId="19" borderId="46" xfId="2" applyNumberFormat="1" applyFont="1" applyFill="1" applyBorder="1" applyAlignment="1">
      <alignment horizontal="center" vertical="center"/>
    </xf>
    <xf numFmtId="1" fontId="29" fillId="19" borderId="47" xfId="2" applyNumberFormat="1" applyFont="1" applyFill="1" applyBorder="1" applyAlignment="1">
      <alignment horizontal="center" vertical="center"/>
    </xf>
    <xf numFmtId="1" fontId="29" fillId="19" borderId="48" xfId="2" applyNumberFormat="1" applyFont="1" applyFill="1" applyBorder="1" applyAlignment="1">
      <alignment horizontal="center" vertical="center"/>
    </xf>
    <xf numFmtId="1" fontId="29" fillId="19" borderId="49" xfId="2" applyNumberFormat="1" applyFont="1" applyFill="1" applyBorder="1" applyAlignment="1">
      <alignment horizontal="center" vertical="center"/>
    </xf>
    <xf numFmtId="1" fontId="29" fillId="19" borderId="50" xfId="2" applyNumberFormat="1" applyFont="1" applyFill="1" applyBorder="1" applyAlignment="1">
      <alignment horizontal="center" vertical="center"/>
    </xf>
    <xf numFmtId="1" fontId="29" fillId="19" borderId="26" xfId="2" applyNumberFormat="1" applyFont="1" applyFill="1" applyBorder="1" applyAlignment="1">
      <alignment horizontal="center" vertical="center"/>
    </xf>
    <xf numFmtId="1" fontId="30" fillId="0" borderId="0" xfId="2" applyNumberFormat="1" applyFont="1"/>
    <xf numFmtId="0" fontId="31" fillId="2" borderId="0" xfId="2" applyFont="1" applyFill="1"/>
    <xf numFmtId="0" fontId="19" fillId="4" borderId="0" xfId="0" applyFont="1" applyFill="1"/>
    <xf numFmtId="0" fontId="33" fillId="19" borderId="64" xfId="0" applyFont="1" applyFill="1" applyBorder="1" applyAlignment="1">
      <alignment horizontal="center" vertical="center" wrapText="1"/>
    </xf>
    <xf numFmtId="9" fontId="36" fillId="2" borderId="53" xfId="1" applyFont="1" applyFill="1" applyBorder="1" applyAlignment="1">
      <alignment horizontal="right" vertical="center"/>
    </xf>
    <xf numFmtId="9" fontId="36" fillId="2" borderId="79" xfId="1" applyFont="1" applyFill="1" applyBorder="1" applyAlignment="1">
      <alignment horizontal="right" vertical="center"/>
    </xf>
    <xf numFmtId="0" fontId="20" fillId="2" borderId="28" xfId="0" applyFont="1" applyFill="1" applyBorder="1" applyAlignment="1">
      <alignment horizontal="center" vertical="center"/>
    </xf>
    <xf numFmtId="0" fontId="30" fillId="6" borderId="0" xfId="2" applyFont="1" applyFill="1"/>
    <xf numFmtId="43" fontId="30" fillId="0" borderId="0" xfId="28" applyFont="1" applyBorder="1"/>
    <xf numFmtId="0" fontId="30" fillId="0" borderId="0" xfId="2" applyFont="1" applyAlignment="1">
      <alignment vertical="center"/>
    </xf>
    <xf numFmtId="2" fontId="30" fillId="0" borderId="0" xfId="2" applyNumberFormat="1" applyFont="1"/>
    <xf numFmtId="0" fontId="30" fillId="2" borderId="0" xfId="2" applyFont="1" applyFill="1" applyAlignment="1">
      <alignment horizontal="center"/>
    </xf>
    <xf numFmtId="165" fontId="30" fillId="0" borderId="0" xfId="2" applyNumberFormat="1" applyFont="1"/>
    <xf numFmtId="165" fontId="19" fillId="0" borderId="0" xfId="0" applyNumberFormat="1" applyFont="1"/>
    <xf numFmtId="1" fontId="30" fillId="2" borderId="0" xfId="2" applyNumberFormat="1" applyFont="1" applyFill="1"/>
    <xf numFmtId="0" fontId="37" fillId="7" borderId="63" xfId="2" applyFont="1" applyFill="1" applyBorder="1" applyAlignment="1">
      <alignment horizontal="left" vertical="center"/>
    </xf>
    <xf numFmtId="0" fontId="37" fillId="7" borderId="64" xfId="2" applyFont="1" applyFill="1" applyBorder="1" applyAlignment="1">
      <alignment horizontal="left" vertical="center"/>
    </xf>
    <xf numFmtId="0" fontId="37" fillId="7" borderId="70" xfId="2" applyFont="1" applyFill="1" applyBorder="1" applyAlignment="1">
      <alignment horizontal="left" vertical="center"/>
    </xf>
    <xf numFmtId="1" fontId="30" fillId="0" borderId="0" xfId="2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30" fillId="0" borderId="0" xfId="6" applyFont="1"/>
    <xf numFmtId="0" fontId="30" fillId="0" borderId="0" xfId="6" applyFont="1" applyAlignment="1">
      <alignment vertical="center"/>
    </xf>
    <xf numFmtId="2" fontId="30" fillId="0" borderId="0" xfId="6" applyNumberFormat="1" applyFont="1"/>
    <xf numFmtId="0" fontId="15" fillId="0" borderId="0" xfId="5" applyFont="1"/>
    <xf numFmtId="0" fontId="15" fillId="0" borderId="0" xfId="5" applyFont="1" applyAlignment="1">
      <alignment wrapText="1"/>
    </xf>
    <xf numFmtId="0" fontId="15" fillId="0" borderId="0" xfId="5" applyFont="1" applyAlignment="1">
      <alignment horizontal="center" vertical="center"/>
    </xf>
    <xf numFmtId="0" fontId="15" fillId="2" borderId="0" xfId="5" applyFont="1" applyFill="1"/>
    <xf numFmtId="0" fontId="12" fillId="2" borderId="0" xfId="5" applyFont="1" applyFill="1"/>
    <xf numFmtId="0" fontId="15" fillId="2" borderId="0" xfId="5" applyFont="1" applyFill="1" applyAlignment="1">
      <alignment wrapText="1"/>
    </xf>
    <xf numFmtId="0" fontId="15" fillId="2" borderId="0" xfId="5" applyFont="1" applyFill="1" applyAlignment="1">
      <alignment horizontal="center" vertical="center"/>
    </xf>
    <xf numFmtId="0" fontId="35" fillId="2" borderId="0" xfId="5" applyFont="1" applyFill="1" applyAlignment="1">
      <alignment horizontal="left" indent="1"/>
    </xf>
    <xf numFmtId="0" fontId="17" fillId="2" borderId="0" xfId="5" applyFont="1" applyFill="1"/>
    <xf numFmtId="0" fontId="20" fillId="2" borderId="0" xfId="5" applyFont="1" applyFill="1"/>
    <xf numFmtId="0" fontId="14" fillId="2" borderId="0" xfId="5" applyFont="1" applyFill="1" applyAlignment="1">
      <alignment wrapText="1"/>
    </xf>
    <xf numFmtId="0" fontId="20" fillId="2" borderId="0" xfId="5" applyFont="1" applyFill="1" applyAlignment="1">
      <alignment horizontal="left" indent="1"/>
    </xf>
    <xf numFmtId="0" fontId="23" fillId="0" borderId="0" xfId="5" applyFont="1"/>
    <xf numFmtId="0" fontId="23" fillId="2" borderId="0" xfId="5" applyFont="1" applyFill="1"/>
    <xf numFmtId="0" fontId="26" fillId="19" borderId="91" xfId="5" applyFont="1" applyFill="1" applyBorder="1" applyAlignment="1">
      <alignment horizontal="center" vertical="center"/>
    </xf>
    <xf numFmtId="0" fontId="26" fillId="19" borderId="71" xfId="5" applyFont="1" applyFill="1" applyBorder="1" applyAlignment="1">
      <alignment vertical="center" wrapText="1"/>
    </xf>
    <xf numFmtId="0" fontId="26" fillId="19" borderId="54" xfId="5" applyFont="1" applyFill="1" applyBorder="1" applyAlignment="1">
      <alignment horizontal="center" vertical="center"/>
    </xf>
    <xf numFmtId="0" fontId="26" fillId="19" borderId="54" xfId="5" applyFont="1" applyFill="1" applyBorder="1" applyAlignment="1">
      <alignment horizontal="center" vertical="center" wrapText="1"/>
    </xf>
    <xf numFmtId="0" fontId="26" fillId="19" borderId="55" xfId="5" applyFont="1" applyFill="1" applyBorder="1" applyAlignment="1">
      <alignment horizontal="center" vertical="center" wrapText="1"/>
    </xf>
    <xf numFmtId="0" fontId="26" fillId="19" borderId="107" xfId="5" applyFont="1" applyFill="1" applyBorder="1" applyAlignment="1">
      <alignment horizontal="center" vertical="center" wrapText="1"/>
    </xf>
    <xf numFmtId="0" fontId="23" fillId="2" borderId="96" xfId="5" applyFont="1" applyFill="1" applyBorder="1" applyAlignment="1">
      <alignment horizontal="center" vertical="center"/>
    </xf>
    <xf numFmtId="0" fontId="23" fillId="2" borderId="90" xfId="5" applyFont="1" applyFill="1" applyBorder="1" applyAlignment="1">
      <alignment vertical="center" wrapText="1"/>
    </xf>
    <xf numFmtId="0" fontId="23" fillId="2" borderId="90" xfId="5" applyFont="1" applyFill="1" applyBorder="1" applyAlignment="1">
      <alignment horizontal="center" vertical="center"/>
    </xf>
    <xf numFmtId="0" fontId="23" fillId="2" borderId="97" xfId="5" applyFont="1" applyFill="1" applyBorder="1" applyAlignment="1">
      <alignment horizontal="center" vertical="center"/>
    </xf>
    <xf numFmtId="4" fontId="23" fillId="2" borderId="97" xfId="5" applyNumberFormat="1" applyFont="1" applyFill="1" applyBorder="1" applyAlignment="1">
      <alignment horizontal="right" vertical="center" indent="3"/>
    </xf>
    <xf numFmtId="165" fontId="23" fillId="2" borderId="101" xfId="5" applyNumberFormat="1" applyFont="1" applyFill="1" applyBorder="1" applyAlignment="1">
      <alignment horizontal="center" vertical="center"/>
    </xf>
    <xf numFmtId="171" fontId="20" fillId="2" borderId="88" xfId="5" applyNumberFormat="1" applyFont="1" applyFill="1" applyBorder="1" applyAlignment="1">
      <alignment horizontal="right" indent="3"/>
    </xf>
    <xf numFmtId="173" fontId="20" fillId="2" borderId="26" xfId="5" applyNumberFormat="1" applyFont="1" applyFill="1" applyBorder="1" applyAlignment="1">
      <alignment horizontal="center"/>
    </xf>
    <xf numFmtId="0" fontId="23" fillId="2" borderId="0" xfId="5" applyFont="1" applyFill="1" applyAlignment="1">
      <alignment wrapText="1"/>
    </xf>
    <xf numFmtId="0" fontId="23" fillId="2" borderId="0" xfId="5" applyFont="1" applyFill="1" applyAlignment="1">
      <alignment horizontal="center" vertical="center"/>
    </xf>
    <xf numFmtId="0" fontId="20" fillId="2" borderId="0" xfId="5" applyFont="1" applyFill="1" applyAlignment="1">
      <alignment wrapText="1"/>
    </xf>
    <xf numFmtId="0" fontId="23" fillId="2" borderId="106" xfId="5" applyFont="1" applyFill="1" applyBorder="1" applyAlignment="1">
      <alignment vertical="center"/>
    </xf>
    <xf numFmtId="0" fontId="23" fillId="2" borderId="94" xfId="5" applyFont="1" applyFill="1" applyBorder="1" applyAlignment="1">
      <alignment vertical="center" wrapText="1"/>
    </xf>
    <xf numFmtId="0" fontId="23" fillId="2" borderId="94" xfId="5" applyFont="1" applyFill="1" applyBorder="1" applyAlignment="1">
      <alignment horizontal="center" vertical="center"/>
    </xf>
    <xf numFmtId="4" fontId="23" fillId="2" borderId="90" xfId="5" applyNumberFormat="1" applyFont="1" applyFill="1" applyBorder="1" applyAlignment="1">
      <alignment horizontal="right" vertical="center" indent="2"/>
    </xf>
    <xf numFmtId="165" fontId="23" fillId="2" borderId="100" xfId="5" applyNumberFormat="1" applyFont="1" applyFill="1" applyBorder="1" applyAlignment="1">
      <alignment horizontal="center"/>
    </xf>
    <xf numFmtId="171" fontId="20" fillId="2" borderId="48" xfId="5" applyNumberFormat="1" applyFont="1" applyFill="1" applyBorder="1" applyAlignment="1">
      <alignment horizontal="right" indent="2"/>
    </xf>
    <xf numFmtId="0" fontId="23" fillId="2" borderId="26" xfId="5" applyFont="1" applyFill="1" applyBorder="1"/>
    <xf numFmtId="0" fontId="23" fillId="2" borderId="92" xfId="5" applyFont="1" applyFill="1" applyBorder="1" applyAlignment="1">
      <alignment horizontal="center" vertical="center"/>
    </xf>
    <xf numFmtId="4" fontId="23" fillId="2" borderId="94" xfId="5" applyNumberFormat="1" applyFont="1" applyFill="1" applyBorder="1" applyAlignment="1">
      <alignment horizontal="right" vertical="center" indent="2"/>
    </xf>
    <xf numFmtId="0" fontId="23" fillId="2" borderId="353" xfId="5" applyFont="1" applyFill="1" applyBorder="1" applyAlignment="1">
      <alignment horizontal="center" vertical="center"/>
    </xf>
    <xf numFmtId="0" fontId="23" fillId="2" borderId="354" xfId="5" applyFont="1" applyFill="1" applyBorder="1" applyAlignment="1">
      <alignment horizontal="left" vertical="center" wrapText="1"/>
    </xf>
    <xf numFmtId="4" fontId="20" fillId="2" borderId="88" xfId="5" applyNumberFormat="1" applyFont="1" applyFill="1" applyBorder="1" applyAlignment="1">
      <alignment horizontal="right" indent="2"/>
    </xf>
    <xf numFmtId="0" fontId="20" fillId="2" borderId="0" xfId="5" applyFont="1" applyFill="1" applyAlignment="1">
      <alignment horizontal="center" vertical="center"/>
    </xf>
    <xf numFmtId="165" fontId="20" fillId="2" borderId="0" xfId="5" applyNumberFormat="1" applyFont="1" applyFill="1"/>
    <xf numFmtId="173" fontId="20" fillId="2" borderId="0" xfId="5" applyNumberFormat="1" applyFont="1" applyFill="1" applyAlignment="1">
      <alignment horizontal="center"/>
    </xf>
    <xf numFmtId="0" fontId="23" fillId="0" borderId="92" xfId="5" applyFont="1" applyBorder="1" applyAlignment="1">
      <alignment horizontal="center" vertical="center"/>
    </xf>
    <xf numFmtId="0" fontId="21" fillId="2" borderId="93" xfId="5" applyFont="1" applyFill="1" applyBorder="1" applyAlignment="1">
      <alignment horizontal="left" vertical="center" wrapText="1"/>
    </xf>
    <xf numFmtId="0" fontId="21" fillId="2" borderId="94" xfId="5" applyFont="1" applyFill="1" applyBorder="1" applyAlignment="1">
      <alignment horizontal="center" vertical="center"/>
    </xf>
    <xf numFmtId="174" fontId="21" fillId="2" borderId="94" xfId="5" applyNumberFormat="1" applyFont="1" applyFill="1" applyBorder="1" applyAlignment="1">
      <alignment horizontal="right" indent="1"/>
    </xf>
    <xf numFmtId="0" fontId="21" fillId="2" borderId="95" xfId="5" applyFont="1" applyFill="1" applyBorder="1" applyAlignment="1">
      <alignment horizontal="center"/>
    </xf>
    <xf numFmtId="174" fontId="20" fillId="2" borderId="84" xfId="5" applyNumberFormat="1" applyFont="1" applyFill="1" applyBorder="1" applyAlignment="1">
      <alignment horizontal="right" indent="1"/>
    </xf>
    <xf numFmtId="0" fontId="21" fillId="0" borderId="56" xfId="5" applyFont="1" applyBorder="1" applyAlignment="1">
      <alignment horizontal="center" vertical="center"/>
    </xf>
    <xf numFmtId="0" fontId="21" fillId="2" borderId="57" xfId="5" applyFont="1" applyFill="1" applyBorder="1" applyAlignment="1">
      <alignment vertical="center"/>
    </xf>
    <xf numFmtId="175" fontId="21" fillId="2" borderId="57" xfId="5" applyNumberFormat="1" applyFont="1" applyFill="1" applyBorder="1" applyAlignment="1">
      <alignment horizontal="center" vertical="center"/>
    </xf>
    <xf numFmtId="0" fontId="21" fillId="2" borderId="20" xfId="5" applyFont="1" applyFill="1" applyBorder="1" applyAlignment="1">
      <alignment horizontal="center"/>
    </xf>
    <xf numFmtId="175" fontId="21" fillId="2" borderId="90" xfId="5" applyNumberFormat="1" applyFont="1" applyFill="1" applyBorder="1" applyAlignment="1">
      <alignment horizontal="center" vertical="center"/>
    </xf>
    <xf numFmtId="0" fontId="21" fillId="2" borderId="100" xfId="5" applyFont="1" applyFill="1" applyBorder="1" applyAlignment="1">
      <alignment horizontal="center"/>
    </xf>
    <xf numFmtId="0" fontId="21" fillId="2" borderId="290" xfId="5" applyFont="1" applyFill="1" applyBorder="1" applyAlignment="1">
      <alignment vertical="center"/>
    </xf>
    <xf numFmtId="175" fontId="21" fillId="2" borderId="290" xfId="5" applyNumberFormat="1" applyFont="1" applyFill="1" applyBorder="1" applyAlignment="1">
      <alignment horizontal="center" vertical="center"/>
    </xf>
    <xf numFmtId="0" fontId="21" fillId="2" borderId="101" xfId="5" applyFont="1" applyFill="1" applyBorder="1" applyAlignment="1">
      <alignment horizontal="center"/>
    </xf>
    <xf numFmtId="0" fontId="21" fillId="2" borderId="90" xfId="5" applyFont="1" applyFill="1" applyBorder="1" applyAlignment="1">
      <alignment vertical="center"/>
    </xf>
    <xf numFmtId="175" fontId="21" fillId="2" borderId="86" xfId="5" applyNumberFormat="1" applyFont="1" applyFill="1" applyBorder="1" applyAlignment="1">
      <alignment horizontal="center" vertical="center"/>
    </xf>
    <xf numFmtId="0" fontId="21" fillId="2" borderId="354" xfId="5" applyFont="1" applyFill="1" applyBorder="1" applyAlignment="1">
      <alignment vertical="center"/>
    </xf>
    <xf numFmtId="2" fontId="20" fillId="0" borderId="103" xfId="5" applyNumberFormat="1" applyFont="1" applyBorder="1" applyAlignment="1">
      <alignment horizontal="right" indent="2"/>
    </xf>
    <xf numFmtId="166" fontId="23" fillId="0" borderId="85" xfId="5" applyNumberFormat="1" applyFont="1" applyBorder="1" applyAlignment="1">
      <alignment horizontal="left"/>
    </xf>
    <xf numFmtId="175" fontId="20" fillId="2" borderId="0" xfId="5" applyNumberFormat="1" applyFont="1" applyFill="1" applyAlignment="1">
      <alignment horizontal="center" vertical="center"/>
    </xf>
    <xf numFmtId="175" fontId="20" fillId="2" borderId="0" xfId="5" applyNumberFormat="1" applyFont="1" applyFill="1" applyAlignment="1">
      <alignment horizontal="right"/>
    </xf>
    <xf numFmtId="175" fontId="20" fillId="2" borderId="0" xfId="5" applyNumberFormat="1" applyFont="1" applyFill="1" applyAlignment="1">
      <alignment horizontal="center"/>
    </xf>
    <xf numFmtId="0" fontId="23" fillId="2" borderId="56" xfId="5" applyFont="1" applyFill="1" applyBorder="1" applyAlignment="1">
      <alignment horizontal="center" vertical="center"/>
    </xf>
    <xf numFmtId="0" fontId="23" fillId="2" borderId="57" xfId="5" applyFont="1" applyFill="1" applyBorder="1" applyAlignment="1">
      <alignment vertical="center" wrapText="1"/>
    </xf>
    <xf numFmtId="0" fontId="23" fillId="0" borderId="354" xfId="5" applyFont="1" applyBorder="1" applyAlignment="1">
      <alignment vertical="center"/>
    </xf>
    <xf numFmtId="0" fontId="23" fillId="0" borderId="354" xfId="5" applyFont="1" applyBorder="1" applyAlignment="1">
      <alignment horizontal="center" vertical="center"/>
    </xf>
    <xf numFmtId="2" fontId="23" fillId="0" borderId="354" xfId="5" applyNumberFormat="1" applyFont="1" applyBorder="1" applyAlignment="1">
      <alignment horizontal="right" indent="2"/>
    </xf>
    <xf numFmtId="166" fontId="23" fillId="0" borderId="358" xfId="5" applyNumberFormat="1" applyFont="1" applyBorder="1" applyAlignment="1">
      <alignment horizontal="center"/>
    </xf>
    <xf numFmtId="0" fontId="23" fillId="0" borderId="57" xfId="5" applyFont="1" applyBorder="1" applyAlignment="1">
      <alignment vertical="center"/>
    </xf>
    <xf numFmtId="0" fontId="14" fillId="2" borderId="0" xfId="5" applyFont="1" applyFill="1"/>
    <xf numFmtId="166" fontId="20" fillId="0" borderId="85" xfId="5" applyNumberFormat="1" applyFont="1" applyBorder="1" applyAlignment="1">
      <alignment horizontal="center"/>
    </xf>
    <xf numFmtId="164" fontId="15" fillId="2" borderId="0" xfId="5" applyNumberFormat="1" applyFont="1" applyFill="1"/>
    <xf numFmtId="2" fontId="23" fillId="2" borderId="0" xfId="5" applyNumberFormat="1" applyFont="1" applyFill="1"/>
    <xf numFmtId="0" fontId="23" fillId="0" borderId="0" xfId="5" applyFont="1" applyAlignment="1">
      <alignment horizontal="center" vertical="center"/>
    </xf>
    <xf numFmtId="0" fontId="23" fillId="2" borderId="0" xfId="5" applyFont="1" applyFill="1" applyAlignment="1">
      <alignment horizontal="left" vertical="center" wrapText="1"/>
    </xf>
    <xf numFmtId="0" fontId="23" fillId="2" borderId="0" xfId="5" applyFont="1" applyFill="1" applyAlignment="1">
      <alignment horizontal="left" vertical="center"/>
    </xf>
    <xf numFmtId="0" fontId="23" fillId="2" borderId="0" xfId="5" applyFont="1" applyFill="1" applyAlignment="1">
      <alignment vertical="center"/>
    </xf>
    <xf numFmtId="2" fontId="23" fillId="2" borderId="0" xfId="5" applyNumberFormat="1" applyFont="1" applyFill="1" applyAlignment="1">
      <alignment horizontal="right" indent="1"/>
    </xf>
    <xf numFmtId="14" fontId="23" fillId="2" borderId="0" xfId="5" applyNumberFormat="1" applyFont="1" applyFill="1" applyAlignment="1">
      <alignment horizontal="center"/>
    </xf>
    <xf numFmtId="165" fontId="23" fillId="2" borderId="0" xfId="5" applyNumberFormat="1" applyFont="1" applyFill="1"/>
    <xf numFmtId="0" fontId="23" fillId="0" borderId="112" xfId="5" applyFont="1" applyBorder="1" applyAlignment="1">
      <alignment horizontal="center" vertical="center"/>
    </xf>
    <xf numFmtId="0" fontId="23" fillId="0" borderId="58" xfId="5" applyFont="1" applyBorder="1" applyAlignment="1">
      <alignment horizontal="left" vertical="center" wrapText="1"/>
    </xf>
    <xf numFmtId="0" fontId="23" fillId="0" borderId="93" xfId="5" applyFont="1" applyBorder="1" applyAlignment="1">
      <alignment horizontal="left" vertical="center"/>
    </xf>
    <xf numFmtId="0" fontId="23" fillId="0" borderId="58" xfId="5" applyFont="1" applyBorder="1" applyAlignment="1">
      <alignment horizontal="left" vertical="center"/>
    </xf>
    <xf numFmtId="0" fontId="23" fillId="0" borderId="94" xfId="5" applyFont="1" applyBorder="1" applyAlignment="1">
      <alignment horizontal="center" vertical="center"/>
    </xf>
    <xf numFmtId="164" fontId="23" fillId="0" borderId="94" xfId="5" applyNumberFormat="1" applyFont="1" applyBorder="1" applyAlignment="1">
      <alignment vertical="center"/>
    </xf>
    <xf numFmtId="0" fontId="23" fillId="0" borderId="95" xfId="5" applyFont="1" applyBorder="1" applyAlignment="1">
      <alignment horizontal="center"/>
    </xf>
    <xf numFmtId="164" fontId="20" fillId="2" borderId="88" xfId="5" applyNumberFormat="1" applyFont="1" applyFill="1" applyBorder="1"/>
    <xf numFmtId="0" fontId="23" fillId="2" borderId="85" xfId="5" applyFont="1" applyFill="1" applyBorder="1" applyAlignment="1">
      <alignment horizontal="center"/>
    </xf>
    <xf numFmtId="0" fontId="23" fillId="2" borderId="99" xfId="5" applyFont="1" applyFill="1" applyBorder="1" applyAlignment="1">
      <alignment horizontal="center"/>
    </xf>
    <xf numFmtId="0" fontId="21" fillId="2" borderId="90" xfId="5" applyFont="1" applyFill="1" applyBorder="1" applyAlignment="1">
      <alignment vertical="top" wrapText="1"/>
    </xf>
    <xf numFmtId="0" fontId="21" fillId="2" borderId="90" xfId="5" applyFont="1" applyFill="1" applyBorder="1"/>
    <xf numFmtId="0" fontId="23" fillId="2" borderId="355" xfId="5" applyFont="1" applyFill="1" applyBorder="1" applyAlignment="1">
      <alignment horizontal="center" vertical="center"/>
    </xf>
    <xf numFmtId="0" fontId="23" fillId="2" borderId="90" xfId="5" applyFont="1" applyFill="1" applyBorder="1" applyAlignment="1">
      <alignment horizontal="center" vertical="center" wrapText="1"/>
    </xf>
    <xf numFmtId="0" fontId="23" fillId="2" borderId="90" xfId="5" applyFont="1" applyFill="1" applyBorder="1"/>
    <xf numFmtId="164" fontId="23" fillId="2" borderId="100" xfId="5" applyNumberFormat="1" applyFont="1" applyFill="1" applyBorder="1"/>
    <xf numFmtId="164" fontId="20" fillId="2" borderId="26" xfId="5" applyNumberFormat="1" applyFont="1" applyFill="1" applyBorder="1"/>
    <xf numFmtId="0" fontId="23" fillId="2" borderId="0" xfId="5" applyFont="1" applyFill="1" applyAlignment="1">
      <alignment horizontal="center"/>
    </xf>
    <xf numFmtId="0" fontId="23" fillId="2" borderId="99" xfId="5" applyFont="1" applyFill="1" applyBorder="1" applyAlignment="1">
      <alignment horizontal="center" vertical="center"/>
    </xf>
    <xf numFmtId="0" fontId="23" fillId="2" borderId="90" xfId="5" applyFont="1" applyFill="1" applyBorder="1" applyAlignment="1">
      <alignment vertical="center"/>
    </xf>
    <xf numFmtId="4" fontId="23" fillId="2" borderId="90" xfId="5" applyNumberFormat="1" applyFont="1" applyFill="1" applyBorder="1" applyAlignment="1">
      <alignment horizontal="center" vertical="center"/>
    </xf>
    <xf numFmtId="165" fontId="23" fillId="2" borderId="100" xfId="5" applyNumberFormat="1" applyFont="1" applyFill="1" applyBorder="1" applyAlignment="1">
      <alignment horizontal="center" vertical="center"/>
    </xf>
    <xf numFmtId="4" fontId="20" fillId="2" borderId="28" xfId="5" applyNumberFormat="1" applyFont="1" applyFill="1" applyBorder="1" applyAlignment="1">
      <alignment horizontal="center" vertical="center"/>
    </xf>
    <xf numFmtId="173" fontId="20" fillId="2" borderId="26" xfId="5" applyNumberFormat="1" applyFont="1" applyFill="1" applyBorder="1" applyAlignment="1">
      <alignment horizontal="center" vertical="center"/>
    </xf>
    <xf numFmtId="0" fontId="20" fillId="2" borderId="0" xfId="5" applyFont="1" applyFill="1" applyAlignment="1">
      <alignment horizontal="right" vertical="center" wrapText="1"/>
    </xf>
    <xf numFmtId="4" fontId="20" fillId="2" borderId="0" xfId="5" applyNumberFormat="1" applyFont="1" applyFill="1" applyAlignment="1">
      <alignment horizontal="center" vertical="center"/>
    </xf>
    <xf numFmtId="173" fontId="20" fillId="2" borderId="0" xfId="5" applyNumberFormat="1" applyFont="1" applyFill="1" applyAlignment="1">
      <alignment horizontal="center" vertical="center"/>
    </xf>
    <xf numFmtId="0" fontId="23" fillId="2" borderId="0" xfId="5" applyFont="1" applyFill="1" applyAlignment="1">
      <alignment horizontal="right" vertical="center"/>
    </xf>
    <xf numFmtId="0" fontId="23" fillId="2" borderId="0" xfId="5" applyFont="1" applyFill="1" applyAlignment="1">
      <alignment horizontal="right" vertical="center" wrapText="1"/>
    </xf>
    <xf numFmtId="0" fontId="26" fillId="2" borderId="0" xfId="5" applyFont="1" applyFill="1" applyAlignment="1">
      <alignment horizontal="center" vertical="center" wrapText="1"/>
    </xf>
    <xf numFmtId="0" fontId="21" fillId="2" borderId="0" xfId="5" applyFont="1" applyFill="1" applyAlignment="1">
      <alignment horizontal="center" vertical="center"/>
    </xf>
    <xf numFmtId="171" fontId="21" fillId="2" borderId="0" xfId="5" applyNumberFormat="1" applyFont="1" applyFill="1" applyAlignment="1">
      <alignment horizontal="right" vertical="center" indent="2"/>
    </xf>
    <xf numFmtId="171" fontId="20" fillId="2" borderId="0" xfId="5" applyNumberFormat="1" applyFont="1" applyFill="1" applyAlignment="1">
      <alignment horizontal="right" vertical="center" indent="2"/>
    </xf>
    <xf numFmtId="0" fontId="23" fillId="2" borderId="0" xfId="5" applyFont="1" applyFill="1" applyAlignment="1">
      <alignment horizontal="right" wrapText="1"/>
    </xf>
    <xf numFmtId="0" fontId="26" fillId="19" borderId="14" xfId="5" applyFont="1" applyFill="1" applyBorder="1" applyAlignment="1">
      <alignment horizontal="center" vertical="center"/>
    </xf>
    <xf numFmtId="0" fontId="26" fillId="19" borderId="105" xfId="5" applyFont="1" applyFill="1" applyBorder="1" applyAlignment="1">
      <alignment vertical="center" wrapText="1"/>
    </xf>
    <xf numFmtId="0" fontId="26" fillId="19" borderId="105" xfId="5" applyFont="1" applyFill="1" applyBorder="1" applyAlignment="1">
      <alignment horizontal="center" vertical="center"/>
    </xf>
    <xf numFmtId="0" fontId="26" fillId="19" borderId="72" xfId="5" applyFont="1" applyFill="1" applyBorder="1" applyAlignment="1">
      <alignment horizontal="center" vertical="center" wrapText="1"/>
    </xf>
    <xf numFmtId="0" fontId="26" fillId="19" borderId="13" xfId="5" applyFont="1" applyFill="1" applyBorder="1" applyAlignment="1">
      <alignment horizontal="center" vertical="center" wrapText="1"/>
    </xf>
    <xf numFmtId="0" fontId="26" fillId="19" borderId="52" xfId="5" applyFont="1" applyFill="1" applyBorder="1" applyAlignment="1">
      <alignment horizontal="center" vertical="center"/>
    </xf>
    <xf numFmtId="0" fontId="26" fillId="19" borderId="54" xfId="5" applyFont="1" applyFill="1" applyBorder="1" applyAlignment="1">
      <alignment vertical="center" wrapText="1"/>
    </xf>
    <xf numFmtId="0" fontId="26" fillId="19" borderId="105" xfId="5" applyFont="1" applyFill="1" applyBorder="1" applyAlignment="1">
      <alignment horizontal="center" vertical="center" wrapText="1"/>
    </xf>
    <xf numFmtId="165" fontId="23" fillId="2" borderId="95" xfId="5" applyNumberFormat="1" applyFont="1" applyFill="1" applyBorder="1" applyAlignment="1">
      <alignment horizontal="center" vertical="center"/>
    </xf>
    <xf numFmtId="0" fontId="33" fillId="19" borderId="54" xfId="5" applyFont="1" applyFill="1" applyBorder="1" applyAlignment="1">
      <alignment vertical="center" wrapText="1"/>
    </xf>
    <xf numFmtId="0" fontId="33" fillId="19" borderId="54" xfId="5" applyFont="1" applyFill="1" applyBorder="1" applyAlignment="1">
      <alignment horizontal="center" vertical="center"/>
    </xf>
    <xf numFmtId="0" fontId="26" fillId="19" borderId="89" xfId="5" applyFont="1" applyFill="1" applyBorder="1" applyAlignment="1">
      <alignment horizontal="center" vertical="center" wrapText="1"/>
    </xf>
    <xf numFmtId="0" fontId="21" fillId="0" borderId="57" xfId="5" applyFont="1" applyBorder="1" applyAlignment="1">
      <alignment vertical="center"/>
    </xf>
    <xf numFmtId="2" fontId="21" fillId="2" borderId="57" xfId="5" applyNumberFormat="1" applyFont="1" applyFill="1" applyBorder="1" applyAlignment="1">
      <alignment horizontal="right" vertical="center"/>
    </xf>
    <xf numFmtId="2" fontId="21" fillId="2" borderId="90" xfId="5" applyNumberFormat="1" applyFont="1" applyFill="1" applyBorder="1" applyAlignment="1">
      <alignment horizontal="right" vertical="center"/>
    </xf>
    <xf numFmtId="2" fontId="21" fillId="2" borderId="290" xfId="5" applyNumberFormat="1" applyFont="1" applyFill="1" applyBorder="1" applyAlignment="1">
      <alignment horizontal="right" vertical="center"/>
    </xf>
    <xf numFmtId="0" fontId="21" fillId="0" borderId="90" xfId="5" applyFont="1" applyBorder="1" applyAlignment="1">
      <alignment vertical="center"/>
    </xf>
    <xf numFmtId="0" fontId="21" fillId="0" borderId="290" xfId="5" applyFont="1" applyBorder="1" applyAlignment="1">
      <alignment vertical="center"/>
    </xf>
    <xf numFmtId="0" fontId="21" fillId="0" borderId="96" xfId="5" applyFont="1" applyBorder="1" applyAlignment="1">
      <alignment horizontal="center" vertical="center"/>
    </xf>
    <xf numFmtId="2" fontId="23" fillId="2" borderId="90" xfId="5" applyNumberFormat="1" applyFont="1" applyFill="1" applyBorder="1" applyAlignment="1">
      <alignment horizontal="right" indent="1"/>
    </xf>
    <xf numFmtId="0" fontId="23" fillId="2" borderId="100" xfId="5" applyFont="1" applyFill="1" applyBorder="1" applyAlignment="1">
      <alignment horizontal="center"/>
    </xf>
    <xf numFmtId="0" fontId="23" fillId="2" borderId="354" xfId="5" applyFont="1" applyFill="1" applyBorder="1" applyAlignment="1">
      <alignment horizontal="center" vertical="center"/>
    </xf>
    <xf numFmtId="2" fontId="23" fillId="2" borderId="354" xfId="5" applyNumberFormat="1" applyFont="1" applyFill="1" applyBorder="1" applyAlignment="1">
      <alignment horizontal="right" indent="1"/>
    </xf>
    <xf numFmtId="0" fontId="23" fillId="2" borderId="358" xfId="5" applyFont="1" applyFill="1" applyBorder="1" applyAlignment="1">
      <alignment horizontal="center"/>
    </xf>
    <xf numFmtId="2" fontId="20" fillId="0" borderId="64" xfId="5" applyNumberFormat="1" applyFont="1" applyBorder="1" applyAlignment="1">
      <alignment horizontal="right" indent="2"/>
    </xf>
    <xf numFmtId="166" fontId="20" fillId="0" borderId="115" xfId="5" applyNumberFormat="1" applyFont="1" applyBorder="1" applyAlignment="1">
      <alignment horizontal="center"/>
    </xf>
    <xf numFmtId="0" fontId="23" fillId="0" borderId="56" xfId="5" applyFont="1" applyBorder="1" applyAlignment="1">
      <alignment horizontal="center" vertical="center"/>
    </xf>
    <xf numFmtId="0" fontId="26" fillId="19" borderId="105" xfId="5" applyFont="1" applyFill="1" applyBorder="1" applyAlignment="1">
      <alignment horizontal="left" vertical="center" wrapText="1"/>
    </xf>
    <xf numFmtId="0" fontId="26" fillId="19" borderId="105" xfId="5" applyFont="1" applyFill="1" applyBorder="1" applyAlignment="1">
      <alignment horizontal="left" vertical="center"/>
    </xf>
    <xf numFmtId="0" fontId="33" fillId="19" borderId="105" xfId="5" applyFont="1" applyFill="1" applyBorder="1" applyAlignment="1">
      <alignment horizontal="center" vertical="center" wrapText="1"/>
    </xf>
    <xf numFmtId="0" fontId="15" fillId="2" borderId="0" xfId="5" applyFont="1" applyFill="1" applyAlignment="1">
      <alignment horizontal="center"/>
    </xf>
    <xf numFmtId="0" fontId="15" fillId="0" borderId="0" xfId="5" applyFont="1" applyAlignment="1">
      <alignment horizontal="left"/>
    </xf>
    <xf numFmtId="167" fontId="15" fillId="0" borderId="0" xfId="5" applyNumberFormat="1" applyFont="1"/>
    <xf numFmtId="0" fontId="14" fillId="0" borderId="0" xfId="5" applyFont="1"/>
    <xf numFmtId="4" fontId="14" fillId="2" borderId="28" xfId="5" applyNumberFormat="1" applyFont="1" applyFill="1" applyBorder="1" applyAlignment="1">
      <alignment horizontal="center" vertical="center"/>
    </xf>
    <xf numFmtId="173" fontId="14" fillId="2" borderId="26" xfId="5" applyNumberFormat="1" applyFont="1" applyFill="1" applyBorder="1" applyAlignment="1">
      <alignment horizontal="center" vertical="center"/>
    </xf>
    <xf numFmtId="0" fontId="15" fillId="2" borderId="0" xfId="5" applyFont="1" applyFill="1" applyAlignment="1">
      <alignment horizontal="left"/>
    </xf>
    <xf numFmtId="0" fontId="15" fillId="2" borderId="0" xfId="5" applyFont="1" applyFill="1" applyAlignment="1">
      <alignment vertical="center"/>
    </xf>
    <xf numFmtId="0" fontId="14" fillId="2" borderId="0" xfId="5" applyFont="1" applyFill="1" applyAlignment="1">
      <alignment vertical="center"/>
    </xf>
    <xf numFmtId="0" fontId="15" fillId="0" borderId="353" xfId="5" applyFont="1" applyBorder="1" applyAlignment="1">
      <alignment horizontal="center" vertical="center"/>
    </xf>
    <xf numFmtId="0" fontId="13" fillId="2" borderId="354" xfId="5" applyFont="1" applyFill="1" applyBorder="1" applyAlignment="1">
      <alignment horizontal="left" vertical="center" wrapText="1"/>
    </xf>
    <xf numFmtId="0" fontId="13" fillId="2" borderId="81" xfId="5" applyFont="1" applyFill="1" applyBorder="1" applyAlignment="1">
      <alignment vertical="center"/>
    </xf>
    <xf numFmtId="0" fontId="13" fillId="2" borderId="93" xfId="5" applyFont="1" applyFill="1" applyBorder="1" applyAlignment="1">
      <alignment horizontal="center" vertical="center"/>
    </xf>
    <xf numFmtId="2" fontId="13" fillId="2" borderId="93" xfId="5" applyNumberFormat="1" applyFont="1" applyFill="1" applyBorder="1" applyAlignment="1">
      <alignment horizontal="center" vertical="center"/>
    </xf>
    <xf numFmtId="0" fontId="13" fillId="2" borderId="116" xfId="5" applyFont="1" applyFill="1" applyBorder="1" applyAlignment="1">
      <alignment horizontal="center" vertical="center"/>
    </xf>
    <xf numFmtId="171" fontId="14" fillId="2" borderId="103" xfId="5" applyNumberFormat="1" applyFont="1" applyFill="1" applyBorder="1" applyAlignment="1">
      <alignment horizontal="center" vertical="center"/>
    </xf>
    <xf numFmtId="0" fontId="15" fillId="2" borderId="85" xfId="5" applyFont="1" applyFill="1" applyBorder="1" applyAlignment="1">
      <alignment vertical="center"/>
    </xf>
    <xf numFmtId="0" fontId="14" fillId="0" borderId="0" xfId="5" applyFont="1" applyAlignment="1">
      <alignment vertical="center"/>
    </xf>
    <xf numFmtId="0" fontId="23" fillId="0" borderId="290" xfId="5" applyFont="1" applyBorder="1" applyAlignment="1">
      <alignment horizontal="left" vertical="center"/>
    </xf>
    <xf numFmtId="0" fontId="23" fillId="0" borderId="290" xfId="5" applyFont="1" applyBorder="1" applyAlignment="1">
      <alignment horizontal="center" vertical="center" wrapText="1"/>
    </xf>
    <xf numFmtId="0" fontId="14" fillId="0" borderId="101" xfId="5" applyFont="1" applyBorder="1" applyAlignment="1">
      <alignment horizontal="center" vertical="center" wrapText="1"/>
    </xf>
    <xf numFmtId="4" fontId="14" fillId="6" borderId="28" xfId="5" applyNumberFormat="1" applyFont="1" applyFill="1" applyBorder="1" applyAlignment="1">
      <alignment horizontal="center" vertical="center"/>
    </xf>
    <xf numFmtId="173" fontId="14" fillId="0" borderId="85" xfId="5" applyNumberFormat="1" applyFont="1" applyBorder="1" applyAlignment="1">
      <alignment horizontal="center" vertical="center"/>
    </xf>
    <xf numFmtId="0" fontId="14" fillId="2" borderId="0" xfId="5" applyFont="1" applyFill="1" applyAlignment="1">
      <alignment horizontal="center" vertical="center"/>
    </xf>
    <xf numFmtId="165" fontId="14" fillId="2" borderId="0" xfId="5" applyNumberFormat="1" applyFont="1" applyFill="1" applyAlignment="1">
      <alignment vertical="center"/>
    </xf>
    <xf numFmtId="173" fontId="14" fillId="2" borderId="0" xfId="5" applyNumberFormat="1" applyFont="1" applyFill="1" applyAlignment="1">
      <alignment horizontal="center"/>
    </xf>
    <xf numFmtId="0" fontId="15" fillId="0" borderId="99" xfId="5" applyFont="1" applyBorder="1" applyAlignment="1">
      <alignment horizontal="center" vertical="center"/>
    </xf>
    <xf numFmtId="0" fontId="15" fillId="2" borderId="90" xfId="5" applyFont="1" applyFill="1" applyBorder="1" applyAlignment="1">
      <alignment vertical="center"/>
    </xf>
    <xf numFmtId="0" fontId="15" fillId="0" borderId="90" xfId="5" applyFont="1" applyBorder="1" applyAlignment="1">
      <alignment vertical="center"/>
    </xf>
    <xf numFmtId="0" fontId="15" fillId="0" borderId="90" xfId="5" applyFont="1" applyBorder="1" applyAlignment="1">
      <alignment horizontal="center" vertical="center"/>
    </xf>
    <xf numFmtId="2" fontId="15" fillId="0" borderId="90" xfId="5" applyNumberFormat="1" applyFont="1" applyBorder="1" applyAlignment="1">
      <alignment horizontal="center" vertical="center"/>
    </xf>
    <xf numFmtId="166" fontId="15" fillId="0" borderId="100" xfId="5" applyNumberFormat="1" applyFont="1" applyBorder="1" applyAlignment="1">
      <alignment horizontal="center" vertical="center"/>
    </xf>
    <xf numFmtId="0" fontId="15" fillId="2" borderId="99" xfId="5" applyFont="1" applyFill="1" applyBorder="1" applyAlignment="1">
      <alignment horizontal="center" vertical="center"/>
    </xf>
    <xf numFmtId="0" fontId="13" fillId="2" borderId="90" xfId="5" applyFont="1" applyFill="1" applyBorder="1" applyAlignment="1">
      <alignment vertical="center"/>
    </xf>
    <xf numFmtId="0" fontId="13" fillId="2" borderId="90" xfId="5" applyFont="1" applyFill="1" applyBorder="1" applyAlignment="1">
      <alignment horizontal="center" vertical="center"/>
    </xf>
    <xf numFmtId="2" fontId="13" fillId="2" borderId="90" xfId="5" applyNumberFormat="1" applyFont="1" applyFill="1" applyBorder="1" applyAlignment="1">
      <alignment horizontal="center" vertical="center"/>
    </xf>
    <xf numFmtId="0" fontId="13" fillId="2" borderId="100" xfId="5" applyFont="1" applyFill="1" applyBorder="1" applyAlignment="1">
      <alignment horizontal="center" vertical="center"/>
    </xf>
    <xf numFmtId="2" fontId="14" fillId="2" borderId="28" xfId="5" applyNumberFormat="1" applyFont="1" applyFill="1" applyBorder="1" applyAlignment="1">
      <alignment horizontal="center" vertical="center"/>
    </xf>
    <xf numFmtId="166" fontId="15" fillId="2" borderId="118" xfId="5" applyNumberFormat="1" applyFont="1" applyFill="1" applyBorder="1" applyAlignment="1">
      <alignment horizontal="left" vertical="center"/>
    </xf>
    <xf numFmtId="175" fontId="14" fillId="2" borderId="0" xfId="5" applyNumberFormat="1" applyFont="1" applyFill="1" applyAlignment="1">
      <alignment horizontal="center" vertical="center"/>
    </xf>
    <xf numFmtId="175" fontId="14" fillId="2" borderId="0" xfId="5" applyNumberFormat="1" applyFont="1" applyFill="1" applyAlignment="1">
      <alignment horizontal="right" vertical="center"/>
    </xf>
    <xf numFmtId="175" fontId="14" fillId="2" borderId="0" xfId="5" applyNumberFormat="1" applyFont="1" applyFill="1" applyAlignment="1">
      <alignment horizontal="center"/>
    </xf>
    <xf numFmtId="2" fontId="15" fillId="2" borderId="90" xfId="5" applyNumberFormat="1" applyFont="1" applyFill="1" applyBorder="1" applyAlignment="1">
      <alignment horizontal="center" vertical="center"/>
    </xf>
    <xf numFmtId="166" fontId="15" fillId="2" borderId="100" xfId="5" applyNumberFormat="1" applyFont="1" applyFill="1" applyBorder="1" applyAlignment="1">
      <alignment horizontal="center" vertical="center"/>
    </xf>
    <xf numFmtId="166" fontId="14" fillId="2" borderId="118" xfId="5" applyNumberFormat="1" applyFont="1" applyFill="1" applyBorder="1" applyAlignment="1">
      <alignment horizontal="center" vertical="center"/>
    </xf>
    <xf numFmtId="175" fontId="15" fillId="2" borderId="0" xfId="5" applyNumberFormat="1" applyFont="1" applyFill="1"/>
    <xf numFmtId="2" fontId="15" fillId="2" borderId="0" xfId="5" applyNumberFormat="1" applyFont="1" applyFill="1"/>
    <xf numFmtId="0" fontId="16" fillId="19" borderId="91" xfId="5" applyFont="1" applyFill="1" applyBorder="1" applyAlignment="1">
      <alignment horizontal="center" vertical="center"/>
    </xf>
    <xf numFmtId="0" fontId="16" fillId="19" borderId="105" xfId="5" applyFont="1" applyFill="1" applyBorder="1" applyAlignment="1">
      <alignment horizontal="left" vertical="center"/>
    </xf>
    <xf numFmtId="0" fontId="16" fillId="19" borderId="105" xfId="5" applyFont="1" applyFill="1" applyBorder="1" applyAlignment="1">
      <alignment horizontal="center" vertical="center"/>
    </xf>
    <xf numFmtId="0" fontId="16" fillId="19" borderId="72" xfId="5" applyFont="1" applyFill="1" applyBorder="1" applyAlignment="1">
      <alignment horizontal="center" vertical="center" wrapText="1"/>
    </xf>
    <xf numFmtId="0" fontId="16" fillId="19" borderId="107" xfId="5" applyFont="1" applyFill="1" applyBorder="1" applyAlignment="1">
      <alignment horizontal="center" vertical="center" wrapText="1"/>
    </xf>
    <xf numFmtId="0" fontId="15" fillId="2" borderId="354" xfId="5" applyFont="1" applyFill="1" applyBorder="1" applyAlignment="1">
      <alignment horizontal="left" vertical="center"/>
    </xf>
    <xf numFmtId="0" fontId="15" fillId="2" borderId="354" xfId="5" applyFont="1" applyFill="1" applyBorder="1" applyAlignment="1">
      <alignment vertical="center"/>
    </xf>
    <xf numFmtId="2" fontId="15" fillId="2" borderId="354" xfId="5" applyNumberFormat="1" applyFont="1" applyFill="1" applyBorder="1" applyAlignment="1">
      <alignment horizontal="center" vertical="center"/>
    </xf>
    <xf numFmtId="0" fontId="15" fillId="2" borderId="358" xfId="5" applyFont="1" applyFill="1" applyBorder="1" applyAlignment="1">
      <alignment horizontal="center" vertical="center"/>
    </xf>
    <xf numFmtId="2" fontId="14" fillId="2" borderId="88" xfId="5" applyNumberFormat="1" applyFont="1" applyFill="1" applyBorder="1" applyAlignment="1">
      <alignment horizontal="center" vertical="center"/>
    </xf>
    <xf numFmtId="0" fontId="16" fillId="2" borderId="0" xfId="5" applyFont="1" applyFill="1" applyAlignment="1">
      <alignment horizontal="center" vertical="center" wrapText="1"/>
    </xf>
    <xf numFmtId="0" fontId="15" fillId="0" borderId="99" xfId="5" applyFont="1" applyBorder="1" applyAlignment="1">
      <alignment vertical="center"/>
    </xf>
    <xf numFmtId="166" fontId="15" fillId="2" borderId="90" xfId="5" applyNumberFormat="1" applyFont="1" applyFill="1" applyBorder="1" applyAlignment="1">
      <alignment horizontal="center" vertical="center"/>
    </xf>
    <xf numFmtId="0" fontId="15" fillId="2" borderId="100" xfId="5" applyFont="1" applyFill="1" applyBorder="1" applyAlignment="1">
      <alignment horizontal="center" vertical="center"/>
    </xf>
    <xf numFmtId="166" fontId="14" fillId="2" borderId="84" xfId="5" applyNumberFormat="1" applyFont="1" applyFill="1" applyBorder="1" applyAlignment="1">
      <alignment horizontal="center" vertical="center"/>
    </xf>
    <xf numFmtId="0" fontId="15" fillId="2" borderId="118" xfId="5" applyFont="1" applyFill="1" applyBorder="1" applyAlignment="1">
      <alignment vertical="center"/>
    </xf>
    <xf numFmtId="0" fontId="13" fillId="2" borderId="353" xfId="5" applyFont="1" applyFill="1" applyBorder="1" applyAlignment="1">
      <alignment horizontal="center" vertical="center" wrapText="1"/>
    </xf>
    <xf numFmtId="0" fontId="13" fillId="2" borderId="354" xfId="5" applyFont="1" applyFill="1" applyBorder="1" applyAlignment="1">
      <alignment vertical="center" wrapText="1"/>
    </xf>
    <xf numFmtId="164" fontId="15" fillId="2" borderId="100" xfId="5" applyNumberFormat="1" applyFont="1" applyFill="1" applyBorder="1" applyAlignment="1">
      <alignment vertical="center"/>
    </xf>
    <xf numFmtId="164" fontId="14" fillId="2" borderId="26" xfId="5" applyNumberFormat="1" applyFont="1" applyFill="1" applyBorder="1"/>
    <xf numFmtId="0" fontId="15" fillId="2" borderId="0" xfId="5" applyFont="1" applyFill="1" applyAlignment="1">
      <alignment horizontal="right"/>
    </xf>
    <xf numFmtId="0" fontId="23" fillId="0" borderId="113" xfId="5" applyFont="1" applyBorder="1" applyAlignment="1">
      <alignment horizontal="center" vertical="center"/>
    </xf>
    <xf numFmtId="0" fontId="23" fillId="0" borderId="290" xfId="5" applyFont="1" applyBorder="1" applyAlignment="1">
      <alignment vertical="center"/>
    </xf>
    <xf numFmtId="0" fontId="23" fillId="0" borderId="289" xfId="5" applyFont="1" applyBorder="1" applyAlignment="1">
      <alignment horizontal="center" vertical="center" wrapText="1"/>
    </xf>
    <xf numFmtId="2" fontId="23" fillId="0" borderId="290" xfId="5" applyNumberFormat="1" applyFont="1" applyBorder="1" applyAlignment="1">
      <alignment horizontal="center" vertical="center" wrapText="1"/>
    </xf>
    <xf numFmtId="0" fontId="16" fillId="0" borderId="101" xfId="5" applyFont="1" applyBorder="1" applyAlignment="1">
      <alignment horizontal="center" vertical="center" wrapText="1"/>
    </xf>
    <xf numFmtId="4" fontId="14" fillId="6" borderId="103" xfId="5" applyNumberFormat="1" applyFont="1" applyFill="1" applyBorder="1" applyAlignment="1">
      <alignment horizontal="center" vertical="center"/>
    </xf>
    <xf numFmtId="173" fontId="14" fillId="0" borderId="118" xfId="5" applyNumberFormat="1" applyFont="1" applyBorder="1" applyAlignment="1">
      <alignment horizontal="center" vertical="center"/>
    </xf>
    <xf numFmtId="0" fontId="20" fillId="2" borderId="0" xfId="5" applyFont="1" applyFill="1" applyAlignment="1">
      <alignment horizontal="right" vertical="center"/>
    </xf>
    <xf numFmtId="4" fontId="14" fillId="2" borderId="0" xfId="5" applyNumberFormat="1" applyFont="1" applyFill="1" applyAlignment="1">
      <alignment horizontal="center" vertical="center"/>
    </xf>
    <xf numFmtId="173" fontId="14" fillId="2" borderId="0" xfId="5" applyNumberFormat="1" applyFont="1" applyFill="1" applyAlignment="1">
      <alignment horizontal="center" vertical="center"/>
    </xf>
    <xf numFmtId="0" fontId="15" fillId="2" borderId="0" xfId="5" applyFont="1" applyFill="1" applyAlignment="1">
      <alignment horizontal="right" vertical="center"/>
    </xf>
    <xf numFmtId="0" fontId="13" fillId="2" borderId="0" xfId="5" applyFont="1" applyFill="1" applyAlignment="1">
      <alignment horizontal="center" vertical="center"/>
    </xf>
    <xf numFmtId="171" fontId="13" fillId="2" borderId="0" xfId="5" applyNumberFormat="1" applyFont="1" applyFill="1" applyAlignment="1">
      <alignment horizontal="right" vertical="center" indent="2"/>
    </xf>
    <xf numFmtId="171" fontId="14" fillId="2" borderId="0" xfId="5" applyNumberFormat="1" applyFont="1" applyFill="1" applyAlignment="1">
      <alignment horizontal="right" vertical="center" indent="2"/>
    </xf>
    <xf numFmtId="0" fontId="15" fillId="0" borderId="0" xfId="5" applyFont="1" applyAlignment="1">
      <alignment horizontal="center"/>
    </xf>
    <xf numFmtId="0" fontId="16" fillId="19" borderId="87" xfId="5" applyFont="1" applyFill="1" applyBorder="1" applyAlignment="1">
      <alignment vertical="center"/>
    </xf>
    <xf numFmtId="0" fontId="16" fillId="19" borderId="54" xfId="5" applyFont="1" applyFill="1" applyBorder="1" applyAlignment="1">
      <alignment horizontal="center" vertical="center"/>
    </xf>
    <xf numFmtId="0" fontId="16" fillId="19" borderId="89" xfId="5" applyFont="1" applyFill="1" applyBorder="1" applyAlignment="1">
      <alignment horizontal="center" vertical="center" wrapText="1"/>
    </xf>
    <xf numFmtId="0" fontId="16" fillId="19" borderId="53" xfId="5" applyFont="1" applyFill="1" applyBorder="1" applyAlignment="1">
      <alignment vertical="center"/>
    </xf>
    <xf numFmtId="0" fontId="16" fillId="19" borderId="105" xfId="5" applyFont="1" applyFill="1" applyBorder="1" applyAlignment="1">
      <alignment vertical="center"/>
    </xf>
    <xf numFmtId="0" fontId="16" fillId="19" borderId="105" xfId="5" applyFont="1" applyFill="1" applyBorder="1" applyAlignment="1">
      <alignment horizontal="center" vertical="center" wrapText="1"/>
    </xf>
    <xf numFmtId="0" fontId="52" fillId="19" borderId="105" xfId="5" applyFont="1" applyFill="1" applyBorder="1" applyAlignment="1">
      <alignment vertical="center"/>
    </xf>
    <xf numFmtId="0" fontId="52" fillId="19" borderId="105" xfId="5" applyFont="1" applyFill="1" applyBorder="1" applyAlignment="1">
      <alignment horizontal="center" vertical="center"/>
    </xf>
    <xf numFmtId="0" fontId="52" fillId="19" borderId="105" xfId="5" applyFont="1" applyFill="1" applyBorder="1" applyAlignment="1">
      <alignment horizontal="center" vertical="center" wrapText="1"/>
    </xf>
    <xf numFmtId="0" fontId="16" fillId="19" borderId="12" xfId="5" applyFont="1" applyFill="1" applyBorder="1" applyAlignment="1">
      <alignment horizontal="center" vertical="center"/>
    </xf>
    <xf numFmtId="0" fontId="16" fillId="19" borderId="52" xfId="5" applyFont="1" applyFill="1" applyBorder="1" applyAlignment="1">
      <alignment horizontal="left" vertical="center"/>
    </xf>
    <xf numFmtId="0" fontId="26" fillId="19" borderId="54" xfId="5" applyFont="1" applyFill="1" applyBorder="1" applyAlignment="1">
      <alignment horizontal="left" vertical="center" wrapText="1"/>
    </xf>
    <xf numFmtId="0" fontId="26" fillId="19" borderId="114" xfId="5" applyFont="1" applyFill="1" applyBorder="1" applyAlignment="1">
      <alignment horizontal="center" vertical="center"/>
    </xf>
    <xf numFmtId="0" fontId="26" fillId="19" borderId="67" xfId="5" applyFont="1" applyFill="1" applyBorder="1" applyAlignment="1">
      <alignment vertical="center" wrapText="1"/>
    </xf>
    <xf numFmtId="0" fontId="26" fillId="19" borderId="65" xfId="5" applyFont="1" applyFill="1" applyBorder="1" applyAlignment="1">
      <alignment horizontal="center" vertical="center"/>
    </xf>
    <xf numFmtId="0" fontId="26" fillId="19" borderId="66" xfId="5" applyFont="1" applyFill="1" applyBorder="1" applyAlignment="1">
      <alignment horizontal="center" vertical="center" wrapText="1"/>
    </xf>
    <xf numFmtId="0" fontId="26" fillId="19" borderId="115" xfId="5" applyFont="1" applyFill="1" applyBorder="1" applyAlignment="1">
      <alignment horizontal="center" vertical="center" wrapText="1"/>
    </xf>
    <xf numFmtId="0" fontId="41" fillId="2" borderId="0" xfId="2" applyFont="1" applyFill="1"/>
    <xf numFmtId="9" fontId="19" fillId="0" borderId="0" xfId="1" applyFont="1"/>
    <xf numFmtId="0" fontId="30" fillId="2" borderId="0" xfId="10" applyFont="1" applyFill="1"/>
    <xf numFmtId="43" fontId="19" fillId="0" borderId="0" xfId="28" applyFont="1"/>
    <xf numFmtId="0" fontId="30" fillId="0" borderId="0" xfId="10" applyFont="1"/>
    <xf numFmtId="0" fontId="30" fillId="2" borderId="0" xfId="10" applyFont="1" applyFill="1" applyAlignment="1">
      <alignment wrapText="1"/>
    </xf>
    <xf numFmtId="0" fontId="4" fillId="0" borderId="0" xfId="0" pivotButton="1" applyFont="1"/>
    <xf numFmtId="0" fontId="23" fillId="2" borderId="0" xfId="12" applyFont="1" applyFill="1"/>
    <xf numFmtId="0" fontId="30" fillId="0" borderId="0" xfId="12" applyFont="1"/>
    <xf numFmtId="0" fontId="30" fillId="2" borderId="0" xfId="0" applyFont="1" applyFill="1"/>
    <xf numFmtId="9" fontId="15" fillId="2" borderId="0" xfId="13" applyFont="1" applyFill="1" applyBorder="1"/>
    <xf numFmtId="9" fontId="41" fillId="0" borderId="0" xfId="13" applyFont="1" applyBorder="1"/>
    <xf numFmtId="0" fontId="31" fillId="0" borderId="0" xfId="12" applyFont="1"/>
    <xf numFmtId="3" fontId="30" fillId="0" borderId="0" xfId="12" applyNumberFormat="1" applyFont="1"/>
    <xf numFmtId="9" fontId="30" fillId="0" borderId="0" xfId="13" applyFont="1" applyBorder="1"/>
    <xf numFmtId="2" fontId="30" fillId="0" borderId="0" xfId="12" applyNumberFormat="1" applyFont="1"/>
    <xf numFmtId="2" fontId="41" fillId="0" borderId="0" xfId="13" applyNumberFormat="1" applyFont="1" applyBorder="1"/>
    <xf numFmtId="1" fontId="30" fillId="0" borderId="0" xfId="12" applyNumberFormat="1" applyFont="1"/>
    <xf numFmtId="1" fontId="30" fillId="0" borderId="0" xfId="13" applyNumberFormat="1" applyFont="1" applyBorder="1"/>
    <xf numFmtId="0" fontId="45" fillId="2" borderId="0" xfId="12" applyFont="1" applyFill="1"/>
    <xf numFmtId="0" fontId="54" fillId="2" borderId="0" xfId="12" applyFont="1" applyFill="1"/>
    <xf numFmtId="0" fontId="15" fillId="2" borderId="0" xfId="12" applyFont="1" applyFill="1"/>
    <xf numFmtId="4" fontId="45" fillId="2" borderId="0" xfId="12" applyNumberFormat="1" applyFont="1" applyFill="1"/>
    <xf numFmtId="0" fontId="25" fillId="19" borderId="171" xfId="12" applyFont="1" applyFill="1" applyBorder="1" applyAlignment="1">
      <alignment horizontal="center" vertical="center"/>
    </xf>
    <xf numFmtId="0" fontId="25" fillId="19" borderId="173" xfId="12" applyFont="1" applyFill="1" applyBorder="1" applyAlignment="1">
      <alignment horizontal="center" vertical="center"/>
    </xf>
    <xf numFmtId="0" fontId="25" fillId="19" borderId="174" xfId="12" applyFont="1" applyFill="1" applyBorder="1" applyAlignment="1">
      <alignment horizontal="center" vertical="center"/>
    </xf>
    <xf numFmtId="0" fontId="55" fillId="2" borderId="126" xfId="12" applyFont="1" applyFill="1" applyBorder="1" applyAlignment="1">
      <alignment vertical="center"/>
    </xf>
    <xf numFmtId="0" fontId="45" fillId="2" borderId="0" xfId="12" applyFont="1" applyFill="1" applyAlignment="1">
      <alignment horizontal="center" vertical="center"/>
    </xf>
    <xf numFmtId="171" fontId="55" fillId="2" borderId="57" xfId="14" applyNumberFormat="1" applyFont="1" applyFill="1" applyBorder="1" applyAlignment="1">
      <alignment horizontal="right" vertical="center"/>
    </xf>
    <xf numFmtId="171" fontId="55" fillId="2" borderId="60" xfId="14" applyNumberFormat="1" applyFont="1" applyFill="1" applyBorder="1" applyAlignment="1">
      <alignment horizontal="right" vertical="center"/>
    </xf>
    <xf numFmtId="171" fontId="39" fillId="2" borderId="175" xfId="14" applyNumberFormat="1" applyFont="1" applyFill="1" applyBorder="1" applyAlignment="1">
      <alignment horizontal="right" vertical="center"/>
    </xf>
    <xf numFmtId="4" fontId="30" fillId="0" borderId="0" xfId="12" applyNumberFormat="1" applyFont="1"/>
    <xf numFmtId="0" fontId="55" fillId="2" borderId="176" xfId="12" applyFont="1" applyFill="1" applyBorder="1" applyAlignment="1">
      <alignment vertical="center"/>
    </xf>
    <xf numFmtId="0" fontId="45" fillId="2" borderId="177" xfId="12" applyFont="1" applyFill="1" applyBorder="1" applyAlignment="1">
      <alignment horizontal="center" vertical="center"/>
    </xf>
    <xf numFmtId="171" fontId="55" fillId="2" borderId="178" xfId="14" applyNumberFormat="1" applyFont="1" applyFill="1" applyBorder="1" applyAlignment="1">
      <alignment horizontal="right" vertical="center"/>
    </xf>
    <xf numFmtId="171" fontId="55" fillId="2" borderId="179" xfId="14" applyNumberFormat="1" applyFont="1" applyFill="1" applyBorder="1" applyAlignment="1">
      <alignment horizontal="right" vertical="center"/>
    </xf>
    <xf numFmtId="171" fontId="40" fillId="2" borderId="180" xfId="14" applyNumberFormat="1" applyFont="1" applyFill="1" applyBorder="1" applyAlignment="1">
      <alignment horizontal="right" vertical="center"/>
    </xf>
    <xf numFmtId="0" fontId="55" fillId="2" borderId="181" xfId="12" applyFont="1" applyFill="1" applyBorder="1" applyAlignment="1">
      <alignment vertical="center"/>
    </xf>
    <xf numFmtId="0" fontId="45" fillId="2" borderId="182" xfId="12" applyFont="1" applyFill="1" applyBorder="1" applyAlignment="1">
      <alignment horizontal="center" vertical="center"/>
    </xf>
    <xf numFmtId="4" fontId="15" fillId="2" borderId="0" xfId="12" applyNumberFormat="1" applyFont="1" applyFill="1"/>
    <xf numFmtId="171" fontId="19" fillId="0" borderId="0" xfId="0" applyNumberFormat="1" applyFont="1"/>
    <xf numFmtId="192" fontId="19" fillId="0" borderId="0" xfId="0" applyNumberFormat="1" applyFont="1"/>
    <xf numFmtId="0" fontId="40" fillId="2" borderId="0" xfId="2" applyFont="1" applyFill="1" applyAlignment="1">
      <alignment horizontal="left"/>
    </xf>
    <xf numFmtId="0" fontId="23" fillId="0" borderId="0" xfId="2" applyFont="1" applyAlignment="1">
      <alignment horizontal="center" vertical="center"/>
    </xf>
    <xf numFmtId="0" fontId="45" fillId="2" borderId="0" xfId="2" applyFont="1" applyFill="1" applyAlignment="1">
      <alignment vertical="center"/>
    </xf>
    <xf numFmtId="0" fontId="48" fillId="2" borderId="0" xfId="2" applyFont="1" applyFill="1" applyAlignment="1">
      <alignment horizontal="left" vertical="center"/>
    </xf>
    <xf numFmtId="0" fontId="47" fillId="2" borderId="0" xfId="2" applyFont="1" applyFill="1" applyAlignment="1">
      <alignment horizontal="left" vertical="center"/>
    </xf>
    <xf numFmtId="0" fontId="45" fillId="2" borderId="0" xfId="2" applyFont="1" applyFill="1" applyAlignment="1">
      <alignment horizontal="center" vertical="center"/>
    </xf>
    <xf numFmtId="0" fontId="31" fillId="2" borderId="0" xfId="2" applyFont="1" applyFill="1" applyAlignment="1">
      <alignment horizontal="center"/>
    </xf>
    <xf numFmtId="0" fontId="23" fillId="2" borderId="108" xfId="10" applyFont="1" applyFill="1" applyBorder="1" applyAlignment="1">
      <alignment horizontal="center" vertical="center"/>
    </xf>
    <xf numFmtId="0" fontId="21" fillId="2" borderId="162" xfId="0" applyFont="1" applyFill="1" applyBorder="1" applyAlignment="1">
      <alignment horizontal="left" vertical="center" wrapText="1"/>
    </xf>
    <xf numFmtId="171" fontId="23" fillId="2" borderId="159" xfId="7" applyNumberFormat="1" applyFont="1" applyFill="1" applyBorder="1" applyAlignment="1">
      <alignment horizontal="right" vertical="center"/>
    </xf>
    <xf numFmtId="171" fontId="23" fillId="2" borderId="162" xfId="7" applyNumberFormat="1" applyFont="1" applyFill="1" applyBorder="1" applyAlignment="1">
      <alignment horizontal="right" vertical="center"/>
    </xf>
    <xf numFmtId="171" fontId="23" fillId="2" borderId="203" xfId="7" applyNumberFormat="1" applyFont="1" applyFill="1" applyBorder="1" applyAlignment="1">
      <alignment horizontal="right" vertical="center"/>
    </xf>
    <xf numFmtId="171" fontId="23" fillId="2" borderId="204" xfId="7" applyNumberFormat="1" applyFont="1" applyFill="1" applyBorder="1" applyAlignment="1">
      <alignment horizontal="right" vertical="center"/>
    </xf>
    <xf numFmtId="171" fontId="23" fillId="2" borderId="205" xfId="7" applyNumberFormat="1" applyFont="1" applyFill="1" applyBorder="1" applyAlignment="1">
      <alignment horizontal="right" vertical="center"/>
    </xf>
    <xf numFmtId="43" fontId="23" fillId="2" borderId="162" xfId="28" applyFont="1" applyFill="1" applyBorder="1" applyAlignment="1">
      <alignment horizontal="right" vertical="center"/>
    </xf>
    <xf numFmtId="43" fontId="23" fillId="2" borderId="206" xfId="28" applyFont="1" applyFill="1" applyBorder="1" applyAlignment="1">
      <alignment horizontal="right" vertical="center"/>
    </xf>
    <xf numFmtId="171" fontId="20" fillId="2" borderId="207" xfId="2" applyNumberFormat="1" applyFont="1" applyFill="1" applyBorder="1" applyAlignment="1">
      <alignment vertical="center"/>
    </xf>
    <xf numFmtId="10" fontId="30" fillId="2" borderId="0" xfId="3" applyNumberFormat="1" applyFont="1" applyFill="1"/>
    <xf numFmtId="0" fontId="23" fillId="2" borderId="40" xfId="10" applyFont="1" applyFill="1" applyBorder="1" applyAlignment="1">
      <alignment horizontal="center" vertical="center"/>
    </xf>
    <xf numFmtId="171" fontId="23" fillId="2" borderId="62" xfId="7" applyNumberFormat="1" applyFont="1" applyFill="1" applyBorder="1" applyAlignment="1">
      <alignment horizontal="right" vertical="center"/>
    </xf>
    <xf numFmtId="171" fontId="23" fillId="2" borderId="61" xfId="7" applyNumberFormat="1" applyFont="1" applyFill="1" applyBorder="1" applyAlignment="1">
      <alignment horizontal="right" vertical="center"/>
    </xf>
    <xf numFmtId="171" fontId="23" fillId="2" borderId="7" xfId="7" applyNumberFormat="1" applyFont="1" applyFill="1" applyBorder="1" applyAlignment="1">
      <alignment horizontal="right" vertical="center"/>
    </xf>
    <xf numFmtId="171" fontId="23" fillId="2" borderId="36" xfId="7" applyNumberFormat="1" applyFont="1" applyFill="1" applyBorder="1" applyAlignment="1">
      <alignment horizontal="right" vertical="center"/>
    </xf>
    <xf numFmtId="43" fontId="23" fillId="2" borderId="8" xfId="28" applyFont="1" applyFill="1" applyBorder="1" applyAlignment="1">
      <alignment horizontal="right" vertical="center"/>
    </xf>
    <xf numFmtId="43" fontId="23" fillId="2" borderId="145" xfId="28" applyFont="1" applyFill="1" applyBorder="1" applyAlignment="1">
      <alignment horizontal="right" vertical="center"/>
    </xf>
    <xf numFmtId="171" fontId="20" fillId="2" borderId="42" xfId="2" applyNumberFormat="1" applyFont="1" applyFill="1" applyBorder="1" applyAlignment="1">
      <alignment vertical="center"/>
    </xf>
    <xf numFmtId="0" fontId="23" fillId="2" borderId="0" xfId="2" applyFont="1" applyFill="1" applyAlignment="1">
      <alignment wrapText="1"/>
    </xf>
    <xf numFmtId="10" fontId="30" fillId="2" borderId="0" xfId="3" applyNumberFormat="1" applyFont="1" applyFill="1" applyAlignment="1">
      <alignment wrapText="1"/>
    </xf>
    <xf numFmtId="0" fontId="30" fillId="0" borderId="0" xfId="2" applyFont="1" applyAlignment="1">
      <alignment wrapText="1"/>
    </xf>
    <xf numFmtId="0" fontId="23" fillId="0" borderId="0" xfId="2" applyFont="1" applyAlignment="1">
      <alignment wrapText="1"/>
    </xf>
    <xf numFmtId="171" fontId="46" fillId="2" borderId="151" xfId="11" applyNumberFormat="1" applyFont="1" applyFill="1" applyBorder="1" applyAlignment="1">
      <alignment horizontal="right"/>
    </xf>
    <xf numFmtId="171" fontId="46" fillId="2" borderId="153" xfId="11" applyNumberFormat="1" applyFont="1" applyFill="1" applyBorder="1" applyAlignment="1">
      <alignment horizontal="right"/>
    </xf>
    <xf numFmtId="171" fontId="47" fillId="2" borderId="153" xfId="11" applyNumberFormat="1" applyFont="1" applyFill="1" applyBorder="1" applyAlignment="1">
      <alignment horizontal="right"/>
    </xf>
    <xf numFmtId="171" fontId="46" fillId="2" borderId="0" xfId="2" applyNumberFormat="1" applyFont="1" applyFill="1" applyAlignment="1">
      <alignment vertical="center"/>
    </xf>
    <xf numFmtId="4" fontId="23" fillId="2" borderId="0" xfId="2" applyNumberFormat="1" applyFont="1" applyFill="1" applyAlignment="1">
      <alignment vertical="center"/>
    </xf>
    <xf numFmtId="0" fontId="56" fillId="0" borderId="0" xfId="2" applyFont="1"/>
    <xf numFmtId="0" fontId="31" fillId="0" borderId="0" xfId="2" applyFont="1"/>
    <xf numFmtId="0" fontId="30" fillId="0" borderId="0" xfId="2" applyFont="1" applyAlignment="1">
      <alignment horizontal="center"/>
    </xf>
    <xf numFmtId="168" fontId="30" fillId="0" borderId="0" xfId="2" applyNumberFormat="1" applyFont="1"/>
    <xf numFmtId="168" fontId="30" fillId="0" borderId="0" xfId="7" applyNumberFormat="1" applyFont="1" applyFill="1" applyBorder="1"/>
    <xf numFmtId="9" fontId="30" fillId="0" borderId="0" xfId="3" applyFont="1" applyFill="1" applyBorder="1"/>
    <xf numFmtId="9" fontId="30" fillId="0" borderId="0" xfId="2" applyNumberFormat="1" applyFont="1"/>
    <xf numFmtId="0" fontId="30" fillId="0" borderId="0" xfId="2" applyFont="1" applyAlignment="1">
      <alignment horizontal="center" vertical="center"/>
    </xf>
    <xf numFmtId="1" fontId="41" fillId="0" borderId="0" xfId="2" applyNumberFormat="1" applyFont="1"/>
    <xf numFmtId="0" fontId="52" fillId="19" borderId="90" xfId="2" applyFont="1" applyFill="1" applyBorder="1" applyAlignment="1">
      <alignment horizontal="center" vertical="center"/>
    </xf>
    <xf numFmtId="0" fontId="52" fillId="19" borderId="110" xfId="2" applyFont="1" applyFill="1" applyBorder="1" applyAlignment="1">
      <alignment horizontal="center" vertical="center"/>
    </xf>
    <xf numFmtId="0" fontId="16" fillId="19" borderId="208" xfId="2" applyFont="1" applyFill="1" applyBorder="1" applyAlignment="1">
      <alignment horizontal="center" vertical="center"/>
    </xf>
    <xf numFmtId="0" fontId="45" fillId="2" borderId="119" xfId="2" applyFont="1" applyFill="1" applyBorder="1" applyAlignment="1">
      <alignment horizontal="center" vertical="center"/>
    </xf>
    <xf numFmtId="0" fontId="15" fillId="0" borderId="209" xfId="0" applyFont="1" applyBorder="1" applyAlignment="1">
      <alignment vertical="center"/>
    </xf>
    <xf numFmtId="4" fontId="45" fillId="2" borderId="159" xfId="16" applyNumberFormat="1" applyFont="1" applyFill="1" applyBorder="1" applyAlignment="1">
      <alignment horizontal="right" indent="1"/>
    </xf>
    <xf numFmtId="4" fontId="45" fillId="2" borderId="160" xfId="16" applyNumberFormat="1" applyFont="1" applyFill="1" applyBorder="1" applyAlignment="1">
      <alignment horizontal="right" indent="1"/>
    </xf>
    <xf numFmtId="43" fontId="45" fillId="2" borderId="161" xfId="28" applyFont="1" applyFill="1" applyBorder="1" applyAlignment="1">
      <alignment horizontal="right" indent="1"/>
    </xf>
    <xf numFmtId="43" fontId="45" fillId="2" borderId="162" xfId="28" applyFont="1" applyFill="1" applyBorder="1" applyAlignment="1">
      <alignment horizontal="right" indent="1"/>
    </xf>
    <xf numFmtId="4" fontId="40" fillId="2" borderId="163" xfId="16" applyNumberFormat="1" applyFont="1" applyFill="1" applyBorder="1" applyAlignment="1">
      <alignment horizontal="right" indent="1"/>
    </xf>
    <xf numFmtId="4" fontId="19" fillId="0" borderId="0" xfId="0" applyNumberFormat="1" applyFont="1"/>
    <xf numFmtId="0" fontId="45" fillId="2" borderId="37" xfId="2" applyFont="1" applyFill="1" applyBorder="1" applyAlignment="1">
      <alignment horizontal="center" vertical="center"/>
    </xf>
    <xf numFmtId="0" fontId="15" fillId="0" borderId="210" xfId="0" applyFont="1" applyBorder="1" applyAlignment="1">
      <alignment vertical="center"/>
    </xf>
    <xf numFmtId="4" fontId="45" fillId="2" borderId="62" xfId="16" applyNumberFormat="1" applyFont="1" applyFill="1" applyBorder="1" applyAlignment="1">
      <alignment horizontal="right" indent="1"/>
    </xf>
    <xf numFmtId="4" fontId="45" fillId="2" borderId="9" xfId="16" applyNumberFormat="1" applyFont="1" applyFill="1" applyBorder="1" applyAlignment="1">
      <alignment horizontal="right" indent="1"/>
    </xf>
    <xf numFmtId="43" fontId="45" fillId="2" borderId="211" xfId="28" applyFont="1" applyFill="1" applyBorder="1" applyAlignment="1">
      <alignment horizontal="right" indent="1"/>
    </xf>
    <xf numFmtId="4" fontId="40" fillId="2" borderId="146" xfId="16" applyNumberFormat="1" applyFont="1" applyFill="1" applyBorder="1" applyAlignment="1">
      <alignment horizontal="right" indent="1"/>
    </xf>
    <xf numFmtId="0" fontId="11" fillId="0" borderId="0" xfId="0" applyFont="1" applyAlignment="1">
      <alignment horizontal="left"/>
    </xf>
    <xf numFmtId="4" fontId="45" fillId="2" borderId="346" xfId="16" applyNumberFormat="1" applyFont="1" applyFill="1" applyBorder="1" applyAlignment="1">
      <alignment horizontal="right" indent="1"/>
    </xf>
    <xf numFmtId="4" fontId="45" fillId="2" borderId="164" xfId="16" applyNumberFormat="1" applyFont="1" applyFill="1" applyBorder="1"/>
    <xf numFmtId="4" fontId="45" fillId="2" borderId="153" xfId="16" applyNumberFormat="1" applyFont="1" applyFill="1" applyBorder="1"/>
    <xf numFmtId="171" fontId="49" fillId="2" borderId="165" xfId="16" applyNumberFormat="1" applyFont="1" applyFill="1" applyBorder="1"/>
    <xf numFmtId="43" fontId="11" fillId="0" borderId="0" xfId="0" applyNumberFormat="1" applyFont="1"/>
    <xf numFmtId="0" fontId="15" fillId="0" borderId="0" xfId="0" applyFont="1" applyAlignment="1">
      <alignment vertical="center"/>
    </xf>
    <xf numFmtId="4" fontId="45" fillId="2" borderId="0" xfId="16" applyNumberFormat="1" applyFont="1" applyFill="1" applyBorder="1" applyAlignment="1">
      <alignment horizontal="right" indent="1"/>
    </xf>
    <xf numFmtId="43" fontId="45" fillId="2" borderId="0" xfId="28" applyFont="1" applyFill="1" applyBorder="1" applyAlignment="1">
      <alignment horizontal="right" indent="1"/>
    </xf>
    <xf numFmtId="4" fontId="40" fillId="2" borderId="0" xfId="16" applyNumberFormat="1" applyFont="1" applyFill="1" applyBorder="1" applyAlignment="1">
      <alignment horizontal="right" indent="1"/>
    </xf>
    <xf numFmtId="0" fontId="30" fillId="9" borderId="0" xfId="2" applyFont="1" applyFill="1"/>
    <xf numFmtId="1" fontId="30" fillId="9" borderId="0" xfId="2" applyNumberFormat="1" applyFont="1" applyFill="1"/>
    <xf numFmtId="9" fontId="30" fillId="9" borderId="0" xfId="3" applyFont="1" applyFill="1" applyBorder="1"/>
    <xf numFmtId="0" fontId="23" fillId="0" borderId="0" xfId="12" applyFont="1"/>
    <xf numFmtId="2" fontId="30" fillId="9" borderId="0" xfId="2" applyNumberFormat="1" applyFont="1" applyFill="1"/>
    <xf numFmtId="9" fontId="19" fillId="9" borderId="0" xfId="3" applyFont="1" applyFill="1" applyBorder="1"/>
    <xf numFmtId="0" fontId="25" fillId="19" borderId="22" xfId="2" applyFont="1" applyFill="1" applyBorder="1" applyAlignment="1">
      <alignment horizontal="center" vertical="center"/>
    </xf>
    <xf numFmtId="0" fontId="25" fillId="19" borderId="352" xfId="2" applyFont="1" applyFill="1" applyBorder="1" applyAlignment="1">
      <alignment horizontal="center" vertical="center"/>
    </xf>
    <xf numFmtId="0" fontId="25" fillId="19" borderId="81" xfId="2" applyFont="1" applyFill="1" applyBorder="1" applyAlignment="1">
      <alignment horizontal="center" vertical="center"/>
    </xf>
    <xf numFmtId="0" fontId="25" fillId="19" borderId="90" xfId="2" applyFont="1" applyFill="1" applyBorder="1" applyAlignment="1">
      <alignment horizontal="center" vertical="center"/>
    </xf>
    <xf numFmtId="0" fontId="25" fillId="19" borderId="144" xfId="2" applyFont="1" applyFill="1" applyBorder="1" applyAlignment="1">
      <alignment horizontal="center" vertical="center"/>
    </xf>
    <xf numFmtId="0" fontId="25" fillId="19" borderId="208" xfId="2" applyFont="1" applyFill="1" applyBorder="1" applyAlignment="1">
      <alignment horizontal="center" vertical="center"/>
    </xf>
    <xf numFmtId="0" fontId="55" fillId="2" borderId="58" xfId="2" applyFont="1" applyFill="1" applyBorder="1" applyAlignment="1">
      <alignment vertical="center"/>
    </xf>
    <xf numFmtId="0" fontId="55" fillId="2" borderId="142" xfId="2" applyFont="1" applyFill="1" applyBorder="1" applyAlignment="1">
      <alignment horizontal="center" vertical="center"/>
    </xf>
    <xf numFmtId="4" fontId="55" fillId="2" borderId="93" xfId="16" applyNumberFormat="1" applyFont="1" applyFill="1" applyBorder="1" applyAlignment="1">
      <alignment horizontal="right" vertical="center"/>
    </xf>
    <xf numFmtId="4" fontId="39" fillId="2" borderId="352" xfId="16" applyNumberFormat="1" applyFont="1" applyFill="1" applyBorder="1" applyAlignment="1">
      <alignment horizontal="right" vertical="center"/>
    </xf>
    <xf numFmtId="0" fontId="55" fillId="2" borderId="60" xfId="2" applyFont="1" applyFill="1" applyBorder="1" applyAlignment="1">
      <alignment vertical="center"/>
    </xf>
    <xf numFmtId="0" fontId="55" fillId="2" borderId="0" xfId="2" applyFont="1" applyFill="1" applyAlignment="1">
      <alignment horizontal="center" vertical="center"/>
    </xf>
    <xf numFmtId="4" fontId="55" fillId="2" borderId="57" xfId="16" applyNumberFormat="1" applyFont="1" applyFill="1" applyBorder="1" applyAlignment="1">
      <alignment horizontal="right" vertical="center"/>
    </xf>
    <xf numFmtId="4" fontId="55" fillId="2" borderId="212" xfId="16" applyNumberFormat="1" applyFont="1" applyFill="1" applyBorder="1" applyAlignment="1">
      <alignment horizontal="right" vertical="center"/>
    </xf>
    <xf numFmtId="4" fontId="39" fillId="2" borderId="158" xfId="16" applyNumberFormat="1" applyFont="1" applyFill="1" applyBorder="1" applyAlignment="1">
      <alignment horizontal="right" vertical="center"/>
    </xf>
    <xf numFmtId="4" fontId="30" fillId="0" borderId="0" xfId="2" applyNumberFormat="1" applyFont="1"/>
    <xf numFmtId="0" fontId="55" fillId="2" borderId="149" xfId="2" applyFont="1" applyFill="1" applyBorder="1" applyAlignment="1">
      <alignment vertical="center"/>
    </xf>
    <xf numFmtId="0" fontId="55" fillId="2" borderId="151" xfId="2" applyFont="1" applyFill="1" applyBorder="1" applyAlignment="1">
      <alignment horizontal="center" vertical="center"/>
    </xf>
    <xf numFmtId="4" fontId="55" fillId="2" borderId="164" xfId="16" applyNumberFormat="1" applyFont="1" applyFill="1" applyBorder="1" applyAlignment="1">
      <alignment horizontal="right" vertical="center"/>
    </xf>
    <xf numFmtId="4" fontId="55" fillId="2" borderId="213" xfId="16" applyNumberFormat="1" applyFont="1" applyFill="1" applyBorder="1" applyAlignment="1">
      <alignment horizontal="right" vertical="center"/>
    </xf>
    <xf numFmtId="4" fontId="39" fillId="2" borderId="165" xfId="16" applyNumberFormat="1" applyFont="1" applyFill="1" applyBorder="1" applyAlignment="1">
      <alignment horizontal="right" vertical="center"/>
    </xf>
    <xf numFmtId="0" fontId="55" fillId="2" borderId="82" xfId="2" applyFont="1" applyFill="1" applyBorder="1" applyAlignment="1">
      <alignment vertical="center"/>
    </xf>
    <xf numFmtId="0" fontId="55" fillId="2" borderId="83" xfId="2" applyFont="1" applyFill="1" applyBorder="1" applyAlignment="1">
      <alignment horizontal="center" vertical="center"/>
    </xf>
    <xf numFmtId="4" fontId="55" fillId="2" borderId="156" xfId="2" applyNumberFormat="1" applyFont="1" applyFill="1" applyBorder="1" applyAlignment="1">
      <alignment horizontal="center" vertical="center"/>
    </xf>
    <xf numFmtId="43" fontId="19" fillId="0" borderId="0" xfId="28" applyFont="1" applyBorder="1"/>
    <xf numFmtId="0" fontId="26" fillId="19" borderId="52" xfId="2" applyFont="1" applyFill="1" applyBorder="1" applyAlignment="1">
      <alignment horizontal="right"/>
    </xf>
    <xf numFmtId="0" fontId="26" fillId="19" borderId="59" xfId="2" applyFont="1" applyFill="1" applyBorder="1" applyAlignment="1">
      <alignment horizontal="left"/>
    </xf>
    <xf numFmtId="0" fontId="20" fillId="2" borderId="56" xfId="2" applyFont="1" applyFill="1" applyBorder="1" applyAlignment="1">
      <alignment horizontal="left"/>
    </xf>
    <xf numFmtId="168" fontId="23" fillId="2" borderId="57" xfId="2" applyNumberFormat="1" applyFont="1" applyFill="1" applyBorder="1"/>
    <xf numFmtId="9" fontId="43" fillId="2" borderId="57" xfId="3" applyFont="1" applyFill="1" applyBorder="1" applyAlignment="1">
      <alignment horizontal="center"/>
    </xf>
    <xf numFmtId="1" fontId="23" fillId="2" borderId="57" xfId="2" applyNumberFormat="1" applyFont="1" applyFill="1" applyBorder="1"/>
    <xf numFmtId="0" fontId="23" fillId="2" borderId="215" xfId="2" applyFont="1" applyFill="1" applyBorder="1" applyAlignment="1">
      <alignment horizontal="left"/>
    </xf>
    <xf numFmtId="9" fontId="43" fillId="2" borderId="77" xfId="3" applyFont="1" applyFill="1" applyBorder="1" applyAlignment="1">
      <alignment horizontal="center"/>
    </xf>
    <xf numFmtId="193" fontId="30" fillId="0" borderId="0" xfId="28" applyNumberFormat="1" applyFont="1"/>
    <xf numFmtId="0" fontId="20" fillId="0" borderId="18" xfId="2" applyFont="1" applyBorder="1" applyAlignment="1">
      <alignment horizontal="left"/>
    </xf>
    <xf numFmtId="0" fontId="23" fillId="0" borderId="60" xfId="2" applyFont="1" applyBorder="1"/>
    <xf numFmtId="0" fontId="23" fillId="0" borderId="191" xfId="2" applyFont="1" applyBorder="1"/>
    <xf numFmtId="0" fontId="38" fillId="0" borderId="56" xfId="2" applyFont="1" applyBorder="1" applyAlignment="1">
      <alignment horizontal="center"/>
    </xf>
    <xf numFmtId="168" fontId="23" fillId="0" borderId="57" xfId="2" applyNumberFormat="1" applyFont="1" applyBorder="1"/>
    <xf numFmtId="3" fontId="23" fillId="0" borderId="57" xfId="2" applyNumberFormat="1" applyFont="1" applyBorder="1"/>
    <xf numFmtId="168" fontId="23" fillId="0" borderId="60" xfId="2" applyNumberFormat="1" applyFont="1" applyBorder="1"/>
    <xf numFmtId="168" fontId="20" fillId="0" borderId="191" xfId="2" applyNumberFormat="1" applyFont="1" applyBorder="1"/>
    <xf numFmtId="9" fontId="43" fillId="0" borderId="57" xfId="3" applyFont="1" applyFill="1" applyBorder="1" applyAlignment="1">
      <alignment horizontal="center"/>
    </xf>
    <xf numFmtId="172" fontId="43" fillId="0" borderId="57" xfId="1" applyNumberFormat="1" applyFont="1" applyFill="1" applyBorder="1" applyAlignment="1">
      <alignment horizontal="center"/>
    </xf>
    <xf numFmtId="172" fontId="23" fillId="0" borderId="197" xfId="1" applyNumberFormat="1" applyFont="1" applyFill="1" applyBorder="1"/>
    <xf numFmtId="9" fontId="38" fillId="0" borderId="191" xfId="3" applyFont="1" applyFill="1" applyBorder="1" applyAlignment="1">
      <alignment horizontal="center"/>
    </xf>
    <xf numFmtId="189" fontId="23" fillId="0" borderId="57" xfId="2" applyNumberFormat="1" applyFont="1" applyBorder="1"/>
    <xf numFmtId="0" fontId="23" fillId="0" borderId="215" xfId="2" applyFont="1" applyBorder="1" applyAlignment="1">
      <alignment horizontal="left"/>
    </xf>
    <xf numFmtId="9" fontId="43" fillId="0" borderId="77" xfId="3" applyFont="1" applyFill="1" applyBorder="1" applyAlignment="1">
      <alignment horizontal="center"/>
    </xf>
    <xf numFmtId="0" fontId="23" fillId="0" borderId="78" xfId="2" applyFont="1" applyBorder="1"/>
    <xf numFmtId="9" fontId="43" fillId="0" borderId="192" xfId="3" applyFont="1" applyFill="1" applyBorder="1" applyAlignment="1">
      <alignment horizontal="center"/>
    </xf>
    <xf numFmtId="0" fontId="20" fillId="0" borderId="18" xfId="2" applyFont="1" applyBorder="1" applyAlignment="1">
      <alignment horizontal="center"/>
    </xf>
    <xf numFmtId="168" fontId="20" fillId="0" borderId="60" xfId="2" applyNumberFormat="1" applyFont="1" applyBorder="1"/>
    <xf numFmtId="168" fontId="20" fillId="0" borderId="57" xfId="2" applyNumberFormat="1" applyFont="1" applyBorder="1"/>
    <xf numFmtId="3" fontId="20" fillId="0" borderId="57" xfId="2" applyNumberFormat="1" applyFont="1" applyBorder="1"/>
    <xf numFmtId="168" fontId="20" fillId="0" borderId="197" xfId="2" applyNumberFormat="1" applyFont="1" applyBorder="1"/>
    <xf numFmtId="168" fontId="35" fillId="0" borderId="191" xfId="2" applyNumberFormat="1" applyFont="1" applyBorder="1"/>
    <xf numFmtId="0" fontId="23" fillId="0" borderId="25" xfId="2" applyFont="1" applyBorder="1"/>
    <xf numFmtId="9" fontId="43" fillId="0" borderId="29" xfId="3" applyFont="1" applyFill="1" applyBorder="1" applyAlignment="1">
      <alignment horizontal="center"/>
    </xf>
    <xf numFmtId="172" fontId="43" fillId="0" borderId="29" xfId="3" applyNumberFormat="1" applyFont="1" applyFill="1" applyBorder="1" applyAlignment="1">
      <alignment horizontal="center"/>
    </xf>
    <xf numFmtId="0" fontId="23" fillId="0" borderId="193" xfId="2" applyFont="1" applyBorder="1"/>
    <xf numFmtId="0" fontId="26" fillId="19" borderId="134" xfId="2" applyFont="1" applyFill="1" applyBorder="1" applyAlignment="1">
      <alignment horizontal="right"/>
    </xf>
    <xf numFmtId="0" fontId="26" fillId="19" borderId="138" xfId="2" applyFont="1" applyFill="1" applyBorder="1" applyAlignment="1">
      <alignment horizontal="left"/>
    </xf>
    <xf numFmtId="0" fontId="23" fillId="2" borderId="57" xfId="2" applyFont="1" applyFill="1" applyBorder="1"/>
    <xf numFmtId="0" fontId="38" fillId="2" borderId="56" xfId="2" applyFont="1" applyFill="1" applyBorder="1" applyAlignment="1">
      <alignment horizontal="left"/>
    </xf>
    <xf numFmtId="3" fontId="23" fillId="2" borderId="57" xfId="2" applyNumberFormat="1" applyFont="1" applyFill="1" applyBorder="1"/>
    <xf numFmtId="0" fontId="23" fillId="2" borderId="0" xfId="3" applyNumberFormat="1" applyFont="1" applyFill="1"/>
    <xf numFmtId="0" fontId="54" fillId="2" borderId="0" xfId="2" applyFont="1" applyFill="1" applyAlignment="1">
      <alignment horizontal="left"/>
    </xf>
    <xf numFmtId="0" fontId="40" fillId="2" borderId="0" xfId="2" applyFont="1" applyFill="1" applyAlignment="1">
      <alignment horizontal="left" vertical="center"/>
    </xf>
    <xf numFmtId="0" fontId="26" fillId="19" borderId="202" xfId="2" applyFont="1" applyFill="1" applyBorder="1" applyAlignment="1">
      <alignment horizontal="center" vertical="center"/>
    </xf>
    <xf numFmtId="0" fontId="26" fillId="19" borderId="103" xfId="2" applyFont="1" applyFill="1" applyBorder="1" applyAlignment="1">
      <alignment horizontal="center" vertical="center"/>
    </xf>
    <xf numFmtId="0" fontId="26" fillId="19" borderId="104" xfId="2" applyFont="1" applyFill="1" applyBorder="1" applyAlignment="1">
      <alignment horizontal="center" vertical="center"/>
    </xf>
    <xf numFmtId="0" fontId="58" fillId="2" borderId="0" xfId="2" applyFont="1" applyFill="1" applyAlignment="1">
      <alignment horizontal="center"/>
    </xf>
    <xf numFmtId="0" fontId="23" fillId="2" borderId="217" xfId="17" applyFont="1" applyFill="1" applyBorder="1" applyAlignment="1">
      <alignment horizontal="center" vertical="center"/>
    </xf>
    <xf numFmtId="0" fontId="23" fillId="2" borderId="218" xfId="17" applyFont="1" applyFill="1" applyBorder="1" applyAlignment="1">
      <alignment horizontal="left" vertical="center"/>
    </xf>
    <xf numFmtId="171" fontId="23" fillId="2" borderId="217" xfId="2" applyNumberFormat="1" applyFont="1" applyFill="1" applyBorder="1" applyAlignment="1">
      <alignment horizontal="right" indent="1"/>
    </xf>
    <xf numFmtId="171" fontId="23" fillId="2" borderId="219" xfId="2" applyNumberFormat="1" applyFont="1" applyFill="1" applyBorder="1" applyAlignment="1">
      <alignment horizontal="right" indent="1"/>
    </xf>
    <xf numFmtId="171" fontId="23" fillId="2" borderId="33" xfId="2" applyNumberFormat="1" applyFont="1" applyFill="1" applyBorder="1" applyAlignment="1">
      <alignment horizontal="right" indent="1"/>
    </xf>
    <xf numFmtId="43" fontId="46" fillId="2" borderId="217" xfId="28" applyFont="1" applyFill="1" applyBorder="1" applyAlignment="1">
      <alignment horizontal="right" indent="1"/>
    </xf>
    <xf numFmtId="43" fontId="46" fillId="2" borderId="219" xfId="28" applyFont="1" applyFill="1" applyBorder="1" applyAlignment="1">
      <alignment horizontal="right" indent="1"/>
    </xf>
    <xf numFmtId="43" fontId="46" fillId="2" borderId="33" xfId="28" applyFont="1" applyFill="1" applyBorder="1" applyAlignment="1">
      <alignment horizontal="right" indent="1"/>
    </xf>
    <xf numFmtId="171" fontId="20" fillId="2" borderId="39" xfId="2" applyNumberFormat="1" applyFont="1" applyFill="1" applyBorder="1" applyAlignment="1">
      <alignment horizontal="right" indent="1"/>
    </xf>
    <xf numFmtId="0" fontId="23" fillId="2" borderId="220" xfId="17" applyFont="1" applyFill="1" applyBorder="1" applyAlignment="1">
      <alignment horizontal="center" vertical="center"/>
    </xf>
    <xf numFmtId="0" fontId="23" fillId="2" borderId="209" xfId="17" applyFont="1" applyFill="1" applyBorder="1" applyAlignment="1">
      <alignment horizontal="left" vertical="center"/>
    </xf>
    <xf numFmtId="171" fontId="23" fillId="2" borderId="220" xfId="2" applyNumberFormat="1" applyFont="1" applyFill="1" applyBorder="1" applyAlignment="1">
      <alignment horizontal="right" indent="1"/>
    </xf>
    <xf numFmtId="171" fontId="23" fillId="2" borderId="8" xfId="2" applyNumberFormat="1" applyFont="1" applyFill="1" applyBorder="1" applyAlignment="1">
      <alignment horizontal="right" indent="1"/>
    </xf>
    <xf numFmtId="171" fontId="23" fillId="2" borderId="41" xfId="2" applyNumberFormat="1" applyFont="1" applyFill="1" applyBorder="1" applyAlignment="1">
      <alignment horizontal="right" indent="1"/>
    </xf>
    <xf numFmtId="43" fontId="46" fillId="2" borderId="220" xfId="28" applyFont="1" applyFill="1" applyBorder="1" applyAlignment="1">
      <alignment horizontal="right" indent="1"/>
    </xf>
    <xf numFmtId="43" fontId="46" fillId="2" borderId="8" xfId="28" applyFont="1" applyFill="1" applyBorder="1" applyAlignment="1">
      <alignment horizontal="right" indent="1"/>
    </xf>
    <xf numFmtId="171" fontId="20" fillId="2" borderId="42" xfId="2" applyNumberFormat="1" applyFont="1" applyFill="1" applyBorder="1" applyAlignment="1">
      <alignment horizontal="right" indent="1"/>
    </xf>
    <xf numFmtId="0" fontId="58" fillId="2" borderId="0" xfId="2" applyFont="1" applyFill="1" applyAlignment="1">
      <alignment horizontal="center" vertical="center"/>
    </xf>
    <xf numFmtId="171" fontId="46" fillId="2" borderId="223" xfId="16" applyNumberFormat="1" applyFont="1" applyFill="1" applyBorder="1" applyAlignment="1">
      <alignment horizontal="right" indent="1"/>
    </xf>
    <xf numFmtId="171" fontId="46" fillId="2" borderId="164" xfId="16" applyNumberFormat="1" applyFont="1" applyFill="1" applyBorder="1" applyAlignment="1">
      <alignment horizontal="right" indent="1"/>
    </xf>
    <xf numFmtId="171" fontId="46" fillId="2" borderId="224" xfId="16" applyNumberFormat="1" applyFont="1" applyFill="1" applyBorder="1" applyAlignment="1">
      <alignment horizontal="right" indent="1"/>
    </xf>
    <xf numFmtId="171" fontId="46" fillId="2" borderId="150" xfId="16" applyNumberFormat="1" applyFont="1" applyFill="1" applyBorder="1" applyAlignment="1">
      <alignment horizontal="right" indent="1"/>
    </xf>
    <xf numFmtId="171" fontId="46" fillId="2" borderId="225" xfId="16" applyNumberFormat="1" applyFont="1" applyFill="1" applyBorder="1" applyAlignment="1">
      <alignment horizontal="right" indent="1"/>
    </xf>
    <xf numFmtId="171" fontId="39" fillId="2" borderId="226" xfId="16" applyNumberFormat="1" applyFont="1" applyFill="1" applyBorder="1" applyAlignment="1">
      <alignment horizontal="right" indent="1"/>
    </xf>
    <xf numFmtId="171" fontId="46" fillId="2" borderId="18" xfId="2" applyNumberFormat="1" applyFont="1" applyFill="1" applyBorder="1"/>
    <xf numFmtId="4" fontId="23" fillId="2" borderId="0" xfId="2" applyNumberFormat="1" applyFont="1" applyFill="1"/>
    <xf numFmtId="0" fontId="19" fillId="0" borderId="0" xfId="12" applyFont="1"/>
    <xf numFmtId="0" fontId="59" fillId="0" borderId="0" xfId="12" applyFont="1"/>
    <xf numFmtId="2" fontId="19" fillId="0" borderId="0" xfId="12" applyNumberFormat="1" applyFont="1" applyAlignment="1">
      <alignment horizontal="center" vertical="center"/>
    </xf>
    <xf numFmtId="0" fontId="19" fillId="0" borderId="0" xfId="12" applyFont="1" applyAlignment="1">
      <alignment horizontal="center" vertical="center"/>
    </xf>
    <xf numFmtId="2" fontId="19" fillId="9" borderId="0" xfId="2" applyNumberFormat="1" applyFont="1" applyFill="1"/>
    <xf numFmtId="168" fontId="19" fillId="0" borderId="0" xfId="12" applyNumberFormat="1" applyFont="1"/>
    <xf numFmtId="9" fontId="19" fillId="0" borderId="0" xfId="13" applyFont="1" applyBorder="1"/>
    <xf numFmtId="2" fontId="19" fillId="0" borderId="0" xfId="12" applyNumberFormat="1" applyFont="1"/>
    <xf numFmtId="1" fontId="19" fillId="0" borderId="0" xfId="12" applyNumberFormat="1" applyFont="1"/>
    <xf numFmtId="3" fontId="19" fillId="0" borderId="0" xfId="12" applyNumberFormat="1" applyFont="1"/>
    <xf numFmtId="9" fontId="19" fillId="5" borderId="0" xfId="13" applyFont="1" applyFill="1" applyBorder="1"/>
    <xf numFmtId="1" fontId="19" fillId="9" borderId="0" xfId="2" applyNumberFormat="1" applyFont="1" applyFill="1"/>
    <xf numFmtId="1" fontId="19" fillId="0" borderId="0" xfId="0" applyNumberFormat="1" applyFont="1"/>
    <xf numFmtId="0" fontId="45" fillId="2" borderId="0" xfId="2" applyFont="1" applyFill="1" applyAlignment="1">
      <alignment wrapText="1"/>
    </xf>
    <xf numFmtId="0" fontId="15" fillId="0" borderId="8" xfId="0" applyFont="1" applyBorder="1" applyAlignment="1">
      <alignment vertical="center" wrapText="1"/>
    </xf>
    <xf numFmtId="4" fontId="15" fillId="2" borderId="227" xfId="2" applyNumberFormat="1" applyFont="1" applyFill="1" applyBorder="1" applyAlignment="1">
      <alignment horizontal="right" vertical="center" indent="1"/>
    </xf>
    <xf numFmtId="4" fontId="15" fillId="2" borderId="228" xfId="2" applyNumberFormat="1" applyFont="1" applyFill="1" applyBorder="1" applyAlignment="1">
      <alignment horizontal="right" vertical="center" indent="1"/>
    </xf>
    <xf numFmtId="4" fontId="15" fillId="2" borderId="6" xfId="2" applyNumberFormat="1" applyFont="1" applyFill="1" applyBorder="1" applyAlignment="1">
      <alignment horizontal="right" vertical="center" indent="1"/>
    </xf>
    <xf numFmtId="43" fontId="45" fillId="2" borderId="4" xfId="28" applyFont="1" applyFill="1" applyBorder="1" applyAlignment="1">
      <alignment horizontal="right" vertical="center" indent="1"/>
    </xf>
    <xf numFmtId="4" fontId="45" fillId="2" borderId="229" xfId="16" applyNumberFormat="1" applyFont="1" applyFill="1" applyBorder="1" applyAlignment="1">
      <alignment horizontal="right" vertical="center" indent="1"/>
    </xf>
    <xf numFmtId="4" fontId="14" fillId="2" borderId="163" xfId="2" applyNumberFormat="1" applyFont="1" applyFill="1" applyBorder="1" applyAlignment="1">
      <alignment horizontal="right" vertical="center" indent="1"/>
    </xf>
    <xf numFmtId="0" fontId="15" fillId="0" borderId="10" xfId="0" applyFont="1" applyBorder="1" applyAlignment="1">
      <alignment vertical="center" wrapText="1"/>
    </xf>
    <xf numFmtId="4" fontId="15" fillId="2" borderId="230" xfId="2" applyNumberFormat="1" applyFont="1" applyFill="1" applyBorder="1" applyAlignment="1">
      <alignment horizontal="right" vertical="center" indent="1"/>
    </xf>
    <xf numFmtId="4" fontId="15" fillId="2" borderId="209" xfId="2" applyNumberFormat="1" applyFont="1" applyFill="1" applyBorder="1" applyAlignment="1">
      <alignment horizontal="right" vertical="center" indent="1"/>
    </xf>
    <xf numFmtId="4" fontId="15" fillId="2" borderId="9" xfId="2" applyNumberFormat="1" applyFont="1" applyFill="1" applyBorder="1" applyAlignment="1">
      <alignment horizontal="right" vertical="center" indent="1"/>
    </xf>
    <xf numFmtId="43" fontId="45" fillId="2" borderId="7" xfId="28" applyFont="1" applyFill="1" applyBorder="1" applyAlignment="1">
      <alignment horizontal="right" vertical="center" indent="1"/>
    </xf>
    <xf numFmtId="4" fontId="45" fillId="2" borderId="231" xfId="16" applyNumberFormat="1" applyFont="1" applyFill="1" applyBorder="1" applyAlignment="1">
      <alignment horizontal="right" vertical="center" indent="1"/>
    </xf>
    <xf numFmtId="4" fontId="45" fillId="2" borderId="152" xfId="16" applyNumberFormat="1" applyFont="1" applyFill="1" applyBorder="1" applyAlignment="1">
      <alignment horizontal="right" indent="1"/>
    </xf>
    <xf numFmtId="4" fontId="45" fillId="2" borderId="232" xfId="16" applyNumberFormat="1" applyFont="1" applyFill="1" applyBorder="1" applyAlignment="1">
      <alignment horizontal="right" indent="1"/>
    </xf>
    <xf numFmtId="4" fontId="45" fillId="2" borderId="154" xfId="16" applyNumberFormat="1" applyFont="1" applyFill="1" applyBorder="1" applyAlignment="1">
      <alignment horizontal="right" indent="1"/>
    </xf>
    <xf numFmtId="171" fontId="49" fillId="2" borderId="165" xfId="16" applyNumberFormat="1" applyFont="1" applyFill="1" applyBorder="1" applyAlignment="1">
      <alignment horizontal="right" indent="1"/>
    </xf>
    <xf numFmtId="4" fontId="45" fillId="2" borderId="156" xfId="2" applyNumberFormat="1" applyFont="1" applyFill="1" applyBorder="1" applyAlignment="1">
      <alignment vertical="center"/>
    </xf>
    <xf numFmtId="164" fontId="19" fillId="0" borderId="0" xfId="0" applyNumberFormat="1" applyFont="1"/>
    <xf numFmtId="2" fontId="15" fillId="2" borderId="0" xfId="12" applyNumberFormat="1" applyFont="1" applyFill="1"/>
    <xf numFmtId="2" fontId="19" fillId="0" borderId="0" xfId="13" applyNumberFormat="1" applyFont="1" applyBorder="1"/>
    <xf numFmtId="0" fontId="19" fillId="0" borderId="0" xfId="0" applyFont="1" applyAlignment="1">
      <alignment horizontal="left"/>
    </xf>
    <xf numFmtId="0" fontId="45" fillId="0" borderId="0" xfId="12" applyFont="1"/>
    <xf numFmtId="172" fontId="19" fillId="0" borderId="0" xfId="3" applyNumberFormat="1" applyFont="1" applyFill="1" applyBorder="1"/>
    <xf numFmtId="0" fontId="40" fillId="2" borderId="0" xfId="12" applyFont="1" applyFill="1"/>
    <xf numFmtId="0" fontId="16" fillId="19" borderId="21" xfId="12" applyFont="1" applyFill="1" applyBorder="1" applyAlignment="1">
      <alignment horizontal="center" vertical="center"/>
    </xf>
    <xf numFmtId="0" fontId="16" fillId="19" borderId="110" xfId="12" applyFont="1" applyFill="1" applyBorder="1" applyAlignment="1">
      <alignment horizontal="center" vertical="center"/>
    </xf>
    <xf numFmtId="0" fontId="16" fillId="19" borderId="157" xfId="12" applyFont="1" applyFill="1" applyBorder="1" applyAlignment="1">
      <alignment horizontal="center" vertical="center"/>
    </xf>
    <xf numFmtId="0" fontId="16" fillId="0" borderId="0" xfId="12" applyFont="1" applyAlignment="1">
      <alignment horizontal="center" vertical="center"/>
    </xf>
    <xf numFmtId="0" fontId="19" fillId="0" borderId="0" xfId="0" pivotButton="1" applyFont="1" applyAlignment="1">
      <alignment vertical="center"/>
    </xf>
    <xf numFmtId="0" fontId="23" fillId="0" borderId="0" xfId="12" applyFont="1" applyAlignment="1">
      <alignment vertical="center"/>
    </xf>
    <xf numFmtId="0" fontId="16" fillId="19" borderId="90" xfId="12" applyFont="1" applyFill="1" applyBorder="1" applyAlignment="1">
      <alignment horizontal="center" vertical="center"/>
    </xf>
    <xf numFmtId="0" fontId="16" fillId="19" borderId="208" xfId="12" applyFont="1" applyFill="1" applyBorder="1" applyAlignment="1">
      <alignment horizontal="center" vertical="center"/>
    </xf>
    <xf numFmtId="0" fontId="45" fillId="2" borderId="58" xfId="12" applyFont="1" applyFill="1" applyBorder="1" applyAlignment="1">
      <alignment vertical="center"/>
    </xf>
    <xf numFmtId="0" fontId="45" fillId="2" borderId="142" xfId="12" applyFont="1" applyFill="1" applyBorder="1" applyAlignment="1">
      <alignment vertical="center"/>
    </xf>
    <xf numFmtId="171" fontId="45" fillId="0" borderId="93" xfId="18" applyNumberFormat="1" applyFont="1" applyFill="1" applyBorder="1" applyAlignment="1">
      <alignment vertical="center"/>
    </xf>
    <xf numFmtId="171" fontId="45" fillId="0" borderId="58" xfId="18" applyNumberFormat="1" applyFont="1" applyFill="1" applyBorder="1" applyAlignment="1">
      <alignment vertical="center"/>
    </xf>
    <xf numFmtId="171" fontId="40" fillId="2" borderId="157" xfId="18" applyNumberFormat="1" applyFont="1" applyFill="1" applyBorder="1" applyAlignment="1">
      <alignment vertical="center"/>
    </xf>
    <xf numFmtId="4" fontId="40" fillId="0" borderId="0" xfId="18" applyNumberFormat="1" applyFont="1" applyFill="1" applyBorder="1" applyAlignment="1">
      <alignment vertical="center"/>
    </xf>
    <xf numFmtId="0" fontId="45" fillId="2" borderId="60" xfId="12" applyFont="1" applyFill="1" applyBorder="1" applyAlignment="1">
      <alignment vertical="center"/>
    </xf>
    <xf numFmtId="0" fontId="45" fillId="2" borderId="0" xfId="12" applyFont="1" applyFill="1" applyAlignment="1">
      <alignment vertical="center"/>
    </xf>
    <xf numFmtId="171" fontId="40" fillId="2" borderId="158" xfId="18" applyNumberFormat="1" applyFont="1" applyFill="1" applyBorder="1" applyAlignment="1">
      <alignment vertical="center"/>
    </xf>
    <xf numFmtId="0" fontId="45" fillId="0" borderId="149" xfId="12" applyFont="1" applyBorder="1" applyAlignment="1">
      <alignment vertical="center"/>
    </xf>
    <xf numFmtId="0" fontId="45" fillId="0" borderId="151" xfId="12" applyFont="1" applyBorder="1" applyAlignment="1">
      <alignment vertical="center"/>
    </xf>
    <xf numFmtId="171" fontId="45" fillId="0" borderId="164" xfId="18" applyNumberFormat="1" applyFont="1" applyFill="1" applyBorder="1" applyAlignment="1">
      <alignment vertical="center"/>
    </xf>
    <xf numFmtId="171" fontId="45" fillId="0" borderId="149" xfId="18" applyNumberFormat="1" applyFont="1" applyFill="1" applyBorder="1" applyAlignment="1">
      <alignment vertical="center"/>
    </xf>
    <xf numFmtId="4" fontId="49" fillId="0" borderId="0" xfId="18" applyNumberFormat="1" applyFont="1" applyFill="1" applyBorder="1" applyAlignment="1">
      <alignment vertical="center"/>
    </xf>
    <xf numFmtId="0" fontId="45" fillId="0" borderId="82" xfId="12" applyFont="1" applyBorder="1" applyAlignment="1">
      <alignment vertical="center"/>
    </xf>
    <xf numFmtId="0" fontId="45" fillId="0" borderId="83" xfId="12" applyFont="1" applyBorder="1" applyAlignment="1">
      <alignment vertical="center"/>
    </xf>
    <xf numFmtId="0" fontId="45" fillId="0" borderId="0" xfId="12" applyFont="1" applyAlignment="1">
      <alignment vertical="center"/>
    </xf>
    <xf numFmtId="180" fontId="23" fillId="2" borderId="0" xfId="12" applyNumberFormat="1" applyFont="1" applyFill="1"/>
    <xf numFmtId="4" fontId="23" fillId="0" borderId="0" xfId="12" applyNumberFormat="1" applyFont="1"/>
    <xf numFmtId="0" fontId="60" fillId="2" borderId="0" xfId="19" applyFont="1" applyFill="1"/>
    <xf numFmtId="0" fontId="46" fillId="0" borderId="0" xfId="19" applyFont="1"/>
    <xf numFmtId="0" fontId="46" fillId="2" borderId="0" xfId="19" applyFont="1" applyFill="1" applyAlignment="1">
      <alignment vertical="center"/>
    </xf>
    <xf numFmtId="0" fontId="46" fillId="2" borderId="0" xfId="19" applyFont="1" applyFill="1"/>
    <xf numFmtId="0" fontId="48" fillId="2" borderId="0" xfId="19" applyFont="1" applyFill="1"/>
    <xf numFmtId="181" fontId="46" fillId="2" borderId="0" xfId="19" applyNumberFormat="1" applyFont="1" applyFill="1"/>
    <xf numFmtId="0" fontId="61" fillId="2" borderId="0" xfId="19" applyFont="1" applyFill="1"/>
    <xf numFmtId="0" fontId="54" fillId="2" borderId="0" xfId="19" applyFont="1" applyFill="1"/>
    <xf numFmtId="0" fontId="45" fillId="2" borderId="94" xfId="19" applyFont="1" applyFill="1" applyBorder="1" applyAlignment="1">
      <alignment horizontal="center" vertical="center"/>
    </xf>
    <xf numFmtId="0" fontId="15" fillId="2" borderId="4" xfId="17" applyFont="1" applyFill="1" applyBorder="1" applyAlignment="1">
      <alignment horizontal="left" vertical="center"/>
    </xf>
    <xf numFmtId="181" fontId="45" fillId="2" borderId="94" xfId="19" applyNumberFormat="1" applyFont="1" applyFill="1" applyBorder="1" applyAlignment="1">
      <alignment horizontal="right" vertical="center"/>
    </xf>
    <xf numFmtId="181" fontId="40" fillId="2" borderId="111" xfId="19" applyNumberFormat="1" applyFont="1" applyFill="1" applyBorder="1" applyAlignment="1">
      <alignment horizontal="right" vertical="center"/>
    </xf>
    <xf numFmtId="43" fontId="19" fillId="0" borderId="0" xfId="0" applyNumberFormat="1" applyFont="1"/>
    <xf numFmtId="0" fontId="45" fillId="2" borderId="37" xfId="19" applyFont="1" applyFill="1" applyBorder="1" applyAlignment="1">
      <alignment horizontal="center" vertical="center"/>
    </xf>
    <xf numFmtId="0" fontId="15" fillId="2" borderId="7" xfId="17" applyFont="1" applyFill="1" applyBorder="1" applyAlignment="1">
      <alignment horizontal="left" vertical="center"/>
    </xf>
    <xf numFmtId="181" fontId="45" fillId="2" borderId="37" xfId="19" applyNumberFormat="1" applyFont="1" applyFill="1" applyBorder="1" applyAlignment="1">
      <alignment horizontal="right" vertical="center"/>
    </xf>
    <xf numFmtId="181" fontId="40" fillId="2" borderId="36" xfId="19" applyNumberFormat="1" applyFont="1" applyFill="1" applyBorder="1" applyAlignment="1">
      <alignment horizontal="right" vertical="center"/>
    </xf>
    <xf numFmtId="0" fontId="46" fillId="2" borderId="0" xfId="19" applyFont="1" applyFill="1" applyAlignment="1"/>
    <xf numFmtId="0" fontId="40" fillId="2" borderId="149" xfId="19" applyFont="1" applyFill="1" applyBorder="1" applyAlignment="1">
      <alignment vertical="center"/>
    </xf>
    <xf numFmtId="0" fontId="40" fillId="2" borderId="153" xfId="19" applyFont="1" applyFill="1" applyBorder="1" applyAlignment="1">
      <alignment vertical="center"/>
    </xf>
    <xf numFmtId="171" fontId="40" fillId="2" borderId="153" xfId="19" applyNumberFormat="1" applyFont="1" applyFill="1" applyBorder="1" applyAlignment="1">
      <alignment horizontal="right" vertical="center"/>
    </xf>
    <xf numFmtId="0" fontId="21" fillId="2" borderId="0" xfId="10" applyFont="1" applyFill="1"/>
    <xf numFmtId="0" fontId="45" fillId="2" borderId="0" xfId="19" applyFont="1" applyFill="1" applyAlignment="1">
      <alignment vertical="center"/>
    </xf>
    <xf numFmtId="181" fontId="45" fillId="2" borderId="0" xfId="20" applyFont="1" applyFill="1" applyBorder="1"/>
    <xf numFmtId="0" fontId="17" fillId="2" borderId="0" xfId="2" applyFont="1" applyFill="1"/>
    <xf numFmtId="0" fontId="63" fillId="2" borderId="0" xfId="15" applyFont="1" applyFill="1" applyAlignment="1">
      <alignment vertical="center"/>
    </xf>
    <xf numFmtId="0" fontId="45" fillId="2" borderId="0" xfId="19" applyFont="1" applyFill="1"/>
    <xf numFmtId="0" fontId="16" fillId="19" borderId="90" xfId="19" applyFont="1" applyFill="1" applyBorder="1" applyAlignment="1">
      <alignment horizontal="center" vertical="center"/>
    </xf>
    <xf numFmtId="0" fontId="16" fillId="19" borderId="22" xfId="19" applyFont="1" applyFill="1" applyBorder="1" applyAlignment="1">
      <alignment horizontal="center" vertical="center"/>
    </xf>
    <xf numFmtId="0" fontId="41" fillId="0" borderId="0" xfId="0" applyFont="1"/>
    <xf numFmtId="0" fontId="55" fillId="2" borderId="0" xfId="19" applyFont="1" applyFill="1"/>
    <xf numFmtId="0" fontId="30" fillId="0" borderId="0" xfId="19" applyFont="1"/>
    <xf numFmtId="0" fontId="17" fillId="2" borderId="0" xfId="2" applyFont="1" applyFill="1" applyAlignment="1">
      <alignment horizontal="left"/>
    </xf>
    <xf numFmtId="0" fontId="40" fillId="2" borderId="0" xfId="19" applyFont="1" applyFill="1" applyAlignment="1"/>
    <xf numFmtId="0" fontId="45" fillId="2" borderId="0" xfId="19" applyFont="1" applyFill="1" applyAlignment="1"/>
    <xf numFmtId="0" fontId="64" fillId="2" borderId="0" xfId="19" applyFont="1" applyFill="1" applyAlignment="1">
      <alignment horizontal="center"/>
    </xf>
    <xf numFmtId="0" fontId="64" fillId="2" borderId="0" xfId="19" applyFont="1" applyFill="1" applyAlignment="1"/>
    <xf numFmtId="0" fontId="46" fillId="2" borderId="0" xfId="19" applyFont="1" applyFill="1" applyAlignment="1">
      <alignment horizontal="center"/>
    </xf>
    <xf numFmtId="0" fontId="45" fillId="2" borderId="0" xfId="19" applyFont="1" applyFill="1" applyAlignment="1">
      <alignment horizontal="center"/>
    </xf>
    <xf numFmtId="181" fontId="45" fillId="2" borderId="0" xfId="20" applyFont="1" applyFill="1" applyBorder="1" applyAlignment="1"/>
    <xf numFmtId="0" fontId="30" fillId="2" borderId="0" xfId="19" applyFont="1" applyFill="1"/>
    <xf numFmtId="0" fontId="30" fillId="0" borderId="0" xfId="19" applyFont="1" applyAlignment="1">
      <alignment vertical="center"/>
    </xf>
    <xf numFmtId="0" fontId="19" fillId="2" borderId="0" xfId="0" applyFont="1" applyFill="1"/>
    <xf numFmtId="0" fontId="65" fillId="15" borderId="0" xfId="19" applyFont="1" applyFill="1" applyAlignment="1">
      <alignment horizontal="center" vertical="center"/>
    </xf>
    <xf numFmtId="0" fontId="65" fillId="15" borderId="0" xfId="19" applyFont="1" applyFill="1" applyAlignment="1">
      <alignment horizontal="center"/>
    </xf>
    <xf numFmtId="0" fontId="41" fillId="0" borderId="0" xfId="19" applyFont="1" applyAlignment="1">
      <alignment vertical="center"/>
    </xf>
    <xf numFmtId="4" fontId="41" fillId="0" borderId="0" xfId="19" applyNumberFormat="1" applyFont="1" applyAlignment="1">
      <alignment horizontal="center"/>
    </xf>
    <xf numFmtId="171" fontId="41" fillId="0" borderId="0" xfId="19" applyNumberFormat="1" applyFont="1" applyAlignment="1">
      <alignment horizontal="right"/>
    </xf>
    <xf numFmtId="0" fontId="66" fillId="0" borderId="0" xfId="2" applyFont="1"/>
    <xf numFmtId="0" fontId="32" fillId="2" borderId="0" xfId="2" applyFont="1" applyFill="1"/>
    <xf numFmtId="0" fontId="26" fillId="19" borderId="235" xfId="19" applyFont="1" applyFill="1" applyBorder="1" applyAlignment="1">
      <alignment horizontal="center" vertical="center"/>
    </xf>
    <xf numFmtId="0" fontId="26" fillId="19" borderId="236" xfId="19" applyFont="1" applyFill="1" applyBorder="1" applyAlignment="1">
      <alignment horizontal="center" vertical="center"/>
    </xf>
    <xf numFmtId="0" fontId="26" fillId="19" borderId="237" xfId="19" applyFont="1" applyFill="1" applyBorder="1" applyAlignment="1">
      <alignment horizontal="center" vertical="center"/>
    </xf>
    <xf numFmtId="0" fontId="26" fillId="19" borderId="236" xfId="19" applyFont="1" applyFill="1" applyBorder="1" applyAlignment="1">
      <alignment horizontal="center" vertical="center" wrapText="1"/>
    </xf>
    <xf numFmtId="0" fontId="66" fillId="2" borderId="0" xfId="19" applyFont="1" applyFill="1" applyAlignment="1">
      <alignment horizontal="center" vertical="center"/>
    </xf>
    <xf numFmtId="0" fontId="32" fillId="0" borderId="0" xfId="2" applyFont="1"/>
    <xf numFmtId="0" fontId="55" fillId="2" borderId="119" xfId="19" applyFont="1" applyFill="1" applyBorder="1" applyAlignment="1">
      <alignment horizontal="center" vertical="center"/>
    </xf>
    <xf numFmtId="0" fontId="17" fillId="2" borderId="162" xfId="2" applyFont="1" applyFill="1" applyBorder="1" applyAlignment="1">
      <alignment horizontal="left" vertical="center"/>
    </xf>
    <xf numFmtId="181" fontId="55" fillId="2" borderId="119" xfId="19" applyNumberFormat="1" applyFont="1" applyFill="1" applyBorder="1" applyAlignment="1">
      <alignment horizontal="right" vertical="center"/>
    </xf>
    <xf numFmtId="181" fontId="39" fillId="2" borderId="421" xfId="19" applyNumberFormat="1" applyFont="1" applyFill="1" applyBorder="1" applyAlignment="1">
      <alignment horizontal="right" vertical="center"/>
    </xf>
    <xf numFmtId="4" fontId="19" fillId="2" borderId="0" xfId="19" applyNumberFormat="1" applyFont="1" applyFill="1" applyAlignment="1">
      <alignment vertical="center"/>
    </xf>
    <xf numFmtId="43" fontId="19" fillId="0" borderId="0" xfId="2" applyNumberFormat="1" applyFont="1"/>
    <xf numFmtId="0" fontId="19" fillId="0" borderId="0" xfId="2" applyFont="1"/>
    <xf numFmtId="0" fontId="17" fillId="0" borderId="0" xfId="2" applyFont="1"/>
    <xf numFmtId="0" fontId="55" fillId="2" borderId="37" xfId="19" applyFont="1" applyFill="1" applyBorder="1" applyAlignment="1">
      <alignment horizontal="center" vertical="center"/>
    </xf>
    <xf numFmtId="0" fontId="17" fillId="2" borderId="8" xfId="2" applyFont="1" applyFill="1" applyBorder="1" applyAlignment="1">
      <alignment vertical="center"/>
    </xf>
    <xf numFmtId="181" fontId="55" fillId="2" borderId="37" xfId="19" applyNumberFormat="1" applyFont="1" applyFill="1" applyBorder="1" applyAlignment="1">
      <alignment horizontal="right" vertical="center"/>
    </xf>
    <xf numFmtId="181" fontId="39" fillId="2" borderId="422" xfId="19" applyNumberFormat="1" applyFont="1" applyFill="1" applyBorder="1" applyAlignment="1">
      <alignment horizontal="right" vertical="center"/>
    </xf>
    <xf numFmtId="0" fontId="17" fillId="0" borderId="8" xfId="2" applyFont="1" applyBorder="1" applyAlignment="1">
      <alignment vertical="center"/>
    </xf>
    <xf numFmtId="0" fontId="19" fillId="2" borderId="0" xfId="2" applyFont="1" applyFill="1"/>
    <xf numFmtId="0" fontId="39" fillId="2" borderId="149" xfId="19" applyFont="1" applyFill="1" applyBorder="1" applyAlignment="1">
      <alignment horizontal="left" vertical="center"/>
    </xf>
    <xf numFmtId="0" fontId="39" fillId="2" borderId="153" xfId="19" applyFont="1" applyFill="1" applyBorder="1" applyAlignment="1">
      <alignment vertical="center"/>
    </xf>
    <xf numFmtId="4" fontId="39" fillId="2" borderId="153" xfId="19" applyNumberFormat="1" applyFont="1" applyFill="1" applyBorder="1" applyAlignment="1">
      <alignment horizontal="right" vertical="center"/>
    </xf>
    <xf numFmtId="171" fontId="39" fillId="2" borderId="423" xfId="19" applyNumberFormat="1" applyFont="1" applyFill="1" applyBorder="1" applyAlignment="1">
      <alignment horizontal="right" vertical="center"/>
    </xf>
    <xf numFmtId="0" fontId="64" fillId="19" borderId="81" xfId="19" applyFont="1" applyFill="1" applyBorder="1" applyAlignment="1">
      <alignment horizontal="center" vertical="center"/>
    </xf>
    <xf numFmtId="0" fontId="64" fillId="19" borderId="142" xfId="19" applyFont="1" applyFill="1" applyBorder="1" applyAlignment="1">
      <alignment horizontal="center" vertical="center"/>
    </xf>
    <xf numFmtId="0" fontId="64" fillId="19" borderId="93" xfId="19" applyFont="1" applyFill="1" applyBorder="1" applyAlignment="1">
      <alignment horizontal="center" vertical="center"/>
    </xf>
    <xf numFmtId="0" fontId="64" fillId="19" borderId="235" xfId="19" applyFont="1" applyFill="1" applyBorder="1" applyAlignment="1">
      <alignment horizontal="center" vertical="center"/>
    </xf>
    <xf numFmtId="171" fontId="45" fillId="0" borderId="164" xfId="19" applyNumberFormat="1" applyFont="1" applyBorder="1" applyAlignment="1">
      <alignment horizontal="center" vertical="center"/>
    </xf>
    <xf numFmtId="171" fontId="40" fillId="0" borderId="153" xfId="19" applyNumberFormat="1" applyFont="1" applyBorder="1" applyAlignment="1">
      <alignment horizontal="center" vertical="center"/>
    </xf>
    <xf numFmtId="4" fontId="46" fillId="2" borderId="0" xfId="19" applyNumberFormat="1" applyFont="1" applyFill="1"/>
    <xf numFmtId="0" fontId="68" fillId="2" borderId="0" xfId="19" applyFont="1" applyFill="1"/>
    <xf numFmtId="181" fontId="23" fillId="2" borderId="0" xfId="2" applyNumberFormat="1" applyFont="1" applyFill="1"/>
    <xf numFmtId="0" fontId="41" fillId="10" borderId="0" xfId="19" applyFont="1" applyFill="1" applyAlignment="1">
      <alignment horizontal="center"/>
    </xf>
    <xf numFmtId="0" fontId="66" fillId="11" borderId="0" xfId="19" applyFont="1" applyFill="1"/>
    <xf numFmtId="4" fontId="30" fillId="11" borderId="0" xfId="19" applyNumberFormat="1" applyFont="1" applyFill="1" applyAlignment="1">
      <alignment horizontal="center"/>
    </xf>
    <xf numFmtId="4" fontId="30" fillId="0" borderId="0" xfId="19" applyNumberFormat="1" applyFont="1" applyAlignment="1">
      <alignment horizontal="right"/>
    </xf>
    <xf numFmtId="0" fontId="60" fillId="2" borderId="0" xfId="21" applyFont="1" applyFill="1"/>
    <xf numFmtId="0" fontId="46" fillId="2" borderId="0" xfId="21" applyFont="1" applyFill="1" applyAlignment="1">
      <alignment horizontal="center"/>
    </xf>
    <xf numFmtId="0" fontId="46" fillId="2" borderId="0" xfId="21" applyFont="1" applyFill="1"/>
    <xf numFmtId="0" fontId="30" fillId="2" borderId="0" xfId="21" applyFont="1" applyFill="1"/>
    <xf numFmtId="0" fontId="54" fillId="2" borderId="0" xfId="21" applyFont="1" applyFill="1"/>
    <xf numFmtId="0" fontId="64" fillId="19" borderId="52" xfId="21" applyFont="1" applyFill="1" applyBorder="1" applyAlignment="1">
      <alignment horizontal="center" vertical="center"/>
    </xf>
    <xf numFmtId="0" fontId="16" fillId="19" borderId="54" xfId="21" applyFont="1" applyFill="1" applyBorder="1" applyAlignment="1">
      <alignment horizontal="center" vertical="center"/>
    </xf>
    <xf numFmtId="0" fontId="16" fillId="19" borderId="53" xfId="21" applyFont="1" applyFill="1" applyBorder="1" applyAlignment="1">
      <alignment horizontal="center" vertical="center"/>
    </xf>
    <xf numFmtId="0" fontId="16" fillId="19" borderId="188" xfId="21" applyFont="1" applyFill="1" applyBorder="1" applyAlignment="1">
      <alignment horizontal="center" vertical="center"/>
    </xf>
    <xf numFmtId="0" fontId="13" fillId="2" borderId="54" xfId="0" applyFont="1" applyFill="1" applyBorder="1"/>
    <xf numFmtId="4" fontId="13" fillId="2" borderId="94" xfId="0" applyNumberFormat="1" applyFont="1" applyFill="1" applyBorder="1"/>
    <xf numFmtId="4" fontId="13" fillId="2" borderId="238" xfId="0" applyNumberFormat="1" applyFont="1" applyFill="1" applyBorder="1" applyAlignment="1">
      <alignment horizontal="right" indent="1"/>
    </xf>
    <xf numFmtId="181" fontId="45" fillId="2" borderId="239" xfId="20" applyFont="1" applyFill="1" applyBorder="1" applyAlignment="1">
      <alignment horizontal="right" indent="1"/>
    </xf>
    <xf numFmtId="0" fontId="13" fillId="2" borderId="57" xfId="0" applyFont="1" applyFill="1" applyBorder="1"/>
    <xf numFmtId="0" fontId="13" fillId="2" borderId="37" xfId="0" applyFont="1" applyFill="1" applyBorder="1"/>
    <xf numFmtId="4" fontId="13" fillId="2" borderId="37" xfId="0" applyNumberFormat="1" applyFont="1" applyFill="1" applyBorder="1" applyAlignment="1">
      <alignment horizontal="right" indent="1"/>
    </xf>
    <xf numFmtId="181" fontId="40" fillId="2" borderId="240" xfId="21" applyNumberFormat="1" applyFont="1" applyFill="1" applyBorder="1" applyAlignment="1">
      <alignment horizontal="right" indent="1"/>
    </xf>
    <xf numFmtId="43" fontId="30" fillId="2" borderId="0" xfId="21" applyNumberFormat="1" applyFont="1" applyFill="1"/>
    <xf numFmtId="4" fontId="13" fillId="2" borderId="37" xfId="0" applyNumberFormat="1" applyFont="1" applyFill="1" applyBorder="1"/>
    <xf numFmtId="181" fontId="45" fillId="2" borderId="240" xfId="20" applyFont="1" applyFill="1" applyBorder="1" applyAlignment="1">
      <alignment horizontal="right" indent="1"/>
    </xf>
    <xf numFmtId="0" fontId="13" fillId="2" borderId="241" xfId="0" applyFont="1" applyFill="1" applyBorder="1"/>
    <xf numFmtId="181" fontId="40" fillId="2" borderId="242" xfId="21" applyNumberFormat="1" applyFont="1" applyFill="1" applyBorder="1" applyAlignment="1">
      <alignment horizontal="right" indent="1"/>
    </xf>
    <xf numFmtId="0" fontId="13" fillId="2" borderId="93" xfId="0" applyFont="1" applyFill="1" applyBorder="1"/>
    <xf numFmtId="4" fontId="13" fillId="2" borderId="111" xfId="0" applyNumberFormat="1" applyFont="1" applyFill="1" applyBorder="1"/>
    <xf numFmtId="4" fontId="13" fillId="2" borderId="94" xfId="0" applyNumberFormat="1" applyFont="1" applyFill="1" applyBorder="1" applyAlignment="1">
      <alignment horizontal="right" indent="1"/>
    </xf>
    <xf numFmtId="4" fontId="13" fillId="2" borderId="243" xfId="0" applyNumberFormat="1" applyFont="1" applyFill="1" applyBorder="1" applyAlignment="1">
      <alignment horizontal="right" indent="1"/>
    </xf>
    <xf numFmtId="181" fontId="40" fillId="2" borderId="244" xfId="21" applyNumberFormat="1" applyFont="1" applyFill="1" applyBorder="1" applyAlignment="1">
      <alignment horizontal="right" indent="1"/>
    </xf>
    <xf numFmtId="0" fontId="13" fillId="2" borderId="36" xfId="0" applyFont="1" applyFill="1" applyBorder="1"/>
    <xf numFmtId="4" fontId="13" fillId="2" borderId="36" xfId="0" applyNumberFormat="1" applyFont="1" applyFill="1" applyBorder="1"/>
    <xf numFmtId="0" fontId="13" fillId="2" borderId="97" xfId="0" applyFont="1" applyFill="1" applyBorder="1"/>
    <xf numFmtId="0" fontId="13" fillId="2" borderId="109" xfId="0" applyFont="1" applyFill="1" applyBorder="1"/>
    <xf numFmtId="4" fontId="13" fillId="2" borderId="98" xfId="0" applyNumberFormat="1" applyFont="1" applyFill="1" applyBorder="1" applyAlignment="1">
      <alignment horizontal="right" indent="1"/>
    </xf>
    <xf numFmtId="4" fontId="13" fillId="2" borderId="245" xfId="0" applyNumberFormat="1" applyFont="1" applyFill="1" applyBorder="1" applyAlignment="1">
      <alignment horizontal="right" indent="1"/>
    </xf>
    <xf numFmtId="0" fontId="13" fillId="2" borderId="98" xfId="0" applyFont="1" applyFill="1" applyBorder="1"/>
    <xf numFmtId="181" fontId="40" fillId="2" borderId="240" xfId="20" applyFont="1" applyFill="1" applyBorder="1" applyAlignment="1">
      <alignment horizontal="right" indent="1"/>
    </xf>
    <xf numFmtId="182" fontId="40" fillId="2" borderId="242" xfId="21" applyNumberFormat="1" applyFont="1" applyFill="1" applyBorder="1" applyAlignment="1">
      <alignment horizontal="right" indent="1"/>
    </xf>
    <xf numFmtId="0" fontId="13" fillId="2" borderId="354" xfId="0" applyFont="1" applyFill="1" applyBorder="1"/>
    <xf numFmtId="4" fontId="13" fillId="2" borderId="345" xfId="0" applyNumberFormat="1" applyFont="1" applyFill="1" applyBorder="1"/>
    <xf numFmtId="4" fontId="13" fillId="2" borderId="345" xfId="0" applyNumberFormat="1" applyFont="1" applyFill="1" applyBorder="1" applyAlignment="1">
      <alignment horizontal="right" indent="1"/>
    </xf>
    <xf numFmtId="0" fontId="13" fillId="2" borderId="347" xfId="0" applyFont="1" applyFill="1" applyBorder="1"/>
    <xf numFmtId="4" fontId="13" fillId="2" borderId="347" xfId="0" applyNumberFormat="1" applyFont="1" applyFill="1" applyBorder="1" applyAlignment="1">
      <alignment horizontal="right" indent="1"/>
    </xf>
    <xf numFmtId="4" fontId="13" fillId="2" borderId="347" xfId="0" applyNumberFormat="1" applyFont="1" applyFill="1" applyBorder="1"/>
    <xf numFmtId="0" fontId="13" fillId="2" borderId="290" xfId="0" applyFont="1" applyFill="1" applyBorder="1"/>
    <xf numFmtId="0" fontId="13" fillId="2" borderId="349" xfId="0" applyFont="1" applyFill="1" applyBorder="1"/>
    <xf numFmtId="4" fontId="13" fillId="2" borderId="349" xfId="0" applyNumberFormat="1" applyFont="1" applyFill="1" applyBorder="1" applyAlignment="1">
      <alignment horizontal="right" indent="1"/>
    </xf>
    <xf numFmtId="181" fontId="40" fillId="2" borderId="326" xfId="21" applyNumberFormat="1" applyFont="1" applyFill="1" applyBorder="1" applyAlignment="1">
      <alignment horizontal="right" indent="1"/>
    </xf>
    <xf numFmtId="4" fontId="13" fillId="2" borderId="348" xfId="0" applyNumberFormat="1" applyFont="1" applyFill="1" applyBorder="1" applyAlignment="1">
      <alignment horizontal="right" indent="1"/>
    </xf>
    <xf numFmtId="0" fontId="13" fillId="2" borderId="30" xfId="0" applyFont="1" applyFill="1" applyBorder="1"/>
    <xf numFmtId="0" fontId="40" fillId="2" borderId="12" xfId="21" applyFont="1" applyFill="1" applyBorder="1" applyAlignment="1">
      <alignment vertical="center"/>
    </xf>
    <xf numFmtId="0" fontId="40" fillId="2" borderId="71" xfId="21" applyFont="1" applyFill="1" applyBorder="1" applyAlignment="1">
      <alignment vertical="center"/>
    </xf>
    <xf numFmtId="0" fontId="45" fillId="2" borderId="238" xfId="21" applyFont="1" applyFill="1" applyBorder="1"/>
    <xf numFmtId="182" fontId="45" fillId="2" borderId="247" xfId="20" applyNumberFormat="1" applyFont="1" applyFill="1" applyBorder="1" applyAlignment="1">
      <alignment horizontal="right" indent="1"/>
    </xf>
    <xf numFmtId="182" fontId="40" fillId="2" borderId="239" xfId="20" applyNumberFormat="1" applyFont="1" applyFill="1" applyBorder="1" applyAlignment="1">
      <alignment horizontal="right" indent="1"/>
    </xf>
    <xf numFmtId="0" fontId="40" fillId="2" borderId="18" xfId="21" applyFont="1" applyFill="1" applyBorder="1" applyAlignment="1">
      <alignment vertical="center"/>
    </xf>
    <xf numFmtId="0" fontId="40" fillId="2" borderId="86" xfId="21" applyFont="1" applyFill="1" applyBorder="1" applyAlignment="1">
      <alignment vertical="center"/>
    </xf>
    <xf numFmtId="0" fontId="45" fillId="2" borderId="37" xfId="21" applyFont="1" applyFill="1" applyBorder="1"/>
    <xf numFmtId="182" fontId="45" fillId="2" borderId="248" xfId="20" applyNumberFormat="1" applyFont="1" applyFill="1" applyBorder="1" applyAlignment="1">
      <alignment horizontal="right" indent="1"/>
    </xf>
    <xf numFmtId="182" fontId="40" fillId="2" borderId="240" xfId="20" applyNumberFormat="1" applyFont="1" applyFill="1" applyBorder="1" applyAlignment="1">
      <alignment horizontal="right" indent="1"/>
    </xf>
    <xf numFmtId="0" fontId="40" fillId="2" borderId="25" xfId="21" applyFont="1" applyFill="1" applyBorder="1" applyAlignment="1">
      <alignment vertical="center"/>
    </xf>
    <xf numFmtId="0" fontId="40" fillId="2" borderId="48" xfId="21" applyFont="1" applyFill="1" applyBorder="1" applyAlignment="1">
      <alignment vertical="center"/>
    </xf>
    <xf numFmtId="0" fontId="45" fillId="2" borderId="249" xfId="21" applyFont="1" applyFill="1" applyBorder="1"/>
    <xf numFmtId="182" fontId="45" fillId="2" borderId="250" xfId="20" applyNumberFormat="1" applyFont="1" applyFill="1" applyBorder="1" applyAlignment="1">
      <alignment horizontal="right" indent="1"/>
    </xf>
    <xf numFmtId="182" fontId="40" fillId="2" borderId="246" xfId="20" applyNumberFormat="1" applyFont="1" applyFill="1" applyBorder="1" applyAlignment="1">
      <alignment horizontal="right" indent="1"/>
    </xf>
    <xf numFmtId="0" fontId="40" fillId="2" borderId="63" xfId="21" applyFont="1" applyFill="1" applyBorder="1" applyAlignment="1">
      <alignment vertical="center"/>
    </xf>
    <xf numFmtId="0" fontId="40" fillId="2" borderId="64" xfId="21" applyFont="1" applyFill="1" applyBorder="1" applyAlignment="1">
      <alignment vertical="center"/>
    </xf>
    <xf numFmtId="0" fontId="40" fillId="2" borderId="67" xfId="21" applyFont="1" applyFill="1" applyBorder="1" applyAlignment="1">
      <alignment vertical="center"/>
    </xf>
    <xf numFmtId="182" fontId="40" fillId="2" borderId="251" xfId="20" applyNumberFormat="1" applyFont="1" applyFill="1" applyBorder="1" applyAlignment="1">
      <alignment horizontal="right" vertical="center" indent="1"/>
    </xf>
    <xf numFmtId="182" fontId="40" fillId="2" borderId="64" xfId="20" applyNumberFormat="1" applyFont="1" applyFill="1" applyBorder="1" applyAlignment="1">
      <alignment horizontal="right" vertical="center" indent="1"/>
    </xf>
    <xf numFmtId="182" fontId="40" fillId="2" borderId="252" xfId="20" applyNumberFormat="1" applyFont="1" applyFill="1" applyBorder="1" applyAlignment="1">
      <alignment horizontal="right" vertical="center" indent="1"/>
    </xf>
    <xf numFmtId="0" fontId="30" fillId="2" borderId="0" xfId="22" applyFont="1" applyFill="1"/>
    <xf numFmtId="0" fontId="46" fillId="2" borderId="0" xfId="21" applyFont="1" applyFill="1" applyAlignment="1">
      <alignment horizontal="left"/>
    </xf>
    <xf numFmtId="0" fontId="45" fillId="2" borderId="0" xfId="21" applyFont="1" applyFill="1" applyAlignment="1">
      <alignment horizontal="center"/>
    </xf>
    <xf numFmtId="0" fontId="45" fillId="2" borderId="0" xfId="21" applyFont="1" applyFill="1"/>
    <xf numFmtId="0" fontId="23" fillId="2" borderId="0" xfId="2" applyFont="1" applyFill="1" applyAlignment="1">
      <alignment horizontal="right"/>
    </xf>
    <xf numFmtId="181" fontId="46" fillId="2" borderId="0" xfId="20" applyFont="1" applyFill="1" applyBorder="1" applyAlignment="1"/>
    <xf numFmtId="0" fontId="19" fillId="0" borderId="0" xfId="0" applyFont="1" applyAlignment="1">
      <alignment horizontal="center"/>
    </xf>
    <xf numFmtId="0" fontId="46" fillId="2" borderId="0" xfId="21" applyFont="1" applyFill="1" applyAlignment="1">
      <alignment horizontal="left" indent="5"/>
    </xf>
    <xf numFmtId="164" fontId="19" fillId="0" borderId="0" xfId="7" applyFont="1" applyBorder="1"/>
    <xf numFmtId="164" fontId="59" fillId="0" borderId="0" xfId="0" applyNumberFormat="1" applyFont="1"/>
    <xf numFmtId="164" fontId="59" fillId="0" borderId="0" xfId="7" applyFont="1" applyBorder="1"/>
    <xf numFmtId="0" fontId="48" fillId="2" borderId="0" xfId="21" applyFont="1" applyFill="1"/>
    <xf numFmtId="0" fontId="23" fillId="2" borderId="0" xfId="2" applyFont="1" applyFill="1" applyAlignment="1">
      <alignment vertical="top"/>
    </xf>
    <xf numFmtId="0" fontId="48" fillId="2" borderId="0" xfId="21" applyFont="1" applyFill="1" applyAlignment="1">
      <alignment vertical="top"/>
    </xf>
    <xf numFmtId="0" fontId="69" fillId="19" borderId="114" xfId="21" applyFont="1" applyFill="1" applyBorder="1" applyAlignment="1">
      <alignment horizontal="center" vertical="center"/>
    </xf>
    <xf numFmtId="0" fontId="69" fillId="19" borderId="65" xfId="21" applyFont="1" applyFill="1" applyBorder="1" applyAlignment="1">
      <alignment horizontal="center" vertical="center"/>
    </xf>
    <xf numFmtId="0" fontId="69" fillId="19" borderId="64" xfId="21" applyFont="1" applyFill="1" applyBorder="1" applyAlignment="1">
      <alignment horizontal="center" vertical="center"/>
    </xf>
    <xf numFmtId="0" fontId="25" fillId="19" borderId="252" xfId="21" applyFont="1" applyFill="1" applyBorder="1" applyAlignment="1">
      <alignment horizontal="center" vertical="center"/>
    </xf>
    <xf numFmtId="0" fontId="46" fillId="2" borderId="0" xfId="21" applyFont="1" applyFill="1" applyAlignment="1">
      <alignment vertical="center"/>
    </xf>
    <xf numFmtId="0" fontId="23" fillId="2" borderId="254" xfId="2" applyFont="1" applyFill="1" applyBorder="1" applyAlignment="1">
      <alignment vertical="center"/>
    </xf>
    <xf numFmtId="0" fontId="46" fillId="2" borderId="255" xfId="21" applyFont="1" applyFill="1" applyBorder="1" applyAlignment="1">
      <alignment vertical="center"/>
    </xf>
    <xf numFmtId="4" fontId="46" fillId="2" borderId="255" xfId="20" applyNumberFormat="1" applyFont="1" applyFill="1" applyBorder="1" applyAlignment="1">
      <alignment horizontal="right" vertical="center" indent="1"/>
    </xf>
    <xf numFmtId="4" fontId="46" fillId="2" borderId="256" xfId="20" applyNumberFormat="1" applyFont="1" applyFill="1" applyBorder="1" applyAlignment="1">
      <alignment horizontal="right" vertical="center" indent="1"/>
    </xf>
    <xf numFmtId="0" fontId="23" fillId="2" borderId="257" xfId="2" applyFont="1" applyFill="1" applyBorder="1" applyAlignment="1">
      <alignment vertical="center"/>
    </xf>
    <xf numFmtId="0" fontId="46" fillId="2" borderId="258" xfId="21" applyFont="1" applyFill="1" applyBorder="1" applyAlignment="1">
      <alignment vertical="center"/>
    </xf>
    <xf numFmtId="4" fontId="46" fillId="2" borderId="258" xfId="20" applyNumberFormat="1" applyFont="1" applyFill="1" applyBorder="1" applyAlignment="1">
      <alignment horizontal="right" vertical="center" indent="1"/>
    </xf>
    <xf numFmtId="4" fontId="46" fillId="2" borderId="191" xfId="20" applyNumberFormat="1" applyFont="1" applyFill="1" applyBorder="1" applyAlignment="1">
      <alignment horizontal="right" vertical="center" indent="1"/>
    </xf>
    <xf numFmtId="0" fontId="23" fillId="2" borderId="260" xfId="2" applyFont="1" applyFill="1" applyBorder="1" applyAlignment="1">
      <alignment vertical="center"/>
    </xf>
    <xf numFmtId="0" fontId="46" fillId="2" borderId="261" xfId="21" applyFont="1" applyFill="1" applyBorder="1" applyAlignment="1">
      <alignment vertical="center"/>
    </xf>
    <xf numFmtId="4" fontId="46" fillId="2" borderId="261" xfId="20" applyNumberFormat="1" applyFont="1" applyFill="1" applyBorder="1" applyAlignment="1">
      <alignment horizontal="right" vertical="center" indent="1"/>
    </xf>
    <xf numFmtId="4" fontId="46" fillId="2" borderId="262" xfId="20" applyNumberFormat="1" applyFont="1" applyFill="1" applyBorder="1" applyAlignment="1">
      <alignment horizontal="right" vertical="center" indent="1"/>
    </xf>
    <xf numFmtId="4" fontId="46" fillId="2" borderId="263" xfId="20" applyNumberFormat="1" applyFont="1" applyFill="1" applyBorder="1" applyAlignment="1">
      <alignment horizontal="right" vertical="center" indent="1"/>
    </xf>
    <xf numFmtId="43" fontId="30" fillId="0" borderId="0" xfId="28" applyFont="1" applyAlignment="1">
      <alignment vertical="center"/>
    </xf>
    <xf numFmtId="43" fontId="23" fillId="0" borderId="0" xfId="28" applyFont="1" applyAlignment="1">
      <alignment vertical="center"/>
    </xf>
    <xf numFmtId="4" fontId="46" fillId="2" borderId="264" xfId="20" applyNumberFormat="1" applyFont="1" applyFill="1" applyBorder="1" applyAlignment="1">
      <alignment horizontal="right" vertical="center" indent="1"/>
    </xf>
    <xf numFmtId="4" fontId="46" fillId="2" borderId="265" xfId="20" applyNumberFormat="1" applyFont="1" applyFill="1" applyBorder="1" applyAlignment="1">
      <alignment horizontal="right" vertical="center" indent="1"/>
    </xf>
    <xf numFmtId="0" fontId="46" fillId="2" borderId="267" xfId="21" applyFont="1" applyFill="1" applyBorder="1" applyAlignment="1">
      <alignment vertical="center"/>
    </xf>
    <xf numFmtId="4" fontId="46" fillId="2" borderId="267" xfId="20" applyNumberFormat="1" applyFont="1" applyFill="1" applyBorder="1" applyAlignment="1">
      <alignment horizontal="right" vertical="center" indent="1"/>
    </xf>
    <xf numFmtId="4" fontId="70" fillId="2" borderId="268" xfId="20" applyNumberFormat="1" applyFont="1" applyFill="1" applyBorder="1" applyAlignment="1">
      <alignment horizontal="right" vertical="center" indent="1"/>
    </xf>
    <xf numFmtId="0" fontId="46" fillId="2" borderId="271" xfId="21" applyFont="1" applyFill="1" applyBorder="1" applyAlignment="1">
      <alignment vertical="center"/>
    </xf>
    <xf numFmtId="4" fontId="46" fillId="2" borderId="271" xfId="20" applyNumberFormat="1" applyFont="1" applyFill="1" applyBorder="1" applyAlignment="1">
      <alignment horizontal="right" vertical="center" indent="1"/>
    </xf>
    <xf numFmtId="4" fontId="70" fillId="2" borderId="272" xfId="20" applyNumberFormat="1" applyFont="1" applyFill="1" applyBorder="1" applyAlignment="1">
      <alignment horizontal="right" vertical="center" indent="1"/>
    </xf>
    <xf numFmtId="4" fontId="70" fillId="2" borderId="276" xfId="21" applyNumberFormat="1" applyFont="1" applyFill="1" applyBorder="1" applyAlignment="1">
      <alignment horizontal="right" vertical="center" indent="1"/>
    </xf>
    <xf numFmtId="4" fontId="70" fillId="2" borderId="277" xfId="21" applyNumberFormat="1" applyFont="1" applyFill="1" applyBorder="1" applyAlignment="1">
      <alignment horizontal="right" vertical="center" indent="1"/>
    </xf>
    <xf numFmtId="4" fontId="39" fillId="2" borderId="278" xfId="21" applyNumberFormat="1" applyFont="1" applyFill="1" applyBorder="1" applyAlignment="1">
      <alignment horizontal="right" vertical="center" indent="1"/>
    </xf>
    <xf numFmtId="0" fontId="30" fillId="2" borderId="0" xfId="21" applyFont="1" applyFill="1" applyAlignment="1">
      <alignment vertical="center"/>
    </xf>
    <xf numFmtId="0" fontId="30" fillId="2" borderId="0" xfId="2" applyFont="1" applyFill="1" applyAlignment="1">
      <alignment vertical="center"/>
    </xf>
    <xf numFmtId="0" fontId="30" fillId="0" borderId="0" xfId="21" applyFont="1"/>
    <xf numFmtId="4" fontId="59" fillId="3" borderId="51" xfId="0" applyNumberFormat="1" applyFont="1" applyFill="1" applyBorder="1"/>
    <xf numFmtId="0" fontId="11" fillId="2" borderId="0" xfId="0" applyFont="1" applyFill="1" applyAlignment="1">
      <alignment horizontal="left"/>
    </xf>
    <xf numFmtId="0" fontId="23" fillId="0" borderId="0" xfId="5" applyFont="1" applyAlignment="1">
      <alignment vertical="center"/>
    </xf>
    <xf numFmtId="0" fontId="26" fillId="19" borderId="63" xfId="21" applyFont="1" applyFill="1" applyBorder="1" applyAlignment="1">
      <alignment horizontal="center" vertical="center"/>
    </xf>
    <xf numFmtId="0" fontId="26" fillId="19" borderId="66" xfId="21" applyFont="1" applyFill="1" applyBorder="1" applyAlignment="1">
      <alignment horizontal="center" vertical="center"/>
    </xf>
    <xf numFmtId="0" fontId="26" fillId="19" borderId="65" xfId="21" applyFont="1" applyFill="1" applyBorder="1" applyAlignment="1">
      <alignment horizontal="center" vertical="center"/>
    </xf>
    <xf numFmtId="0" fontId="26" fillId="19" borderId="64" xfId="21" applyFont="1" applyFill="1" applyBorder="1" applyAlignment="1">
      <alignment horizontal="center" vertical="center"/>
    </xf>
    <xf numFmtId="0" fontId="26" fillId="19" borderId="252" xfId="21" applyFont="1" applyFill="1" applyBorder="1" applyAlignment="1">
      <alignment horizontal="center" vertical="center"/>
    </xf>
    <xf numFmtId="0" fontId="55" fillId="2" borderId="279" xfId="21" applyFont="1" applyFill="1" applyBorder="1" applyAlignment="1">
      <alignment horizontal="left"/>
    </xf>
    <xf numFmtId="171" fontId="55" fillId="2" borderId="280" xfId="21" applyNumberFormat="1" applyFont="1" applyFill="1" applyBorder="1" applyAlignment="1">
      <alignment horizontal="right"/>
    </xf>
    <xf numFmtId="171" fontId="55" fillId="2" borderId="219" xfId="21" applyNumberFormat="1" applyFont="1" applyFill="1" applyBorder="1" applyAlignment="1">
      <alignment horizontal="right"/>
    </xf>
    <xf numFmtId="171" fontId="55" fillId="2" borderId="218" xfId="21" applyNumberFormat="1" applyFont="1" applyFill="1" applyBorder="1" applyAlignment="1">
      <alignment horizontal="right"/>
    </xf>
    <xf numFmtId="171" fontId="39" fillId="2" borderId="239" xfId="20" applyNumberFormat="1" applyFont="1" applyFill="1" applyBorder="1" applyAlignment="1">
      <alignment horizontal="right"/>
    </xf>
    <xf numFmtId="0" fontId="55" fillId="2" borderId="62" xfId="21" applyFont="1" applyFill="1" applyBorder="1" applyAlignment="1">
      <alignment horizontal="left"/>
    </xf>
    <xf numFmtId="171" fontId="55" fillId="2" borderId="7" xfId="20" applyNumberFormat="1" applyFont="1" applyFill="1" applyBorder="1"/>
    <xf numFmtId="171" fontId="39" fillId="2" borderId="240" xfId="20" applyNumberFormat="1" applyFont="1" applyFill="1" applyBorder="1" applyAlignment="1">
      <alignment horizontal="right"/>
    </xf>
    <xf numFmtId="0" fontId="55" fillId="2" borderId="281" xfId="21" applyFont="1" applyFill="1" applyBorder="1" applyAlignment="1">
      <alignment horizontal="left"/>
    </xf>
    <xf numFmtId="171" fontId="39" fillId="2" borderId="246" xfId="20" applyNumberFormat="1" applyFont="1" applyFill="1" applyBorder="1" applyAlignment="1">
      <alignment horizontal="right"/>
    </xf>
    <xf numFmtId="171" fontId="55" fillId="2" borderId="280" xfId="21" applyNumberFormat="1" applyFont="1" applyFill="1" applyBorder="1"/>
    <xf numFmtId="171" fontId="55" fillId="2" borderId="219" xfId="21" applyNumberFormat="1" applyFont="1" applyFill="1" applyBorder="1"/>
    <xf numFmtId="171" fontId="55" fillId="2" borderId="218" xfId="21" applyNumberFormat="1" applyFont="1" applyFill="1" applyBorder="1"/>
    <xf numFmtId="171" fontId="55" fillId="2" borderId="282" xfId="21" applyNumberFormat="1" applyFont="1" applyFill="1" applyBorder="1"/>
    <xf numFmtId="171" fontId="55" fillId="2" borderId="283" xfId="21" applyNumberFormat="1" applyFont="1" applyFill="1" applyBorder="1"/>
    <xf numFmtId="171" fontId="55" fillId="2" borderId="284" xfId="21" applyNumberFormat="1" applyFont="1" applyFill="1" applyBorder="1"/>
    <xf numFmtId="43" fontId="41" fillId="2" borderId="0" xfId="21" applyNumberFormat="1" applyFont="1" applyFill="1"/>
    <xf numFmtId="171" fontId="55" fillId="2" borderId="8" xfId="20" applyNumberFormat="1" applyFont="1" applyFill="1" applyBorder="1"/>
    <xf numFmtId="171" fontId="55" fillId="2" borderId="209" xfId="20" applyNumberFormat="1" applyFont="1" applyFill="1" applyBorder="1"/>
    <xf numFmtId="171" fontId="55" fillId="2" borderId="282" xfId="21" applyNumberFormat="1" applyFont="1" applyFill="1" applyBorder="1" applyAlignment="1">
      <alignment horizontal="right"/>
    </xf>
    <xf numFmtId="171" fontId="55" fillId="2" borderId="283" xfId="21" applyNumberFormat="1" applyFont="1" applyFill="1" applyBorder="1" applyAlignment="1">
      <alignment horizontal="right"/>
    </xf>
    <xf numFmtId="171" fontId="55" fillId="2" borderId="284" xfId="21" applyNumberFormat="1" applyFont="1" applyFill="1" applyBorder="1" applyAlignment="1">
      <alignment horizontal="right"/>
    </xf>
    <xf numFmtId="171" fontId="40" fillId="2" borderId="63" xfId="21" applyNumberFormat="1" applyFont="1" applyFill="1" applyBorder="1" applyAlignment="1">
      <alignment horizontal="center" vertical="center"/>
    </xf>
    <xf numFmtId="171" fontId="39" fillId="2" borderId="66" xfId="21" applyNumberFormat="1" applyFont="1" applyFill="1" applyBorder="1" applyAlignment="1">
      <alignment vertical="center"/>
    </xf>
    <xf numFmtId="171" fontId="39" fillId="2" borderId="285" xfId="21" applyNumberFormat="1" applyFont="1" applyFill="1" applyBorder="1" applyAlignment="1">
      <alignment vertical="center"/>
    </xf>
    <xf numFmtId="171" fontId="39" fillId="2" borderId="286" xfId="21" applyNumberFormat="1" applyFont="1" applyFill="1" applyBorder="1" applyAlignment="1">
      <alignment vertical="center"/>
    </xf>
    <xf numFmtId="171" fontId="39" fillId="2" borderId="287" xfId="21" applyNumberFormat="1" applyFont="1" applyFill="1" applyBorder="1" applyAlignment="1">
      <alignment vertical="center"/>
    </xf>
    <xf numFmtId="183" fontId="39" fillId="2" borderId="252" xfId="21" applyNumberFormat="1" applyFont="1" applyFill="1" applyBorder="1" applyAlignment="1">
      <alignment horizontal="right" vertical="center"/>
    </xf>
    <xf numFmtId="0" fontId="26" fillId="19" borderId="288" xfId="12" applyFont="1" applyFill="1" applyBorder="1" applyAlignment="1">
      <alignment horizontal="center" vertical="center"/>
    </xf>
    <xf numFmtId="0" fontId="26" fillId="19" borderId="288" xfId="12" applyFont="1" applyFill="1" applyBorder="1" applyAlignment="1">
      <alignment horizontal="center" vertical="center" wrapText="1"/>
    </xf>
    <xf numFmtId="0" fontId="23" fillId="2" borderId="60" xfId="12" applyFont="1" applyFill="1" applyBorder="1" applyAlignment="1">
      <alignment vertical="center"/>
    </xf>
    <xf numFmtId="1" fontId="23" fillId="2" borderId="57" xfId="12" applyNumberFormat="1" applyFont="1" applyFill="1" applyBorder="1" applyAlignment="1">
      <alignment horizontal="center" vertical="center"/>
    </xf>
    <xf numFmtId="20" fontId="23" fillId="2" borderId="0" xfId="12" applyNumberFormat="1" applyFont="1" applyFill="1" applyAlignment="1">
      <alignment horizontal="center" vertical="center"/>
    </xf>
    <xf numFmtId="3" fontId="23" fillId="2" borderId="57" xfId="12" applyNumberFormat="1" applyFont="1" applyFill="1" applyBorder="1" applyAlignment="1">
      <alignment horizontal="right" vertical="center" indent="1"/>
    </xf>
    <xf numFmtId="190" fontId="30" fillId="0" borderId="0" xfId="12" applyNumberFormat="1" applyFont="1"/>
    <xf numFmtId="14" fontId="30" fillId="0" borderId="0" xfId="12" applyNumberFormat="1" applyFont="1"/>
    <xf numFmtId="43" fontId="30" fillId="0" borderId="0" xfId="28" applyFont="1" applyFill="1" applyBorder="1"/>
    <xf numFmtId="43" fontId="66" fillId="0" borderId="0" xfId="28" applyFont="1" applyFill="1" applyBorder="1" applyAlignment="1">
      <alignment horizontal="right" vertical="center"/>
    </xf>
    <xf numFmtId="22" fontId="66" fillId="0" borderId="0" xfId="0" applyNumberFormat="1" applyFont="1" applyAlignment="1">
      <alignment horizontal="right" vertical="center"/>
    </xf>
    <xf numFmtId="22" fontId="71" fillId="0" borderId="0" xfId="0" applyNumberFormat="1" applyFont="1" applyAlignment="1">
      <alignment horizontal="right" vertical="center"/>
    </xf>
    <xf numFmtId="0" fontId="23" fillId="2" borderId="289" xfId="12" applyFont="1" applyFill="1" applyBorder="1" applyAlignment="1">
      <alignment vertical="center"/>
    </xf>
    <xf numFmtId="1" fontId="20" fillId="2" borderId="290" xfId="12" applyNumberFormat="1" applyFont="1" applyFill="1" applyBorder="1" applyAlignment="1">
      <alignment horizontal="center" vertical="center"/>
    </xf>
    <xf numFmtId="20" fontId="20" fillId="2" borderId="291" xfId="12" applyNumberFormat="1" applyFont="1" applyFill="1" applyBorder="1" applyAlignment="1">
      <alignment horizontal="center" vertical="center"/>
    </xf>
    <xf numFmtId="0" fontId="20" fillId="2" borderId="292" xfId="12" applyFont="1" applyFill="1" applyBorder="1" applyAlignment="1">
      <alignment horizontal="center" vertical="center"/>
    </xf>
    <xf numFmtId="49" fontId="23" fillId="2" borderId="292" xfId="12" applyNumberFormat="1" applyFont="1" applyFill="1" applyBorder="1" applyAlignment="1">
      <alignment horizontal="center" vertical="center"/>
    </xf>
    <xf numFmtId="20" fontId="23" fillId="2" borderId="292" xfId="12" applyNumberFormat="1" applyFont="1" applyFill="1" applyBorder="1" applyAlignment="1">
      <alignment horizontal="center" vertical="center"/>
    </xf>
    <xf numFmtId="168" fontId="35" fillId="2" borderId="292" xfId="12" applyNumberFormat="1" applyFont="1" applyFill="1" applyBorder="1" applyAlignment="1">
      <alignment horizontal="right" vertical="center" indent="1"/>
    </xf>
    <xf numFmtId="0" fontId="23" fillId="2" borderId="0" xfId="12" applyFont="1" applyFill="1" applyAlignment="1">
      <alignment vertical="center"/>
    </xf>
    <xf numFmtId="49" fontId="23" fillId="2" borderId="0" xfId="12" applyNumberFormat="1" applyFont="1" applyFill="1" applyAlignment="1">
      <alignment horizontal="center" vertical="center"/>
    </xf>
    <xf numFmtId="168" fontId="23" fillId="2" borderId="0" xfId="12" applyNumberFormat="1" applyFont="1" applyFill="1" applyAlignment="1">
      <alignment vertical="center"/>
    </xf>
    <xf numFmtId="0" fontId="21" fillId="2" borderId="0" xfId="0" applyFont="1" applyFill="1"/>
    <xf numFmtId="0" fontId="34" fillId="19" borderId="52" xfId="0" applyFont="1" applyFill="1" applyBorder="1" applyAlignment="1">
      <alignment horizontal="center" vertical="center"/>
    </xf>
    <xf numFmtId="0" fontId="34" fillId="19" borderId="54" xfId="0" applyFont="1" applyFill="1" applyBorder="1" applyAlignment="1">
      <alignment horizontal="center" vertical="center"/>
    </xf>
    <xf numFmtId="0" fontId="34" fillId="19" borderId="89" xfId="0" applyFont="1" applyFill="1" applyBorder="1" applyAlignment="1">
      <alignment horizontal="center" vertical="center"/>
    </xf>
    <xf numFmtId="0" fontId="30" fillId="0" borderId="0" xfId="0" applyFont="1"/>
    <xf numFmtId="3" fontId="21" fillId="2" borderId="52" xfId="0" applyNumberFormat="1" applyFont="1" applyFill="1" applyBorder="1" applyAlignment="1">
      <alignment horizontal="left"/>
    </xf>
    <xf numFmtId="171" fontId="21" fillId="2" borderId="54" xfId="0" applyNumberFormat="1" applyFont="1" applyFill="1" applyBorder="1" applyAlignment="1">
      <alignment horizontal="right" indent="1"/>
    </xf>
    <xf numFmtId="3" fontId="23" fillId="2" borderId="89" xfId="0" applyNumberFormat="1" applyFont="1" applyFill="1" applyBorder="1" applyAlignment="1">
      <alignment horizontal="right" indent="1"/>
    </xf>
    <xf numFmtId="3" fontId="30" fillId="0" borderId="0" xfId="0" applyNumberFormat="1" applyFont="1" applyAlignment="1">
      <alignment horizontal="left"/>
    </xf>
    <xf numFmtId="184" fontId="19" fillId="0" borderId="0" xfId="0" applyNumberFormat="1" applyFont="1"/>
    <xf numFmtId="43" fontId="19" fillId="0" borderId="0" xfId="28" applyFont="1" applyFill="1" applyBorder="1"/>
    <xf numFmtId="3" fontId="21" fillId="2" borderId="56" xfId="0" applyNumberFormat="1" applyFont="1" applyFill="1" applyBorder="1" applyAlignment="1">
      <alignment horizontal="left"/>
    </xf>
    <xf numFmtId="171" fontId="21" fillId="2" borderId="57" xfId="0" applyNumberFormat="1" applyFont="1" applyFill="1" applyBorder="1" applyAlignment="1">
      <alignment horizontal="right" indent="1"/>
    </xf>
    <xf numFmtId="3" fontId="23" fillId="2" borderId="20" xfId="0" applyNumberFormat="1" applyFont="1" applyFill="1" applyBorder="1" applyAlignment="1">
      <alignment horizontal="right" indent="1"/>
    </xf>
    <xf numFmtId="3" fontId="19" fillId="0" borderId="0" xfId="0" applyNumberFormat="1" applyFont="1" applyAlignment="1">
      <alignment horizontal="left"/>
    </xf>
    <xf numFmtId="3" fontId="30" fillId="0" borderId="0" xfId="0" applyNumberFormat="1" applyFont="1"/>
    <xf numFmtId="0" fontId="73" fillId="0" borderId="0" xfId="0" applyFont="1"/>
    <xf numFmtId="0" fontId="72" fillId="0" borderId="0" xfId="0" applyFont="1" applyAlignment="1">
      <alignment horizontal="center" vertical="center" wrapText="1"/>
    </xf>
    <xf numFmtId="3" fontId="23" fillId="2" borderId="56" xfId="0" applyNumberFormat="1" applyFont="1" applyFill="1" applyBorder="1" applyAlignment="1">
      <alignment horizontal="left"/>
    </xf>
    <xf numFmtId="4" fontId="73" fillId="0" borderId="0" xfId="0" applyNumberFormat="1" applyFont="1" applyAlignment="1">
      <alignment horizontal="right" vertical="center"/>
    </xf>
    <xf numFmtId="3" fontId="20" fillId="2" borderId="20" xfId="0" applyNumberFormat="1" applyFont="1" applyFill="1" applyBorder="1" applyAlignment="1">
      <alignment horizontal="right" indent="1"/>
    </xf>
    <xf numFmtId="3" fontId="31" fillId="0" borderId="0" xfId="0" applyNumberFormat="1" applyFont="1"/>
    <xf numFmtId="3" fontId="21" fillId="2" borderId="20" xfId="0" applyNumberFormat="1" applyFont="1" applyFill="1" applyBorder="1" applyAlignment="1">
      <alignment horizontal="right" indent="1"/>
    </xf>
    <xf numFmtId="3" fontId="19" fillId="0" borderId="0" xfId="0" applyNumberFormat="1" applyFont="1"/>
    <xf numFmtId="0" fontId="73" fillId="0" borderId="0" xfId="0" applyFont="1" applyAlignment="1">
      <alignment horizontal="left"/>
    </xf>
    <xf numFmtId="171" fontId="23" fillId="2" borderId="20" xfId="0" applyNumberFormat="1" applyFont="1" applyFill="1" applyBorder="1" applyAlignment="1">
      <alignment horizontal="right" indent="1"/>
    </xf>
    <xf numFmtId="4" fontId="30" fillId="0" borderId="0" xfId="0" applyNumberFormat="1" applyFont="1"/>
    <xf numFmtId="3" fontId="21" fillId="2" borderId="57" xfId="0" applyNumberFormat="1" applyFont="1" applyFill="1" applyBorder="1" applyAlignment="1">
      <alignment horizontal="right" indent="1"/>
    </xf>
    <xf numFmtId="3" fontId="21" fillId="2" borderId="59" xfId="0" applyNumberFormat="1" applyFont="1" applyFill="1" applyBorder="1" applyAlignment="1">
      <alignment horizontal="left"/>
    </xf>
    <xf numFmtId="3" fontId="21" fillId="2" borderId="30" xfId="0" applyNumberFormat="1" applyFont="1" applyFill="1" applyBorder="1" applyAlignment="1">
      <alignment horizontal="right" indent="1"/>
    </xf>
    <xf numFmtId="4" fontId="23" fillId="2" borderId="27" xfId="0" applyNumberFormat="1" applyFont="1" applyFill="1" applyBorder="1" applyAlignment="1">
      <alignment horizontal="right" indent="1"/>
    </xf>
    <xf numFmtId="0" fontId="9" fillId="2" borderId="0" xfId="12" applyFont="1" applyFill="1"/>
    <xf numFmtId="0" fontId="20" fillId="2" borderId="0" xfId="12" applyFont="1" applyFill="1"/>
    <xf numFmtId="0" fontId="14" fillId="2" borderId="0" xfId="12" applyFont="1" applyFill="1"/>
    <xf numFmtId="0" fontId="35" fillId="2" borderId="0" xfId="12" applyFont="1" applyFill="1"/>
    <xf numFmtId="0" fontId="20" fillId="2" borderId="56" xfId="12" applyFont="1" applyFill="1" applyBorder="1" applyAlignment="1">
      <alignment horizontal="left" vertical="center"/>
    </xf>
    <xf numFmtId="170" fontId="21" fillId="2" borderId="57" xfId="12" applyNumberFormat="1" applyFont="1" applyFill="1" applyBorder="1" applyAlignment="1">
      <alignment horizontal="right" indent="3"/>
    </xf>
    <xf numFmtId="170" fontId="21" fillId="2" borderId="60" xfId="12" applyNumberFormat="1" applyFont="1" applyFill="1" applyBorder="1" applyAlignment="1">
      <alignment horizontal="right" indent="3"/>
    </xf>
    <xf numFmtId="170" fontId="23" fillId="2" borderId="188" xfId="12" applyNumberFormat="1" applyFont="1" applyFill="1" applyBorder="1" applyAlignment="1">
      <alignment horizontal="right" indent="3"/>
    </xf>
    <xf numFmtId="170" fontId="23" fillId="2" borderId="191" xfId="12" applyNumberFormat="1" applyFont="1" applyFill="1" applyBorder="1" applyAlignment="1">
      <alignment horizontal="right" indent="3"/>
    </xf>
    <xf numFmtId="167" fontId="21" fillId="2" borderId="57" xfId="12" applyNumberFormat="1" applyFont="1" applyFill="1" applyBorder="1" applyAlignment="1">
      <alignment horizontal="right" indent="3"/>
    </xf>
    <xf numFmtId="167" fontId="21" fillId="2" borderId="60" xfId="12" applyNumberFormat="1" applyFont="1" applyFill="1" applyBorder="1" applyAlignment="1">
      <alignment horizontal="right" indent="3"/>
    </xf>
    <xf numFmtId="170" fontId="17" fillId="2" borderId="191" xfId="12" applyNumberFormat="1" applyFont="1" applyFill="1" applyBorder="1" applyAlignment="1">
      <alignment horizontal="right" indent="3"/>
    </xf>
    <xf numFmtId="0" fontId="20" fillId="2" borderId="295" xfId="12" applyFont="1" applyFill="1" applyBorder="1" applyAlignment="1">
      <alignment horizontal="left" vertical="center"/>
    </xf>
    <xf numFmtId="170" fontId="35" fillId="2" borderId="296" xfId="12" applyNumberFormat="1" applyFont="1" applyFill="1" applyBorder="1" applyAlignment="1">
      <alignment horizontal="right" indent="3"/>
    </xf>
    <xf numFmtId="170" fontId="35" fillId="2" borderId="297" xfId="12" applyNumberFormat="1" applyFont="1" applyFill="1" applyBorder="1" applyAlignment="1">
      <alignment horizontal="right" indent="3"/>
    </xf>
    <xf numFmtId="170" fontId="35" fillId="2" borderId="298" xfId="12" applyNumberFormat="1" applyFont="1" applyFill="1" applyBorder="1" applyAlignment="1">
      <alignment horizontal="right" indent="3"/>
    </xf>
    <xf numFmtId="0" fontId="20" fillId="2" borderId="56" xfId="12" applyFont="1" applyFill="1" applyBorder="1"/>
    <xf numFmtId="170" fontId="21" fillId="0" borderId="60" xfId="12" applyNumberFormat="1" applyFont="1" applyBorder="1" applyAlignment="1">
      <alignment horizontal="right" indent="3"/>
    </xf>
    <xf numFmtId="170" fontId="21" fillId="2" borderId="191" xfId="12" applyNumberFormat="1" applyFont="1" applyFill="1" applyBorder="1" applyAlignment="1">
      <alignment horizontal="right" indent="3"/>
    </xf>
    <xf numFmtId="0" fontId="20" fillId="2" borderId="295" xfId="12" applyFont="1" applyFill="1" applyBorder="1"/>
    <xf numFmtId="170" fontId="27" fillId="2" borderId="297" xfId="12" applyNumberFormat="1" applyFont="1" applyFill="1" applyBorder="1" applyAlignment="1">
      <alignment horizontal="right" indent="3"/>
    </xf>
    <xf numFmtId="170" fontId="27" fillId="2" borderId="298" xfId="12" applyNumberFormat="1" applyFont="1" applyFill="1" applyBorder="1" applyAlignment="1">
      <alignment horizontal="right" indent="3"/>
    </xf>
    <xf numFmtId="0" fontId="43" fillId="2" borderId="0" xfId="0" applyFont="1" applyFill="1"/>
    <xf numFmtId="0" fontId="26" fillId="19" borderId="216" xfId="12" applyFont="1" applyFill="1" applyBorder="1" applyAlignment="1">
      <alignment horizontal="center"/>
    </xf>
    <xf numFmtId="0" fontId="26" fillId="19" borderId="12" xfId="12" applyFont="1" applyFill="1" applyBorder="1" applyAlignment="1">
      <alignment horizontal="center"/>
    </xf>
    <xf numFmtId="0" fontId="26" fillId="19" borderId="31" xfId="12" applyFont="1" applyFill="1" applyBorder="1" applyAlignment="1">
      <alignment horizontal="center"/>
    </xf>
    <xf numFmtId="0" fontId="26" fillId="19" borderId="25" xfId="12" applyFont="1" applyFill="1" applyBorder="1" applyAlignment="1">
      <alignment horizontal="center"/>
    </xf>
    <xf numFmtId="0" fontId="26" fillId="19" borderId="54" xfId="12" applyFont="1" applyFill="1" applyBorder="1" applyAlignment="1">
      <alignment horizontal="center"/>
    </xf>
    <xf numFmtId="0" fontId="26" fillId="19" borderId="72" xfId="12" applyFont="1" applyFill="1" applyBorder="1" applyAlignment="1">
      <alignment horizontal="center"/>
    </xf>
    <xf numFmtId="0" fontId="26" fillId="19" borderId="187" xfId="12" applyFont="1" applyFill="1" applyBorder="1" applyAlignment="1">
      <alignment horizontal="center"/>
    </xf>
    <xf numFmtId="0" fontId="26" fillId="19" borderId="30" xfId="12" applyFont="1" applyFill="1" applyBorder="1" applyAlignment="1">
      <alignment horizontal="center"/>
    </xf>
    <xf numFmtId="0" fontId="26" fillId="19" borderId="29" xfId="12" applyFont="1" applyFill="1" applyBorder="1" applyAlignment="1">
      <alignment horizontal="center"/>
    </xf>
    <xf numFmtId="0" fontId="26" fillId="19" borderId="214" xfId="12" applyFont="1" applyFill="1" applyBorder="1" applyAlignment="1">
      <alignment horizontal="center"/>
    </xf>
    <xf numFmtId="0" fontId="23" fillId="2" borderId="0" xfId="23" applyFont="1" applyFill="1"/>
    <xf numFmtId="0" fontId="30" fillId="0" borderId="0" xfId="23" applyFont="1"/>
    <xf numFmtId="0" fontId="30" fillId="2" borderId="0" xfId="23" applyFont="1" applyFill="1"/>
    <xf numFmtId="0" fontId="23" fillId="0" borderId="0" xfId="23" applyFont="1"/>
    <xf numFmtId="0" fontId="20" fillId="2" borderId="0" xfId="23" applyFont="1" applyFill="1" applyAlignment="1">
      <alignment horizontal="centerContinuous"/>
    </xf>
    <xf numFmtId="0" fontId="23" fillId="2" borderId="0" xfId="23" applyFont="1" applyFill="1" applyAlignment="1">
      <alignment horizontal="centerContinuous"/>
    </xf>
    <xf numFmtId="0" fontId="14" fillId="2" borderId="0" xfId="23" applyFont="1" applyFill="1" applyAlignment="1">
      <alignment horizontal="left" indent="1"/>
    </xf>
    <xf numFmtId="0" fontId="25" fillId="19" borderId="90" xfId="23" applyFont="1" applyFill="1" applyBorder="1" applyAlignment="1">
      <alignment horizontal="center" vertical="center"/>
    </xf>
    <xf numFmtId="0" fontId="17" fillId="0" borderId="354" xfId="23" applyFont="1" applyBorder="1"/>
    <xf numFmtId="0" fontId="17" fillId="2" borderId="60" xfId="23" applyFont="1" applyFill="1" applyBorder="1" applyAlignment="1">
      <alignment horizontal="center"/>
    </xf>
    <xf numFmtId="184" fontId="17" fillId="2" borderId="60" xfId="23" quotePrefix="1" applyNumberFormat="1" applyFont="1" applyFill="1" applyBorder="1" applyAlignment="1">
      <alignment horizontal="right"/>
    </xf>
    <xf numFmtId="184" fontId="35" fillId="2" borderId="57" xfId="23" applyNumberFormat="1" applyFont="1" applyFill="1" applyBorder="1" applyAlignment="1">
      <alignment horizontal="right"/>
    </xf>
    <xf numFmtId="3" fontId="23" fillId="2" borderId="0" xfId="23" quotePrefix="1" applyNumberFormat="1" applyFont="1" applyFill="1" applyAlignment="1">
      <alignment horizontal="right"/>
    </xf>
    <xf numFmtId="3" fontId="23" fillId="2" borderId="0" xfId="23" applyNumberFormat="1" applyFont="1" applyFill="1" applyAlignment="1">
      <alignment horizontal="left"/>
    </xf>
    <xf numFmtId="169" fontId="30" fillId="0" borderId="0" xfId="23" applyNumberFormat="1" applyFont="1"/>
    <xf numFmtId="0" fontId="17" fillId="2" borderId="60" xfId="23" applyFont="1" applyFill="1" applyBorder="1"/>
    <xf numFmtId="184" fontId="17" fillId="2" borderId="60" xfId="23" applyNumberFormat="1" applyFont="1" applyFill="1" applyBorder="1" applyAlignment="1">
      <alignment horizontal="right"/>
    </xf>
    <xf numFmtId="185" fontId="17" fillId="2" borderId="60" xfId="23" applyNumberFormat="1" applyFont="1" applyFill="1" applyBorder="1" applyAlignment="1">
      <alignment horizontal="right"/>
    </xf>
    <xf numFmtId="185" fontId="35" fillId="2" borderId="57" xfId="23" applyNumberFormat="1" applyFont="1" applyFill="1" applyBorder="1" applyAlignment="1">
      <alignment horizontal="right"/>
    </xf>
    <xf numFmtId="0" fontId="17" fillId="2" borderId="289" xfId="23" applyFont="1" applyFill="1" applyBorder="1"/>
    <xf numFmtId="0" fontId="17" fillId="0" borderId="289" xfId="23" applyFont="1" applyBorder="1" applyAlignment="1">
      <alignment horizontal="center"/>
    </xf>
    <xf numFmtId="184" fontId="17" fillId="2" borderId="289" xfId="23" applyNumberFormat="1" applyFont="1" applyFill="1" applyBorder="1" applyAlignment="1">
      <alignment horizontal="right"/>
    </xf>
    <xf numFmtId="184" fontId="35" fillId="2" borderId="290" xfId="23" applyNumberFormat="1" applyFont="1" applyFill="1" applyBorder="1" applyAlignment="1">
      <alignment horizontal="right"/>
    </xf>
    <xf numFmtId="0" fontId="43" fillId="2" borderId="0" xfId="23" applyFont="1" applyFill="1"/>
    <xf numFmtId="0" fontId="17" fillId="2" borderId="0" xfId="23" applyFont="1" applyFill="1"/>
    <xf numFmtId="3" fontId="17" fillId="2" borderId="0" xfId="23" applyNumberFormat="1" applyFont="1" applyFill="1"/>
    <xf numFmtId="186" fontId="17" fillId="2" borderId="0" xfId="23" applyNumberFormat="1" applyFont="1" applyFill="1"/>
    <xf numFmtId="184" fontId="75" fillId="2" borderId="0" xfId="23" applyNumberFormat="1" applyFont="1" applyFill="1"/>
    <xf numFmtId="3" fontId="23" fillId="2" borderId="0" xfId="24" quotePrefix="1" applyNumberFormat="1" applyFont="1" applyFill="1" applyBorder="1" applyAlignment="1">
      <alignment horizontal="right"/>
    </xf>
    <xf numFmtId="0" fontId="35" fillId="2" borderId="0" xfId="23" applyFont="1" applyFill="1"/>
    <xf numFmtId="0" fontId="36" fillId="2" borderId="0" xfId="23" applyFont="1" applyFill="1" applyAlignment="1">
      <alignment horizontal="right"/>
    </xf>
    <xf numFmtId="0" fontId="36" fillId="2" borderId="0" xfId="23" applyFont="1" applyFill="1"/>
    <xf numFmtId="0" fontId="32" fillId="2" borderId="0" xfId="23" applyFont="1" applyFill="1"/>
    <xf numFmtId="0" fontId="35" fillId="19" borderId="90" xfId="23" applyFont="1" applyFill="1" applyBorder="1" applyAlignment="1">
      <alignment horizontal="center" vertical="center" wrapText="1"/>
    </xf>
    <xf numFmtId="0" fontId="35" fillId="19" borderId="90" xfId="23" applyFont="1" applyFill="1" applyBorder="1" applyAlignment="1">
      <alignment horizontal="center" vertical="center"/>
    </xf>
    <xf numFmtId="0" fontId="17" fillId="2" borderId="21" xfId="23" applyFont="1" applyFill="1" applyBorder="1" applyAlignment="1">
      <alignment horizontal="center" vertical="center"/>
    </xf>
    <xf numFmtId="0" fontId="17" fillId="2" borderId="90" xfId="23" applyFont="1" applyFill="1" applyBorder="1" applyAlignment="1">
      <alignment vertical="center"/>
    </xf>
    <xf numFmtId="3" fontId="17" fillId="2" borderId="22" xfId="23" applyNumberFormat="1" applyFont="1" applyFill="1" applyBorder="1" applyAlignment="1">
      <alignment horizontal="center" vertical="center"/>
    </xf>
    <xf numFmtId="184" fontId="35" fillId="2" borderId="90" xfId="23" quotePrefix="1" applyNumberFormat="1" applyFont="1" applyFill="1" applyBorder="1" applyAlignment="1">
      <alignment horizontal="right" vertical="center"/>
    </xf>
    <xf numFmtId="0" fontId="25" fillId="2" borderId="0" xfId="23" applyFont="1" applyFill="1" applyAlignment="1">
      <alignment horizontal="left" vertical="center"/>
    </xf>
    <xf numFmtId="0" fontId="36" fillId="2" borderId="0" xfId="23" applyFont="1" applyFill="1" applyAlignment="1">
      <alignment horizontal="left"/>
    </xf>
    <xf numFmtId="0" fontId="17" fillId="2" borderId="0" xfId="23" applyFont="1" applyFill="1" applyAlignment="1">
      <alignment horizontal="left"/>
    </xf>
    <xf numFmtId="0" fontId="17" fillId="0" borderId="0" xfId="23" applyFont="1"/>
    <xf numFmtId="3" fontId="17" fillId="2" borderId="0" xfId="23" applyNumberFormat="1" applyFont="1" applyFill="1" applyAlignment="1">
      <alignment horizontal="left"/>
    </xf>
    <xf numFmtId="0" fontId="76" fillId="2" borderId="0" xfId="23" applyFont="1" applyFill="1"/>
    <xf numFmtId="0" fontId="11" fillId="2" borderId="0" xfId="23" applyFont="1" applyFill="1"/>
    <xf numFmtId="0" fontId="21" fillId="2" borderId="0" xfId="23" applyFont="1" applyFill="1" applyAlignment="1">
      <alignment horizontal="right"/>
    </xf>
    <xf numFmtId="0" fontId="21" fillId="2" borderId="0" xfId="23" applyFont="1" applyFill="1"/>
    <xf numFmtId="0" fontId="38" fillId="2" borderId="0" xfId="23" applyFont="1" applyFill="1"/>
    <xf numFmtId="0" fontId="21" fillId="2" borderId="0" xfId="23" applyFont="1" applyFill="1" applyAlignment="1">
      <alignment horizontal="left"/>
    </xf>
    <xf numFmtId="0" fontId="12" fillId="2" borderId="0" xfId="9" applyFont="1" applyFill="1" applyAlignment="1">
      <alignment vertical="center"/>
    </xf>
    <xf numFmtId="0" fontId="17" fillId="2" borderId="0" xfId="9" applyFont="1" applyFill="1" applyAlignment="1">
      <alignment vertical="center"/>
    </xf>
    <xf numFmtId="0" fontId="11" fillId="2" borderId="0" xfId="25" applyFont="1" applyFill="1" applyAlignment="1">
      <alignment vertical="center"/>
    </xf>
    <xf numFmtId="0" fontId="30" fillId="2" borderId="0" xfId="25" applyFont="1" applyFill="1" applyAlignment="1">
      <alignment vertical="center"/>
    </xf>
    <xf numFmtId="0" fontId="30" fillId="0" borderId="0" xfId="25" applyFont="1" applyAlignment="1">
      <alignment vertical="center"/>
    </xf>
    <xf numFmtId="0" fontId="30" fillId="0" borderId="0" xfId="23" applyFont="1" applyAlignment="1">
      <alignment vertical="center"/>
    </xf>
    <xf numFmtId="0" fontId="23" fillId="0" borderId="0" xfId="25" applyFont="1" applyAlignment="1">
      <alignment vertical="center"/>
    </xf>
    <xf numFmtId="0" fontId="35" fillId="2" borderId="0" xfId="9" applyFont="1" applyFill="1" applyAlignment="1">
      <alignment vertical="center"/>
    </xf>
    <xf numFmtId="0" fontId="14" fillId="2" borderId="0" xfId="9" applyFont="1" applyFill="1" applyAlignment="1">
      <alignment vertical="center"/>
    </xf>
    <xf numFmtId="0" fontId="29" fillId="21" borderId="91" xfId="25" applyFont="1" applyFill="1" applyBorder="1" applyAlignment="1">
      <alignment horizontal="center" vertical="center"/>
    </xf>
    <xf numFmtId="0" fontId="29" fillId="21" borderId="105" xfId="25" applyFont="1" applyFill="1" applyBorder="1" applyAlignment="1">
      <alignment horizontal="center" vertical="center"/>
    </xf>
    <xf numFmtId="0" fontId="29" fillId="21" borderId="105" xfId="25" applyFont="1" applyFill="1" applyBorder="1" applyAlignment="1">
      <alignment horizontal="center" vertical="center" wrapText="1"/>
    </xf>
    <xf numFmtId="0" fontId="29" fillId="21" borderId="55" xfId="25" applyFont="1" applyFill="1" applyBorder="1" applyAlignment="1">
      <alignment horizontal="center" vertical="center"/>
    </xf>
    <xf numFmtId="0" fontId="29" fillId="21" borderId="435" xfId="25" applyFont="1" applyFill="1" applyBorder="1" applyAlignment="1">
      <alignment horizontal="center" vertical="center"/>
    </xf>
    <xf numFmtId="0" fontId="27" fillId="16" borderId="96" xfId="25" applyFont="1" applyFill="1" applyBorder="1" applyAlignment="1">
      <alignment horizontal="center" vertical="center"/>
    </xf>
    <xf numFmtId="0" fontId="11" fillId="8" borderId="299" xfId="25" applyFont="1" applyFill="1" applyBorder="1" applyAlignment="1">
      <alignment horizontal="left" vertical="center"/>
    </xf>
    <xf numFmtId="0" fontId="11" fillId="2" borderId="300" xfId="25" applyFont="1" applyFill="1" applyBorder="1" applyAlignment="1">
      <alignment horizontal="center" vertical="center"/>
    </xf>
    <xf numFmtId="184" fontId="11" fillId="2" borderId="300" xfId="25" applyNumberFormat="1" applyFont="1" applyFill="1" applyBorder="1" applyAlignment="1">
      <alignment horizontal="right" vertical="center"/>
    </xf>
    <xf numFmtId="184" fontId="11" fillId="2" borderId="436" xfId="25" applyNumberFormat="1" applyFont="1" applyFill="1" applyBorder="1" applyAlignment="1">
      <alignment horizontal="right" vertical="center"/>
    </xf>
    <xf numFmtId="184" fontId="11" fillId="2" borderId="196" xfId="25" applyNumberFormat="1" applyFont="1" applyFill="1" applyBorder="1" applyAlignment="1">
      <alignment horizontal="right" vertical="center"/>
    </xf>
    <xf numFmtId="43" fontId="41" fillId="0" borderId="0" xfId="28" applyFont="1" applyBorder="1" applyAlignment="1">
      <alignment vertical="center"/>
    </xf>
    <xf numFmtId="0" fontId="27" fillId="16" borderId="99" xfId="25" applyFont="1" applyFill="1" applyBorder="1" applyAlignment="1">
      <alignment horizontal="center" vertical="center"/>
    </xf>
    <xf numFmtId="0" fontId="11" fillId="8" borderId="301" xfId="25" applyFont="1" applyFill="1" applyBorder="1" applyAlignment="1">
      <alignment horizontal="left" vertical="center"/>
    </xf>
    <xf numFmtId="0" fontId="11" fillId="2" borderId="302" xfId="25" applyFont="1" applyFill="1" applyBorder="1" applyAlignment="1">
      <alignment horizontal="center" vertical="center"/>
    </xf>
    <xf numFmtId="184" fontId="11" fillId="2" borderId="302" xfId="25" applyNumberFormat="1" applyFont="1" applyFill="1" applyBorder="1" applyAlignment="1">
      <alignment horizontal="right" vertical="center"/>
    </xf>
    <xf numFmtId="184" fontId="11" fillId="2" borderId="437" xfId="25" applyNumberFormat="1" applyFont="1" applyFill="1" applyBorder="1" applyAlignment="1">
      <alignment horizontal="right" vertical="center"/>
    </xf>
    <xf numFmtId="184" fontId="11" fillId="2" borderId="441" xfId="25" applyNumberFormat="1" applyFont="1" applyFill="1" applyBorder="1" applyAlignment="1">
      <alignment horizontal="right" vertical="center"/>
    </xf>
    <xf numFmtId="0" fontId="11" fillId="8" borderId="110" xfId="25" applyFont="1" applyFill="1" applyBorder="1" applyAlignment="1">
      <alignment horizontal="left" vertical="center"/>
    </xf>
    <xf numFmtId="0" fontId="11" fillId="2" borderId="303" xfId="25" applyFont="1" applyFill="1" applyBorder="1" applyAlignment="1">
      <alignment horizontal="center" vertical="center"/>
    </xf>
    <xf numFmtId="184" fontId="11" fillId="2" borderId="431" xfId="25" applyNumberFormat="1" applyFont="1" applyFill="1" applyBorder="1" applyAlignment="1">
      <alignment horizontal="right" vertical="center"/>
    </xf>
    <xf numFmtId="184" fontId="11" fillId="2" borderId="438" xfId="25" applyNumberFormat="1" applyFont="1" applyFill="1" applyBorder="1" applyAlignment="1">
      <alignment horizontal="right" vertical="center"/>
    </xf>
    <xf numFmtId="184" fontId="11" fillId="2" borderId="156" xfId="25" applyNumberFormat="1" applyFont="1" applyFill="1" applyBorder="1" applyAlignment="1">
      <alignment horizontal="right" vertical="center"/>
    </xf>
    <xf numFmtId="0" fontId="27" fillId="16" borderId="92" xfId="25" applyFont="1" applyFill="1" applyBorder="1" applyAlignment="1">
      <alignment horizontal="center" vertical="center"/>
    </xf>
    <xf numFmtId="0" fontId="11" fillId="8" borderId="293" xfId="25" applyFont="1" applyFill="1" applyBorder="1" applyAlignment="1">
      <alignment horizontal="left" vertical="center"/>
    </xf>
    <xf numFmtId="0" fontId="11" fillId="2" borderId="304" xfId="25" applyFont="1" applyFill="1" applyBorder="1" applyAlignment="1">
      <alignment horizontal="center" vertical="center"/>
    </xf>
    <xf numFmtId="184" fontId="11" fillId="2" borderId="432" xfId="25" applyNumberFormat="1" applyFont="1" applyFill="1" applyBorder="1" applyAlignment="1">
      <alignment horizontal="right" vertical="center"/>
    </xf>
    <xf numFmtId="184" fontId="11" fillId="2" borderId="433" xfId="25" applyNumberFormat="1" applyFont="1" applyFill="1" applyBorder="1" applyAlignment="1">
      <alignment horizontal="right" vertical="center"/>
    </xf>
    <xf numFmtId="184" fontId="11" fillId="2" borderId="439" xfId="25" applyNumberFormat="1" applyFont="1" applyFill="1" applyBorder="1" applyAlignment="1">
      <alignment horizontal="right" vertical="center"/>
    </xf>
    <xf numFmtId="184" fontId="11" fillId="2" borderId="442" xfId="25" applyNumberFormat="1" applyFont="1" applyFill="1" applyBorder="1" applyAlignment="1">
      <alignment horizontal="right" vertical="center"/>
    </xf>
    <xf numFmtId="0" fontId="11" fillId="8" borderId="289" xfId="25" applyFont="1" applyFill="1" applyBorder="1" applyAlignment="1">
      <alignment horizontal="left" vertical="center"/>
    </xf>
    <xf numFmtId="0" fontId="11" fillId="2" borderId="426" xfId="25" applyFont="1" applyFill="1" applyBorder="1" applyAlignment="1">
      <alignment horizontal="center" vertical="center"/>
    </xf>
    <xf numFmtId="184" fontId="11" fillId="2" borderId="434" xfId="25" applyNumberFormat="1" applyFont="1" applyFill="1" applyBorder="1" applyAlignment="1">
      <alignment horizontal="right" vertical="center"/>
    </xf>
    <xf numFmtId="184" fontId="11" fillId="2" borderId="425" xfId="25" applyNumberFormat="1" applyFont="1" applyFill="1" applyBorder="1" applyAlignment="1">
      <alignment horizontal="right" vertical="center"/>
    </xf>
    <xf numFmtId="184" fontId="11" fillId="2" borderId="440" xfId="25" applyNumberFormat="1" applyFont="1" applyFill="1" applyBorder="1" applyAlignment="1">
      <alignment horizontal="right" vertical="center"/>
    </xf>
    <xf numFmtId="184" fontId="11" fillId="2" borderId="443" xfId="25" applyNumberFormat="1" applyFont="1" applyFill="1" applyBorder="1" applyAlignment="1">
      <alignment horizontal="right" vertical="center"/>
    </xf>
    <xf numFmtId="0" fontId="11" fillId="8" borderId="90" xfId="25" applyFont="1" applyFill="1" applyBorder="1" applyAlignment="1">
      <alignment horizontal="left" vertical="center"/>
    </xf>
    <xf numFmtId="0" fontId="11" fillId="2" borderId="290" xfId="25" applyFont="1" applyFill="1" applyBorder="1" applyAlignment="1">
      <alignment horizontal="center" vertical="center"/>
    </xf>
    <xf numFmtId="184" fontId="11" fillId="2" borderId="305" xfId="25" applyNumberFormat="1" applyFont="1" applyFill="1" applyBorder="1" applyAlignment="1">
      <alignment horizontal="right" vertical="center"/>
    </xf>
    <xf numFmtId="0" fontId="11" fillId="2" borderId="90" xfId="25" applyFont="1" applyFill="1" applyBorder="1" applyAlignment="1">
      <alignment horizontal="center" vertical="center"/>
    </xf>
    <xf numFmtId="0" fontId="27" fillId="16" borderId="353" xfId="25" applyFont="1" applyFill="1" applyBorder="1" applyAlignment="1">
      <alignment horizontal="center" vertical="center"/>
    </xf>
    <xf numFmtId="0" fontId="11" fillId="2" borderId="433" xfId="25" applyFont="1" applyFill="1" applyBorder="1" applyAlignment="1">
      <alignment horizontal="center" vertical="center"/>
    </xf>
    <xf numFmtId="0" fontId="11" fillId="8" borderId="294" xfId="25" applyFont="1" applyFill="1" applyBorder="1" applyAlignment="1">
      <alignment horizontal="left" vertical="center"/>
    </xf>
    <xf numFmtId="0" fontId="11" fillId="2" borderId="424" xfId="25" applyFont="1" applyFill="1" applyBorder="1" applyAlignment="1">
      <alignment horizontal="center" vertical="center"/>
    </xf>
    <xf numFmtId="184" fontId="11" fillId="2" borderId="422" xfId="25" applyNumberFormat="1" applyFont="1" applyFill="1" applyBorder="1" applyAlignment="1">
      <alignment horizontal="right" vertical="center"/>
    </xf>
    <xf numFmtId="0" fontId="11" fillId="2" borderId="307" xfId="25" applyFont="1" applyFill="1" applyBorder="1" applyAlignment="1">
      <alignment horizontal="center" vertical="center"/>
    </xf>
    <xf numFmtId="0" fontId="11" fillId="8" borderId="305" xfId="25" applyFont="1" applyFill="1" applyBorder="1" applyAlignment="1">
      <alignment horizontal="left" vertical="center"/>
    </xf>
    <xf numFmtId="0" fontId="11" fillId="8" borderId="291" xfId="25" applyFont="1" applyFill="1" applyBorder="1" applyAlignment="1">
      <alignment horizontal="left" vertical="center"/>
    </xf>
    <xf numFmtId="0" fontId="11" fillId="2" borderId="306" xfId="25" applyFont="1" applyFill="1" applyBorder="1" applyAlignment="1">
      <alignment horizontal="center" vertical="center"/>
    </xf>
    <xf numFmtId="0" fontId="11" fillId="8" borderId="21" xfId="25" applyFont="1" applyFill="1" applyBorder="1" applyAlignment="1">
      <alignment horizontal="left" vertical="center"/>
    </xf>
    <xf numFmtId="0" fontId="37" fillId="2" borderId="0" xfId="25" applyFont="1" applyFill="1" applyAlignment="1">
      <alignment vertical="center"/>
    </xf>
    <xf numFmtId="49" fontId="21" fillId="2" borderId="0" xfId="0" applyNumberFormat="1" applyFont="1" applyFill="1" applyAlignment="1">
      <alignment horizontal="right" vertical="center"/>
    </xf>
    <xf numFmtId="0" fontId="23" fillId="2" borderId="0" xfId="0" applyFont="1" applyFill="1" applyAlignment="1">
      <alignment vertical="center"/>
    </xf>
    <xf numFmtId="3" fontId="11" fillId="2" borderId="0" xfId="25" applyNumberFormat="1" applyFont="1" applyFill="1" applyAlignment="1">
      <alignment horizontal="right" vertical="center"/>
    </xf>
    <xf numFmtId="0" fontId="29" fillId="21" borderId="412" xfId="25" applyFont="1" applyFill="1" applyBorder="1" applyAlignment="1">
      <alignment horizontal="center" vertical="center" wrapText="1"/>
    </xf>
    <xf numFmtId="0" fontId="29" fillId="21" borderId="413" xfId="25" applyFont="1" applyFill="1" applyBorder="1" applyAlignment="1">
      <alignment horizontal="center" vertical="center"/>
    </xf>
    <xf numFmtId="0" fontId="29" fillId="21" borderId="414" xfId="25" applyFont="1" applyFill="1" applyBorder="1" applyAlignment="1">
      <alignment horizontal="center" vertical="center"/>
    </xf>
    <xf numFmtId="0" fontId="29" fillId="21" borderId="415" xfId="25" applyFont="1" applyFill="1" applyBorder="1" applyAlignment="1">
      <alignment horizontal="center" vertical="center"/>
    </xf>
    <xf numFmtId="0" fontId="29" fillId="21" borderId="427" xfId="25" applyFont="1" applyFill="1" applyBorder="1" applyAlignment="1">
      <alignment horizontal="center" vertical="center"/>
    </xf>
    <xf numFmtId="0" fontId="11" fillId="2" borderId="309" xfId="25" applyFont="1" applyFill="1" applyBorder="1" applyAlignment="1">
      <alignment horizontal="center" vertical="center"/>
    </xf>
    <xf numFmtId="184" fontId="11" fillId="0" borderId="310" xfId="25" applyNumberFormat="1" applyFont="1" applyBorder="1" applyAlignment="1">
      <alignment horizontal="right" vertical="center"/>
    </xf>
    <xf numFmtId="184" fontId="11" fillId="0" borderId="311" xfId="25" applyNumberFormat="1" applyFont="1" applyBorder="1" applyAlignment="1">
      <alignment horizontal="right" vertical="center"/>
    </xf>
    <xf numFmtId="184" fontId="11" fillId="0" borderId="312" xfId="25" applyNumberFormat="1" applyFont="1" applyBorder="1" applyAlignment="1">
      <alignment horizontal="right" vertical="center"/>
    </xf>
    <xf numFmtId="184" fontId="11" fillId="0" borderId="428" xfId="25" applyNumberFormat="1" applyFont="1" applyBorder="1" applyAlignment="1">
      <alignment horizontal="right" vertical="center"/>
    </xf>
    <xf numFmtId="0" fontId="11" fillId="2" borderId="313" xfId="25" applyFont="1" applyFill="1" applyBorder="1" applyAlignment="1">
      <alignment horizontal="center" vertical="center"/>
    </xf>
    <xf numFmtId="184" fontId="11" fillId="0" borderId="314" xfId="25" applyNumberFormat="1" applyFont="1" applyBorder="1" applyAlignment="1">
      <alignment horizontal="right" vertical="center"/>
    </xf>
    <xf numFmtId="184" fontId="11" fillId="0" borderId="315" xfId="25" applyNumberFormat="1" applyFont="1" applyBorder="1" applyAlignment="1">
      <alignment horizontal="right" vertical="center"/>
    </xf>
    <xf numFmtId="184" fontId="11" fillId="0" borderId="316" xfId="25" applyNumberFormat="1" applyFont="1" applyBorder="1" applyAlignment="1">
      <alignment horizontal="right" vertical="center"/>
    </xf>
    <xf numFmtId="184" fontId="11" fillId="0" borderId="429" xfId="25" applyNumberFormat="1" applyFont="1" applyBorder="1" applyAlignment="1">
      <alignment horizontal="right" vertical="center"/>
    </xf>
    <xf numFmtId="184" fontId="11" fillId="0" borderId="315" xfId="25" quotePrefix="1" applyNumberFormat="1" applyFont="1" applyBorder="1" applyAlignment="1">
      <alignment horizontal="right" vertical="center"/>
    </xf>
    <xf numFmtId="184" fontId="11" fillId="0" borderId="316" xfId="25" quotePrefix="1" applyNumberFormat="1" applyFont="1" applyBorder="1" applyAlignment="1">
      <alignment horizontal="right" vertical="center"/>
    </xf>
    <xf numFmtId="185" fontId="11" fillId="0" borderId="429" xfId="25" applyNumberFormat="1" applyFont="1" applyBorder="1" applyAlignment="1">
      <alignment horizontal="right" vertical="center"/>
    </xf>
    <xf numFmtId="0" fontId="11" fillId="2" borderId="417" xfId="25" applyFont="1" applyFill="1" applyBorder="1" applyAlignment="1">
      <alignment horizontal="center" vertical="center"/>
    </xf>
    <xf numFmtId="184" fontId="11" fillId="0" borderId="418" xfId="25" applyNumberFormat="1" applyFont="1" applyBorder="1" applyAlignment="1">
      <alignment horizontal="right" vertical="center"/>
    </xf>
    <xf numFmtId="184" fontId="11" fillId="0" borderId="419" xfId="25" applyNumberFormat="1" applyFont="1" applyBorder="1" applyAlignment="1">
      <alignment horizontal="right" vertical="center"/>
    </xf>
    <xf numFmtId="184" fontId="11" fillId="0" borderId="419" xfId="25" quotePrefix="1" applyNumberFormat="1" applyFont="1" applyBorder="1" applyAlignment="1">
      <alignment horizontal="right" vertical="center"/>
    </xf>
    <xf numFmtId="184" fontId="11" fillId="0" borderId="420" xfId="25" applyNumberFormat="1" applyFont="1" applyBorder="1" applyAlignment="1">
      <alignment horizontal="right" vertical="center"/>
    </xf>
    <xf numFmtId="184" fontId="11" fillId="0" borderId="430" xfId="25" applyNumberFormat="1" applyFont="1" applyBorder="1" applyAlignment="1">
      <alignment horizontal="right" vertical="center"/>
    </xf>
    <xf numFmtId="0" fontId="76" fillId="2" borderId="0" xfId="25" applyFont="1" applyFill="1" applyAlignment="1">
      <alignment vertical="center"/>
    </xf>
    <xf numFmtId="0" fontId="11" fillId="2" borderId="0" xfId="25" applyFont="1" applyFill="1" applyAlignment="1">
      <alignment horizontal="right" vertical="center"/>
    </xf>
    <xf numFmtId="0" fontId="23" fillId="2" borderId="0" xfId="25" applyFont="1" applyFill="1" applyAlignment="1">
      <alignment vertical="center"/>
    </xf>
    <xf numFmtId="3" fontId="23" fillId="2" borderId="0" xfId="25" applyNumberFormat="1" applyFont="1" applyFill="1" applyAlignment="1">
      <alignment vertical="center"/>
    </xf>
    <xf numFmtId="0" fontId="11" fillId="2" borderId="0" xfId="25" applyFont="1" applyFill="1" applyAlignment="1">
      <alignment horizontal="left" vertical="center"/>
    </xf>
    <xf numFmtId="43" fontId="19" fillId="0" borderId="0" xfId="28" applyFont="1" applyBorder="1" applyAlignment="1">
      <alignment vertical="center"/>
    </xf>
    <xf numFmtId="0" fontId="23" fillId="2" borderId="0" xfId="25" applyFont="1" applyFill="1"/>
    <xf numFmtId="0" fontId="30" fillId="2" borderId="0" xfId="25" applyFont="1" applyFill="1"/>
    <xf numFmtId="0" fontId="30" fillId="0" borderId="0" xfId="25" applyFont="1"/>
    <xf numFmtId="0" fontId="23" fillId="0" borderId="0" xfId="25" applyFont="1"/>
    <xf numFmtId="0" fontId="23" fillId="2" borderId="0" xfId="25" applyFont="1" applyFill="1" applyAlignment="1">
      <alignment horizontal="center"/>
    </xf>
    <xf numFmtId="0" fontId="29" fillId="21" borderId="317" xfId="25" applyFont="1" applyFill="1" applyBorder="1" applyAlignment="1">
      <alignment horizontal="center" vertical="center"/>
    </xf>
    <xf numFmtId="0" fontId="29" fillId="21" borderId="318" xfId="25" applyFont="1" applyFill="1" applyBorder="1" applyAlignment="1">
      <alignment horizontal="center" vertical="center"/>
    </xf>
    <xf numFmtId="0" fontId="29" fillId="21" borderId="319" xfId="25" applyFont="1" applyFill="1" applyBorder="1" applyAlignment="1">
      <alignment horizontal="center" vertical="center" wrapText="1"/>
    </xf>
    <xf numFmtId="0" fontId="29" fillId="21" borderId="319" xfId="25" applyFont="1" applyFill="1" applyBorder="1" applyAlignment="1">
      <alignment horizontal="center" vertical="center"/>
    </xf>
    <xf numFmtId="0" fontId="29" fillId="21" borderId="320" xfId="25" applyFont="1" applyFill="1" applyBorder="1" applyAlignment="1">
      <alignment horizontal="center" vertical="center"/>
    </xf>
    <xf numFmtId="0" fontId="29" fillId="21" borderId="70" xfId="25" applyFont="1" applyFill="1" applyBorder="1" applyAlignment="1">
      <alignment horizontal="center" vertical="center"/>
    </xf>
    <xf numFmtId="0" fontId="27" fillId="18" borderId="216" xfId="25" applyFont="1" applyFill="1" applyBorder="1" applyAlignment="1">
      <alignment horizontal="center" vertical="center"/>
    </xf>
    <xf numFmtId="0" fontId="11" fillId="12" borderId="321" xfId="25" applyFont="1" applyFill="1" applyBorder="1" applyAlignment="1">
      <alignment horizontal="left"/>
    </xf>
    <xf numFmtId="0" fontId="11" fillId="2" borderId="322" xfId="25" applyFont="1" applyFill="1" applyBorder="1" applyAlignment="1">
      <alignment horizontal="center" vertical="center"/>
    </xf>
    <xf numFmtId="185" fontId="11" fillId="13" borderId="322" xfId="25" applyNumberFormat="1" applyFont="1" applyFill="1" applyBorder="1" applyAlignment="1">
      <alignment horizontal="right" indent="1"/>
    </xf>
    <xf numFmtId="185" fontId="11" fillId="13" borderId="239" xfId="25" applyNumberFormat="1" applyFont="1" applyFill="1" applyBorder="1" applyAlignment="1">
      <alignment horizontal="right" indent="1"/>
    </xf>
    <xf numFmtId="185" fontId="30" fillId="2" borderId="0" xfId="25" applyNumberFormat="1" applyFont="1" applyFill="1"/>
    <xf numFmtId="43" fontId="81" fillId="0" borderId="0" xfId="28" applyFont="1"/>
    <xf numFmtId="0" fontId="27" fillId="18" borderId="323" xfId="25" applyFont="1" applyFill="1" applyBorder="1" applyAlignment="1">
      <alignment horizontal="center" vertical="center"/>
    </xf>
    <xf numFmtId="0" fontId="11" fillId="12" borderId="324" xfId="25" applyFont="1" applyFill="1" applyBorder="1" applyAlignment="1">
      <alignment horizontal="left"/>
    </xf>
    <xf numFmtId="0" fontId="11" fillId="2" borderId="325" xfId="25" applyFont="1" applyFill="1" applyBorder="1" applyAlignment="1">
      <alignment horizontal="center" vertical="center"/>
    </xf>
    <xf numFmtId="185" fontId="11" fillId="13" borderId="325" xfId="25" applyNumberFormat="1" applyFont="1" applyFill="1" applyBorder="1" applyAlignment="1">
      <alignment horizontal="right" indent="1"/>
    </xf>
    <xf numFmtId="185" fontId="11" fillId="13" borderId="326" xfId="25" applyNumberFormat="1" applyFont="1" applyFill="1" applyBorder="1" applyAlignment="1">
      <alignment horizontal="right" indent="1"/>
    </xf>
    <xf numFmtId="0" fontId="27" fillId="18" borderId="327" xfId="25" applyFont="1" applyFill="1" applyBorder="1" applyAlignment="1">
      <alignment horizontal="center" vertical="center"/>
    </xf>
    <xf numFmtId="0" fontId="11" fillId="12" borderId="328" xfId="25" applyFont="1" applyFill="1" applyBorder="1" applyAlignment="1">
      <alignment horizontal="left"/>
    </xf>
    <xf numFmtId="0" fontId="11" fillId="2" borderId="329" xfId="25" applyFont="1" applyFill="1" applyBorder="1" applyAlignment="1">
      <alignment horizontal="center" vertical="center"/>
    </xf>
    <xf numFmtId="185" fontId="11" fillId="13" borderId="330" xfId="25" applyNumberFormat="1" applyFont="1" applyFill="1" applyBorder="1" applyAlignment="1">
      <alignment horizontal="right" indent="1"/>
    </xf>
    <xf numFmtId="0" fontId="27" fillId="18" borderId="331" xfId="25" applyFont="1" applyFill="1" applyBorder="1" applyAlignment="1">
      <alignment horizontal="center" vertical="center"/>
    </xf>
    <xf numFmtId="0" fontId="11" fillId="12" borderId="332" xfId="25" applyFont="1" applyFill="1" applyBorder="1" applyAlignment="1">
      <alignment horizontal="left"/>
    </xf>
    <xf numFmtId="0" fontId="11" fillId="2" borderId="337" xfId="25" applyFont="1" applyFill="1" applyBorder="1" applyAlignment="1">
      <alignment horizontal="center" vertical="center"/>
    </xf>
    <xf numFmtId="185" fontId="11" fillId="13" borderId="337" xfId="25" applyNumberFormat="1" applyFont="1" applyFill="1" applyBorder="1" applyAlignment="1">
      <alignment horizontal="right" indent="1"/>
    </xf>
    <xf numFmtId="185" fontId="11" fillId="13" borderId="360" xfId="25" applyNumberFormat="1" applyFont="1" applyFill="1" applyBorder="1" applyAlignment="1">
      <alignment horizontal="right" indent="1"/>
    </xf>
    <xf numFmtId="0" fontId="11" fillId="12" borderId="338" xfId="25" applyFont="1" applyFill="1" applyBorder="1" applyAlignment="1">
      <alignment horizontal="left"/>
    </xf>
    <xf numFmtId="0" fontId="11" fillId="2" borderId="356" xfId="25" applyFont="1" applyFill="1" applyBorder="1" applyAlignment="1">
      <alignment horizontal="center" vertical="center"/>
    </xf>
    <xf numFmtId="185" fontId="11" fillId="13" borderId="356" xfId="25" applyNumberFormat="1" applyFont="1" applyFill="1" applyBorder="1" applyAlignment="1">
      <alignment horizontal="right" indent="1"/>
    </xf>
    <xf numFmtId="185" fontId="11" fillId="13" borderId="190" xfId="25" applyNumberFormat="1" applyFont="1" applyFill="1" applyBorder="1" applyAlignment="1">
      <alignment horizontal="right" indent="1"/>
    </xf>
    <xf numFmtId="0" fontId="11" fillId="2" borderId="333" xfId="25" applyFont="1" applyFill="1" applyBorder="1" applyAlignment="1">
      <alignment horizontal="center" vertical="center"/>
    </xf>
    <xf numFmtId="0" fontId="11" fillId="12" borderId="355" xfId="25" applyFont="1" applyFill="1" applyBorder="1" applyAlignment="1">
      <alignment horizontal="left"/>
    </xf>
    <xf numFmtId="185" fontId="11" fillId="13" borderId="334" xfId="25" applyNumberFormat="1" applyFont="1" applyFill="1" applyBorder="1" applyAlignment="1">
      <alignment horizontal="right" indent="1"/>
    </xf>
    <xf numFmtId="185" fontId="11" fillId="13" borderId="335" xfId="25" applyNumberFormat="1" applyFont="1" applyFill="1" applyBorder="1" applyAlignment="1">
      <alignment horizontal="right" indent="1"/>
    </xf>
    <xf numFmtId="185" fontId="11" fillId="13" borderId="336" xfId="25" applyNumberFormat="1" applyFont="1" applyFill="1" applyBorder="1" applyAlignment="1">
      <alignment horizontal="right" indent="1"/>
    </xf>
    <xf numFmtId="0" fontId="11" fillId="12" borderId="294" xfId="25" applyFont="1" applyFill="1" applyBorder="1" applyAlignment="1">
      <alignment horizontal="left"/>
    </xf>
    <xf numFmtId="0" fontId="27" fillId="18" borderId="24" xfId="25" applyFont="1" applyFill="1" applyBorder="1" applyAlignment="1">
      <alignment horizontal="center" vertical="center"/>
    </xf>
    <xf numFmtId="0" fontId="11" fillId="12" borderId="359" xfId="25" applyFont="1" applyFill="1" applyBorder="1" applyAlignment="1">
      <alignment horizontal="left"/>
    </xf>
    <xf numFmtId="0" fontId="11" fillId="2" borderId="362" xfId="25" applyFont="1" applyFill="1" applyBorder="1" applyAlignment="1">
      <alignment horizontal="center" vertical="center"/>
    </xf>
    <xf numFmtId="185" fontId="11" fillId="13" borderId="363" xfId="25" applyNumberFormat="1" applyFont="1" applyFill="1" applyBorder="1" applyAlignment="1">
      <alignment horizontal="right" indent="1"/>
    </xf>
    <xf numFmtId="185" fontId="11" fillId="13" borderId="364" xfId="25" applyNumberFormat="1" applyFont="1" applyFill="1" applyBorder="1" applyAlignment="1">
      <alignment horizontal="right" indent="1"/>
    </xf>
    <xf numFmtId="0" fontId="11" fillId="12" borderId="361" xfId="25" applyFont="1" applyFill="1" applyBorder="1" applyAlignment="1">
      <alignment horizontal="left"/>
    </xf>
    <xf numFmtId="0" fontId="11" fillId="2" borderId="365" xfId="25" applyFont="1" applyFill="1" applyBorder="1" applyAlignment="1">
      <alignment horizontal="center" vertical="center"/>
    </xf>
    <xf numFmtId="185" fontId="11" fillId="13" borderId="365" xfId="25" applyNumberFormat="1" applyFont="1" applyFill="1" applyBorder="1" applyAlignment="1">
      <alignment horizontal="right" indent="1"/>
    </xf>
    <xf numFmtId="185" fontId="11" fillId="13" borderId="366" xfId="25" applyNumberFormat="1" applyFont="1" applyFill="1" applyBorder="1" applyAlignment="1">
      <alignment horizontal="right" indent="1"/>
    </xf>
    <xf numFmtId="0" fontId="27" fillId="18" borderId="323" xfId="25" applyFont="1" applyFill="1" applyBorder="1" applyAlignment="1">
      <alignment vertical="top"/>
    </xf>
    <xf numFmtId="0" fontId="11" fillId="12" borderId="328" xfId="25" applyFont="1" applyFill="1" applyBorder="1" applyAlignment="1">
      <alignment horizontal="left" vertical="center"/>
    </xf>
    <xf numFmtId="185" fontId="11" fillId="13" borderId="325" xfId="25" applyNumberFormat="1" applyFont="1" applyFill="1" applyBorder="1" applyAlignment="1">
      <alignment horizontal="right" vertical="center"/>
    </xf>
    <xf numFmtId="185" fontId="11" fillId="13" borderId="330" xfId="25" applyNumberFormat="1" applyFont="1" applyFill="1" applyBorder="1" applyAlignment="1">
      <alignment horizontal="right" vertical="center"/>
    </xf>
    <xf numFmtId="185" fontId="30" fillId="2" borderId="0" xfId="25" applyNumberFormat="1" applyFont="1" applyFill="1" applyAlignment="1">
      <alignment vertical="center"/>
    </xf>
    <xf numFmtId="0" fontId="11" fillId="12" borderId="357" xfId="25" applyFont="1" applyFill="1" applyBorder="1" applyAlignment="1">
      <alignment horizontal="left" vertical="center"/>
    </xf>
    <xf numFmtId="0" fontId="11" fillId="2" borderId="94" xfId="25" applyFont="1" applyFill="1" applyBorder="1" applyAlignment="1">
      <alignment horizontal="center" vertical="center"/>
    </xf>
    <xf numFmtId="0" fontId="11" fillId="12" borderId="353" xfId="25" applyFont="1" applyFill="1" applyBorder="1" applyAlignment="1">
      <alignment horizontal="left"/>
    </xf>
    <xf numFmtId="0" fontId="11" fillId="12" borderId="96" xfId="25" applyFont="1" applyFill="1" applyBorder="1" applyAlignment="1">
      <alignment horizontal="left"/>
    </xf>
    <xf numFmtId="0" fontId="11" fillId="12" borderId="338" xfId="25" applyFont="1" applyFill="1" applyBorder="1" applyAlignment="1">
      <alignment horizontal="left" vertical="center"/>
    </xf>
    <xf numFmtId="185" fontId="11" fillId="13" borderId="339" xfId="25" applyNumberFormat="1" applyFont="1" applyFill="1" applyBorder="1" applyAlignment="1">
      <alignment horizontal="right" indent="1"/>
    </xf>
    <xf numFmtId="3" fontId="19" fillId="2" borderId="0" xfId="25" applyNumberFormat="1" applyFont="1" applyFill="1"/>
    <xf numFmtId="185" fontId="11" fillId="13" borderId="367" xfId="25" applyNumberFormat="1" applyFont="1" applyFill="1" applyBorder="1" applyAlignment="1">
      <alignment horizontal="right" indent="1"/>
    </xf>
    <xf numFmtId="187" fontId="19" fillId="2" borderId="0" xfId="25" applyNumberFormat="1" applyFont="1" applyFill="1"/>
    <xf numFmtId="0" fontId="19" fillId="2" borderId="0" xfId="25" applyFont="1" applyFill="1"/>
    <xf numFmtId="0" fontId="27" fillId="18" borderId="368" xfId="25" applyFont="1" applyFill="1" applyBorder="1" applyAlignment="1">
      <alignment horizontal="center" vertical="center"/>
    </xf>
    <xf numFmtId="0" fontId="11" fillId="12" borderId="369" xfId="25" applyFont="1" applyFill="1" applyBorder="1" applyAlignment="1">
      <alignment horizontal="left"/>
    </xf>
    <xf numFmtId="0" fontId="11" fillId="2" borderId="370" xfId="25" applyFont="1" applyFill="1" applyBorder="1" applyAlignment="1">
      <alignment horizontal="center" vertical="center"/>
    </xf>
    <xf numFmtId="185" fontId="11" fillId="13" borderId="370" xfId="25" applyNumberFormat="1" applyFont="1" applyFill="1" applyBorder="1" applyAlignment="1">
      <alignment horizontal="right" indent="1"/>
    </xf>
    <xf numFmtId="185" fontId="11" fillId="13" borderId="344" xfId="25" applyNumberFormat="1" applyFont="1" applyFill="1" applyBorder="1" applyAlignment="1">
      <alignment horizontal="right" indent="1"/>
    </xf>
    <xf numFmtId="0" fontId="21" fillId="2" borderId="0" xfId="25" applyFont="1" applyFill="1"/>
    <xf numFmtId="0" fontId="11" fillId="2" borderId="0" xfId="25" applyFont="1" applyFill="1"/>
    <xf numFmtId="0" fontId="11" fillId="2" borderId="0" xfId="25" applyFont="1" applyFill="1" applyAlignment="1">
      <alignment horizontal="center"/>
    </xf>
    <xf numFmtId="0" fontId="29" fillId="21" borderId="340" xfId="25" applyFont="1" applyFill="1" applyBorder="1" applyAlignment="1">
      <alignment horizontal="center" vertical="center"/>
    </xf>
    <xf numFmtId="0" fontId="29" fillId="21" borderId="15" xfId="25" applyFont="1" applyFill="1" applyBorder="1" applyAlignment="1">
      <alignment horizontal="center" vertical="center"/>
    </xf>
    <xf numFmtId="0" fontId="11" fillId="2" borderId="341" xfId="25" applyFont="1" applyFill="1" applyBorder="1" applyAlignment="1">
      <alignment horizontal="center" vertical="center"/>
    </xf>
    <xf numFmtId="185" fontId="11" fillId="14" borderId="290" xfId="25" applyNumberFormat="1" applyFont="1" applyFill="1" applyBorder="1" applyAlignment="1">
      <alignment horizontal="right"/>
    </xf>
    <xf numFmtId="185" fontId="11" fillId="14" borderId="330" xfId="25" applyNumberFormat="1" applyFont="1" applyFill="1" applyBorder="1" applyAlignment="1">
      <alignment horizontal="right"/>
    </xf>
    <xf numFmtId="0" fontId="11" fillId="2" borderId="342" xfId="25" applyFont="1" applyFill="1" applyBorder="1" applyAlignment="1">
      <alignment horizontal="center" vertical="center"/>
    </xf>
    <xf numFmtId="185" fontId="11" fillId="14" borderId="90" xfId="25" applyNumberFormat="1" applyFont="1" applyFill="1" applyBorder="1" applyAlignment="1">
      <alignment horizontal="right"/>
    </xf>
    <xf numFmtId="0" fontId="11" fillId="2" borderId="343" xfId="25" applyFont="1" applyFill="1" applyBorder="1" applyAlignment="1">
      <alignment horizontal="center" vertical="center"/>
    </xf>
    <xf numFmtId="185" fontId="11" fillId="14" borderId="88" xfId="25" applyNumberFormat="1" applyFont="1" applyFill="1" applyBorder="1" applyAlignment="1">
      <alignment horizontal="right"/>
    </xf>
    <xf numFmtId="185" fontId="11" fillId="14" borderId="344" xfId="25" applyNumberFormat="1" applyFont="1" applyFill="1" applyBorder="1" applyAlignment="1">
      <alignment horizontal="right"/>
    </xf>
    <xf numFmtId="3" fontId="11" fillId="2" borderId="0" xfId="25" applyNumberFormat="1" applyFont="1" applyFill="1"/>
    <xf numFmtId="185" fontId="30" fillId="0" borderId="0" xfId="25" applyNumberFormat="1" applyFont="1"/>
    <xf numFmtId="0" fontId="29" fillId="17" borderId="91" xfId="25" applyFont="1" applyFill="1" applyBorder="1" applyAlignment="1">
      <alignment horizontal="center" vertical="center"/>
    </xf>
    <xf numFmtId="0" fontId="29" fillId="17" borderId="16" xfId="25" applyFont="1" applyFill="1" applyBorder="1" applyAlignment="1">
      <alignment horizontal="center" vertical="center"/>
    </xf>
    <xf numFmtId="0" fontId="27" fillId="18" borderId="56" xfId="25" applyFont="1" applyFill="1" applyBorder="1" applyAlignment="1">
      <alignment horizontal="center" vertical="center"/>
    </xf>
    <xf numFmtId="0" fontId="11" fillId="12" borderId="0" xfId="25" applyFont="1" applyFill="1" applyAlignment="1">
      <alignment horizontal="left" vertical="center"/>
    </xf>
    <xf numFmtId="0" fontId="11" fillId="3" borderId="57" xfId="25" applyFont="1" applyFill="1" applyBorder="1" applyAlignment="1">
      <alignment horizontal="center" vertical="center"/>
    </xf>
    <xf numFmtId="185" fontId="11" fillId="0" borderId="288" xfId="25" applyNumberFormat="1" applyFont="1" applyBorder="1" applyAlignment="1">
      <alignment horizontal="right" vertical="center"/>
    </xf>
    <xf numFmtId="185" fontId="11" fillId="0" borderId="19" xfId="25" applyNumberFormat="1" applyFont="1" applyBorder="1" applyAlignment="1">
      <alignment horizontal="right" vertical="center"/>
    </xf>
    <xf numFmtId="0" fontId="27" fillId="18" borderId="59" xfId="25" applyFont="1" applyFill="1" applyBorder="1" applyAlignment="1">
      <alignment horizontal="center" vertical="center"/>
    </xf>
    <xf numFmtId="0" fontId="11" fillId="12" borderId="28" xfId="25" applyFont="1" applyFill="1" applyBorder="1" applyAlignment="1">
      <alignment horizontal="left" vertical="center"/>
    </xf>
    <xf numFmtId="0" fontId="11" fillId="3" borderId="30" xfId="25" applyFont="1" applyFill="1" applyBorder="1" applyAlignment="1">
      <alignment horizontal="center" vertical="center"/>
    </xf>
    <xf numFmtId="185" fontId="11" fillId="0" borderId="30" xfId="25" applyNumberFormat="1" applyFont="1" applyBorder="1" applyAlignment="1">
      <alignment horizontal="right" vertical="center"/>
    </xf>
    <xf numFmtId="185" fontId="11" fillId="0" borderId="26" xfId="25" applyNumberFormat="1" applyFont="1" applyBorder="1" applyAlignment="1">
      <alignment horizontal="right" vertical="center"/>
    </xf>
    <xf numFmtId="0" fontId="76" fillId="2" borderId="0" xfId="25" applyFont="1" applyFill="1"/>
    <xf numFmtId="0" fontId="11" fillId="2" borderId="0" xfId="25" applyFont="1" applyFill="1" applyAlignment="1">
      <alignment horizontal="right"/>
    </xf>
    <xf numFmtId="0" fontId="23" fillId="2" borderId="0" xfId="9" applyFont="1" applyFill="1" applyAlignment="1">
      <alignment horizontal="right"/>
    </xf>
    <xf numFmtId="0" fontId="83" fillId="2" borderId="0" xfId="9" applyFont="1" applyFill="1" applyAlignment="1">
      <alignment horizontal="left"/>
    </xf>
    <xf numFmtId="0" fontId="21" fillId="2" borderId="0" xfId="9" applyFont="1" applyFill="1"/>
    <xf numFmtId="0" fontId="21" fillId="0" borderId="0" xfId="9" applyFont="1"/>
    <xf numFmtId="0" fontId="27" fillId="0" borderId="0" xfId="0" applyFont="1" applyAlignment="1">
      <alignment vertical="center"/>
    </xf>
    <xf numFmtId="0" fontId="23" fillId="2" borderId="0" xfId="0" applyFont="1" applyFill="1" applyAlignment="1">
      <alignment vertical="center" wrapText="1"/>
    </xf>
    <xf numFmtId="0" fontId="23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center" vertical="center" wrapText="1"/>
    </xf>
    <xf numFmtId="164" fontId="23" fillId="2" borderId="0" xfId="7" applyFont="1" applyFill="1" applyAlignment="1">
      <alignment horizontal="right" vertical="center" wrapText="1"/>
    </xf>
    <xf numFmtId="164" fontId="23" fillId="2" borderId="0" xfId="7" applyFont="1" applyFill="1" applyAlignment="1">
      <alignment horizontal="center" vertical="center" wrapText="1"/>
    </xf>
    <xf numFmtId="0" fontId="11" fillId="2" borderId="0" xfId="0" applyFont="1" applyFill="1" applyAlignment="1">
      <alignment horizontal="right" vertical="center"/>
    </xf>
    <xf numFmtId="0" fontId="37" fillId="2" borderId="0" xfId="0" applyFont="1" applyFill="1" applyAlignment="1">
      <alignment vertical="center"/>
    </xf>
    <xf numFmtId="0" fontId="11" fillId="0" borderId="0" xfId="0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2" fontId="52" fillId="21" borderId="446" xfId="5" applyNumberFormat="1" applyFont="1" applyFill="1" applyBorder="1" applyAlignment="1">
      <alignment horizontal="center" vertical="center" wrapText="1"/>
    </xf>
    <xf numFmtId="2" fontId="52" fillId="21" borderId="447" xfId="5" applyNumberFormat="1" applyFont="1" applyFill="1" applyBorder="1" applyAlignment="1">
      <alignment horizontal="center" vertical="center" wrapText="1"/>
    </xf>
    <xf numFmtId="2" fontId="52" fillId="21" borderId="448" xfId="5" applyNumberFormat="1" applyFont="1" applyFill="1" applyBorder="1" applyAlignment="1">
      <alignment horizontal="center" vertical="center" wrapText="1"/>
    </xf>
    <xf numFmtId="164" fontId="52" fillId="21" borderId="449" xfId="7" applyFont="1" applyFill="1" applyBorder="1" applyAlignment="1">
      <alignment horizontal="center" vertical="center" wrapText="1"/>
    </xf>
    <xf numFmtId="164" fontId="52" fillId="21" borderId="450" xfId="7" applyFont="1" applyFill="1" applyBorder="1" applyAlignment="1">
      <alignment horizontal="center" vertical="center" wrapText="1"/>
    </xf>
    <xf numFmtId="164" fontId="52" fillId="21" borderId="451" xfId="7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11" fillId="22" borderId="444" xfId="0" applyFont="1" applyFill="1" applyBorder="1" applyAlignment="1">
      <alignment vertical="center"/>
    </xf>
    <xf numFmtId="0" fontId="11" fillId="0" borderId="444" xfId="0" applyFont="1" applyBorder="1" applyAlignment="1">
      <alignment vertical="center"/>
    </xf>
    <xf numFmtId="0" fontId="11" fillId="22" borderId="444" xfId="0" applyFont="1" applyFill="1" applyBorder="1" applyAlignment="1">
      <alignment horizontal="center" vertical="center"/>
    </xf>
    <xf numFmtId="0" fontId="11" fillId="0" borderId="444" xfId="0" applyFont="1" applyBorder="1" applyAlignment="1">
      <alignment horizontal="center" vertical="center"/>
    </xf>
    <xf numFmtId="167" fontId="11" fillId="0" borderId="445" xfId="0" applyNumberFormat="1" applyFont="1" applyBorder="1" applyAlignment="1">
      <alignment horizontal="center" vertical="center"/>
    </xf>
    <xf numFmtId="167" fontId="11" fillId="0" borderId="444" xfId="0" applyNumberFormat="1" applyFont="1" applyBorder="1" applyAlignment="1">
      <alignment horizontal="center" vertical="center"/>
    </xf>
    <xf numFmtId="195" fontId="11" fillId="0" borderId="444" xfId="0" applyNumberFormat="1" applyFont="1" applyBorder="1" applyAlignment="1">
      <alignment horizontal="right" vertical="center"/>
    </xf>
    <xf numFmtId="3" fontId="11" fillId="0" borderId="453" xfId="0" applyNumberFormat="1" applyFont="1" applyBorder="1" applyAlignment="1">
      <alignment horizontal="right" vertical="center"/>
    </xf>
    <xf numFmtId="3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52" fillId="23" borderId="452" xfId="0" applyFont="1" applyFill="1" applyBorder="1" applyAlignment="1">
      <alignment vertical="center"/>
    </xf>
    <xf numFmtId="0" fontId="52" fillId="23" borderId="444" xfId="0" applyFont="1" applyFill="1" applyBorder="1" applyAlignment="1">
      <alignment vertical="center"/>
    </xf>
    <xf numFmtId="0" fontId="52" fillId="23" borderId="444" xfId="0" applyFont="1" applyFill="1" applyBorder="1" applyAlignment="1">
      <alignment horizontal="center" vertical="center"/>
    </xf>
    <xf numFmtId="167" fontId="52" fillId="23" borderId="445" xfId="0" applyNumberFormat="1" applyFont="1" applyFill="1" applyBorder="1" applyAlignment="1">
      <alignment horizontal="center" vertical="center"/>
    </xf>
    <xf numFmtId="167" fontId="52" fillId="23" borderId="444" xfId="0" applyNumberFormat="1" applyFont="1" applyFill="1" applyBorder="1" applyAlignment="1">
      <alignment horizontal="center" vertical="center"/>
    </xf>
    <xf numFmtId="195" fontId="52" fillId="23" borderId="444" xfId="0" applyNumberFormat="1" applyFont="1" applyFill="1" applyBorder="1" applyAlignment="1">
      <alignment horizontal="right" vertical="center"/>
    </xf>
    <xf numFmtId="3" fontId="52" fillId="23" borderId="453" xfId="0" applyNumberFormat="1" applyFont="1" applyFill="1" applyBorder="1" applyAlignment="1">
      <alignment horizontal="right" vertical="center"/>
    </xf>
    <xf numFmtId="0" fontId="83" fillId="0" borderId="454" xfId="0" applyFont="1" applyBorder="1" applyAlignment="1">
      <alignment vertical="center"/>
    </xf>
    <xf numFmtId="0" fontId="83" fillId="0" borderId="455" xfId="0" applyFont="1" applyBorder="1" applyAlignment="1">
      <alignment vertical="center"/>
    </xf>
    <xf numFmtId="0" fontId="83" fillId="0" borderId="455" xfId="0" applyFont="1" applyBorder="1" applyAlignment="1">
      <alignment horizontal="center" vertical="center"/>
    </xf>
    <xf numFmtId="167" fontId="83" fillId="0" borderId="456" xfId="0" applyNumberFormat="1" applyFont="1" applyBorder="1" applyAlignment="1">
      <alignment horizontal="center" vertical="center"/>
    </xf>
    <xf numFmtId="167" fontId="83" fillId="0" borderId="455" xfId="0" applyNumberFormat="1" applyFont="1" applyBorder="1" applyAlignment="1">
      <alignment horizontal="center" vertical="center"/>
    </xf>
    <xf numFmtId="195" fontId="83" fillId="0" borderId="455" xfId="0" applyNumberFormat="1" applyFont="1" applyBorder="1" applyAlignment="1">
      <alignment horizontal="right" vertical="center"/>
    </xf>
    <xf numFmtId="3" fontId="83" fillId="0" borderId="457" xfId="0" applyNumberFormat="1" applyFont="1" applyBorder="1" applyAlignment="1">
      <alignment horizontal="right" vertical="center"/>
    </xf>
    <xf numFmtId="0" fontId="84" fillId="23" borderId="458" xfId="0" applyFont="1" applyFill="1" applyBorder="1" applyAlignment="1">
      <alignment vertical="center"/>
    </xf>
    <xf numFmtId="0" fontId="11" fillId="22" borderId="459" xfId="0" applyFont="1" applyFill="1" applyBorder="1" applyAlignment="1">
      <alignment vertical="center"/>
    </xf>
    <xf numFmtId="0" fontId="11" fillId="0" borderId="459" xfId="0" applyFont="1" applyBorder="1" applyAlignment="1">
      <alignment vertical="center"/>
    </xf>
    <xf numFmtId="0" fontId="11" fillId="22" borderId="459" xfId="0" applyFont="1" applyFill="1" applyBorder="1" applyAlignment="1">
      <alignment horizontal="center" vertical="center"/>
    </xf>
    <xf numFmtId="0" fontId="11" fillId="0" borderId="459" xfId="0" applyFont="1" applyBorder="1" applyAlignment="1">
      <alignment horizontal="center" vertical="center"/>
    </xf>
    <xf numFmtId="167" fontId="11" fillId="0" borderId="460" xfId="0" applyNumberFormat="1" applyFont="1" applyBorder="1" applyAlignment="1">
      <alignment horizontal="center" vertical="center"/>
    </xf>
    <xf numFmtId="167" fontId="11" fillId="0" borderId="459" xfId="0" applyNumberFormat="1" applyFont="1" applyBorder="1" applyAlignment="1">
      <alignment horizontal="center" vertical="center"/>
    </xf>
    <xf numFmtId="195" fontId="11" fillId="0" borderId="459" xfId="0" applyNumberFormat="1" applyFont="1" applyBorder="1" applyAlignment="1">
      <alignment horizontal="right" vertical="center"/>
    </xf>
    <xf numFmtId="3" fontId="11" fillId="0" borderId="461" xfId="0" applyNumberFormat="1" applyFont="1" applyBorder="1" applyAlignment="1">
      <alignment horizontal="right" vertical="center"/>
    </xf>
    <xf numFmtId="0" fontId="29" fillId="23" borderId="462" xfId="0" applyFont="1" applyFill="1" applyBorder="1" applyAlignment="1">
      <alignment vertical="center"/>
    </xf>
    <xf numFmtId="0" fontId="29" fillId="23" borderId="463" xfId="0" applyFont="1" applyFill="1" applyBorder="1" applyAlignment="1">
      <alignment vertical="center"/>
    </xf>
    <xf numFmtId="0" fontId="29" fillId="23" borderId="463" xfId="0" applyFont="1" applyFill="1" applyBorder="1" applyAlignment="1">
      <alignment horizontal="center" vertical="center"/>
    </xf>
    <xf numFmtId="167" fontId="29" fillId="23" borderId="464" xfId="0" applyNumberFormat="1" applyFont="1" applyFill="1" applyBorder="1" applyAlignment="1">
      <alignment horizontal="center" vertical="center"/>
    </xf>
    <xf numFmtId="167" fontId="29" fillId="23" borderId="463" xfId="0" applyNumberFormat="1" applyFont="1" applyFill="1" applyBorder="1" applyAlignment="1">
      <alignment horizontal="center" vertical="center"/>
    </xf>
    <xf numFmtId="195" fontId="29" fillId="23" borderId="463" xfId="0" applyNumberFormat="1" applyFont="1" applyFill="1" applyBorder="1" applyAlignment="1">
      <alignment horizontal="right" vertical="center"/>
    </xf>
    <xf numFmtId="3" fontId="29" fillId="23" borderId="465" xfId="0" applyNumberFormat="1" applyFont="1" applyFill="1" applyBorder="1" applyAlignment="1">
      <alignment horizontal="right" vertical="center"/>
    </xf>
    <xf numFmtId="0" fontId="84" fillId="23" borderId="18" xfId="0" applyFont="1" applyFill="1" applyBorder="1" applyAlignment="1">
      <alignment vertical="center"/>
    </xf>
    <xf numFmtId="0" fontId="84" fillId="23" borderId="74" xfId="0" applyFont="1" applyFill="1" applyBorder="1" applyAlignment="1">
      <alignment vertical="center"/>
    </xf>
    <xf numFmtId="0" fontId="84" fillId="23" borderId="221" xfId="0" applyFont="1" applyFill="1" applyBorder="1" applyAlignment="1">
      <alignment vertical="center"/>
    </xf>
    <xf numFmtId="0" fontId="9" fillId="2" borderId="0" xfId="0" applyFont="1" applyFill="1" applyAlignment="1">
      <alignment horizontal="left" vertical="center"/>
    </xf>
    <xf numFmtId="0" fontId="11" fillId="0" borderId="0" xfId="0" applyFont="1" applyAlignment="1">
      <alignment horizontal="justify" vertical="center"/>
    </xf>
    <xf numFmtId="0" fontId="15" fillId="0" borderId="0" xfId="0" applyFont="1" applyAlignment="1">
      <alignment horizontal="justify" vertical="center" wrapText="1"/>
    </xf>
    <xf numFmtId="0" fontId="15" fillId="2" borderId="0" xfId="0" applyFont="1" applyFill="1" applyAlignment="1">
      <alignment horizontal="justify" vertical="center" wrapText="1"/>
    </xf>
    <xf numFmtId="49" fontId="23" fillId="0" borderId="0" xfId="0" applyNumberFormat="1" applyFont="1" applyAlignment="1">
      <alignment horizontal="justify" vertical="center" wrapText="1"/>
    </xf>
    <xf numFmtId="0" fontId="25" fillId="19" borderId="14" xfId="2" applyFont="1" applyFill="1" applyBorder="1" applyAlignment="1">
      <alignment horizontal="center"/>
    </xf>
    <xf numFmtId="0" fontId="25" fillId="19" borderId="15" xfId="2" applyFont="1" applyFill="1" applyBorder="1" applyAlignment="1">
      <alignment horizontal="center"/>
    </xf>
    <xf numFmtId="0" fontId="25" fillId="19" borderId="16" xfId="2" applyFont="1" applyFill="1" applyBorder="1" applyAlignment="1">
      <alignment horizontal="center"/>
    </xf>
    <xf numFmtId="0" fontId="25" fillId="19" borderId="21" xfId="2" applyFont="1" applyFill="1" applyBorder="1" applyAlignment="1">
      <alignment horizontal="center"/>
    </xf>
    <xf numFmtId="0" fontId="25" fillId="19" borderId="22" xfId="2" applyFont="1" applyFill="1" applyBorder="1" applyAlignment="1">
      <alignment horizontal="center"/>
    </xf>
    <xf numFmtId="0" fontId="25" fillId="19" borderId="23" xfId="2" applyFont="1" applyFill="1" applyBorder="1" applyAlignment="1">
      <alignment horizontal="center"/>
    </xf>
    <xf numFmtId="0" fontId="25" fillId="19" borderId="52" xfId="2" applyFont="1" applyFill="1" applyBorder="1" applyAlignment="1">
      <alignment horizontal="center" vertical="center"/>
    </xf>
    <xf numFmtId="0" fontId="25" fillId="19" borderId="56" xfId="2" applyFont="1" applyFill="1" applyBorder="1" applyAlignment="1">
      <alignment horizontal="center" vertical="center"/>
    </xf>
    <xf numFmtId="0" fontId="25" fillId="19" borderId="59" xfId="2" applyFont="1" applyFill="1" applyBorder="1" applyAlignment="1">
      <alignment horizontal="center" vertical="center"/>
    </xf>
    <xf numFmtId="0" fontId="25" fillId="19" borderId="55" xfId="2" applyFont="1" applyFill="1" applyBorder="1" applyAlignment="1">
      <alignment horizontal="center"/>
    </xf>
    <xf numFmtId="0" fontId="25" fillId="19" borderId="355" xfId="2" applyFont="1" applyFill="1" applyBorder="1" applyAlignment="1">
      <alignment horizontal="center"/>
    </xf>
    <xf numFmtId="0" fontId="26" fillId="19" borderId="52" xfId="2" applyFont="1" applyFill="1" applyBorder="1" applyAlignment="1">
      <alignment horizontal="center" vertical="center"/>
    </xf>
    <xf numFmtId="0" fontId="26" fillId="19" borderId="59" xfId="2" applyFont="1" applyFill="1" applyBorder="1" applyAlignment="1">
      <alignment horizontal="center" vertical="center"/>
    </xf>
    <xf numFmtId="0" fontId="26" fillId="19" borderId="54" xfId="2" applyFont="1" applyFill="1" applyBorder="1" applyAlignment="1">
      <alignment horizontal="center" vertical="center"/>
    </xf>
    <xf numFmtId="0" fontId="26" fillId="19" borderId="30" xfId="2" applyFont="1" applyFill="1" applyBorder="1" applyAlignment="1">
      <alignment horizontal="center" vertical="center"/>
    </xf>
    <xf numFmtId="0" fontId="26" fillId="19" borderId="55" xfId="2" applyFont="1" applyFill="1" applyBorder="1" applyAlignment="1">
      <alignment horizontal="center"/>
    </xf>
    <xf numFmtId="0" fontId="26" fillId="19" borderId="16" xfId="2" applyFont="1" applyFill="1" applyBorder="1" applyAlignment="1">
      <alignment horizontal="center"/>
    </xf>
    <xf numFmtId="0" fontId="26" fillId="19" borderId="15" xfId="2" applyFont="1" applyFill="1" applyBorder="1" applyAlignment="1">
      <alignment horizontal="center"/>
    </xf>
    <xf numFmtId="0" fontId="26" fillId="19" borderId="52" xfId="6" applyFont="1" applyFill="1" applyBorder="1" applyAlignment="1">
      <alignment horizontal="center" vertical="center"/>
    </xf>
    <xf numFmtId="0" fontId="26" fillId="19" borderId="59" xfId="6" applyFont="1" applyFill="1" applyBorder="1" applyAlignment="1">
      <alignment horizontal="center" vertical="center"/>
    </xf>
    <xf numFmtId="0" fontId="26" fillId="19" borderId="54" xfId="6" applyFont="1" applyFill="1" applyBorder="1" applyAlignment="1">
      <alignment horizontal="center" vertical="center"/>
    </xf>
    <xf numFmtId="0" fontId="26" fillId="19" borderId="30" xfId="6" applyFont="1" applyFill="1" applyBorder="1" applyAlignment="1">
      <alignment horizontal="center" vertical="center"/>
    </xf>
    <xf numFmtId="0" fontId="26" fillId="19" borderId="54" xfId="6" applyFont="1" applyFill="1" applyBorder="1" applyAlignment="1">
      <alignment horizontal="center" vertical="center" wrapText="1"/>
    </xf>
    <xf numFmtId="0" fontId="23" fillId="0" borderId="353" xfId="5" applyFont="1" applyBorder="1" applyAlignment="1">
      <alignment horizontal="center" vertical="center"/>
    </xf>
    <xf numFmtId="0" fontId="23" fillId="0" borderId="56" xfId="5" applyFont="1" applyBorder="1" applyAlignment="1">
      <alignment horizontal="center" vertical="center"/>
    </xf>
    <xf numFmtId="0" fontId="23" fillId="0" borderId="59" xfId="5" applyFont="1" applyBorder="1" applyAlignment="1">
      <alignment horizontal="center" vertical="center"/>
    </xf>
    <xf numFmtId="0" fontId="23" fillId="2" borderId="354" xfId="5" applyFont="1" applyFill="1" applyBorder="1" applyAlignment="1">
      <alignment horizontal="left" vertical="center" wrapText="1"/>
    </xf>
    <xf numFmtId="0" fontId="23" fillId="2" borderId="57" xfId="5" applyFont="1" applyFill="1" applyBorder="1" applyAlignment="1">
      <alignment horizontal="left" vertical="center" wrapText="1"/>
    </xf>
    <xf numFmtId="0" fontId="23" fillId="2" borderId="30" xfId="5" applyFont="1" applyFill="1" applyBorder="1" applyAlignment="1">
      <alignment horizontal="left" vertical="center" wrapText="1"/>
    </xf>
    <xf numFmtId="0" fontId="23" fillId="2" borderId="354" xfId="5" applyFont="1" applyFill="1" applyBorder="1" applyAlignment="1">
      <alignment horizontal="left" vertical="center"/>
    </xf>
    <xf numFmtId="0" fontId="23" fillId="2" borderId="57" xfId="5" applyFont="1" applyFill="1" applyBorder="1" applyAlignment="1">
      <alignment horizontal="left" vertical="center"/>
    </xf>
    <xf numFmtId="0" fontId="23" fillId="2" borderId="30" xfId="5" applyFont="1" applyFill="1" applyBorder="1" applyAlignment="1">
      <alignment horizontal="left" vertical="center"/>
    </xf>
    <xf numFmtId="0" fontId="20" fillId="2" borderId="102" xfId="5" applyFont="1" applyFill="1" applyBorder="1" applyAlignment="1">
      <alignment horizontal="center"/>
    </xf>
    <xf numFmtId="0" fontId="20" fillId="2" borderId="103" xfId="5" applyFont="1" applyFill="1" applyBorder="1" applyAlignment="1">
      <alignment horizontal="center"/>
    </xf>
    <xf numFmtId="0" fontId="20" fillId="2" borderId="104" xfId="5" applyFont="1" applyFill="1" applyBorder="1" applyAlignment="1">
      <alignment horizontal="center"/>
    </xf>
    <xf numFmtId="0" fontId="20" fillId="2" borderId="102" xfId="5" applyFont="1" applyFill="1" applyBorder="1" applyAlignment="1">
      <alignment horizontal="center" vertical="center"/>
    </xf>
    <xf numFmtId="0" fontId="20" fillId="2" borderId="103" xfId="5" applyFont="1" applyFill="1" applyBorder="1" applyAlignment="1">
      <alignment horizontal="center" vertical="center"/>
    </xf>
    <xf numFmtId="0" fontId="20" fillId="2" borderId="104" xfId="5" applyFont="1" applyFill="1" applyBorder="1" applyAlignment="1">
      <alignment horizontal="center" vertical="center"/>
    </xf>
    <xf numFmtId="0" fontId="23" fillId="2" borderId="53" xfId="5" applyFont="1" applyFill="1" applyBorder="1" applyAlignment="1">
      <alignment horizontal="left" vertical="center" wrapText="1"/>
    </xf>
    <xf numFmtId="0" fontId="20" fillId="0" borderId="102" xfId="5" applyFont="1" applyBorder="1" applyAlignment="1">
      <alignment horizontal="center"/>
    </xf>
    <xf numFmtId="0" fontId="20" fillId="0" borderId="103" xfId="5" applyFont="1" applyBorder="1" applyAlignment="1">
      <alignment horizontal="center"/>
    </xf>
    <xf numFmtId="0" fontId="20" fillId="0" borderId="104" xfId="5" applyFont="1" applyBorder="1" applyAlignment="1">
      <alignment horizontal="center"/>
    </xf>
    <xf numFmtId="0" fontId="20" fillId="0" borderId="63" xfId="5" applyFont="1" applyBorder="1" applyAlignment="1">
      <alignment horizontal="center"/>
    </xf>
    <xf numFmtId="0" fontId="20" fillId="0" borderId="64" xfId="5" applyFont="1" applyBorder="1" applyAlignment="1">
      <alignment horizontal="center"/>
    </xf>
    <xf numFmtId="0" fontId="20" fillId="0" borderId="67" xfId="5" applyFont="1" applyBorder="1" applyAlignment="1">
      <alignment horizontal="center"/>
    </xf>
    <xf numFmtId="0" fontId="21" fillId="0" borderId="90" xfId="5" applyFont="1" applyBorder="1" applyAlignment="1">
      <alignment horizontal="left" vertical="center"/>
    </xf>
    <xf numFmtId="0" fontId="23" fillId="2" borderId="290" xfId="5" applyFont="1" applyFill="1" applyBorder="1" applyAlignment="1">
      <alignment horizontal="left" vertical="center" wrapText="1"/>
    </xf>
    <xf numFmtId="0" fontId="23" fillId="0" borderId="96" xfId="5" applyFont="1" applyBorder="1" applyAlignment="1">
      <alignment horizontal="center" vertical="center"/>
    </xf>
    <xf numFmtId="0" fontId="14" fillId="0" borderId="102" xfId="5" applyFont="1" applyBorder="1" applyAlignment="1">
      <alignment horizontal="right" vertical="center"/>
    </xf>
    <xf numFmtId="0" fontId="14" fillId="0" borderId="103" xfId="5" applyFont="1" applyBorder="1" applyAlignment="1">
      <alignment horizontal="right" vertical="center"/>
    </xf>
    <xf numFmtId="0" fontId="14" fillId="0" borderId="104" xfId="5" applyFont="1" applyBorder="1" applyAlignment="1">
      <alignment horizontal="right" vertical="center"/>
    </xf>
    <xf numFmtId="0" fontId="14" fillId="2" borderId="102" xfId="5" applyFont="1" applyFill="1" applyBorder="1" applyAlignment="1">
      <alignment horizontal="center" vertical="center"/>
    </xf>
    <xf numFmtId="0" fontId="14" fillId="2" borderId="103" xfId="5" applyFont="1" applyFill="1" applyBorder="1" applyAlignment="1">
      <alignment horizontal="center" vertical="center"/>
    </xf>
    <xf numFmtId="0" fontId="14" fillId="2" borderId="104" xfId="5" applyFont="1" applyFill="1" applyBorder="1" applyAlignment="1">
      <alignment horizontal="center" vertical="center"/>
    </xf>
    <xf numFmtId="0" fontId="14" fillId="2" borderId="102" xfId="5" applyFont="1" applyFill="1" applyBorder="1" applyAlignment="1">
      <alignment horizontal="right" vertical="center"/>
    </xf>
    <xf numFmtId="0" fontId="14" fillId="2" borderId="103" xfId="5" applyFont="1" applyFill="1" applyBorder="1" applyAlignment="1">
      <alignment horizontal="right" vertical="center"/>
    </xf>
    <xf numFmtId="0" fontId="14" fillId="2" borderId="104" xfId="5" applyFont="1" applyFill="1" applyBorder="1" applyAlignment="1">
      <alignment horizontal="right" vertical="center"/>
    </xf>
    <xf numFmtId="0" fontId="14" fillId="0" borderId="102" xfId="5" applyFont="1" applyBorder="1" applyAlignment="1">
      <alignment horizontal="center" vertical="center"/>
    </xf>
    <xf numFmtId="0" fontId="14" fillId="0" borderId="103" xfId="5" applyFont="1" applyBorder="1" applyAlignment="1">
      <alignment horizontal="center" vertical="center"/>
    </xf>
    <xf numFmtId="0" fontId="14" fillId="0" borderId="104" xfId="5" applyFont="1" applyBorder="1" applyAlignment="1">
      <alignment horizontal="center" vertical="center"/>
    </xf>
    <xf numFmtId="0" fontId="16" fillId="19" borderId="72" xfId="5" applyFont="1" applyFill="1" applyBorder="1" applyAlignment="1">
      <alignment horizontal="center" vertical="center"/>
    </xf>
    <xf numFmtId="0" fontId="16" fillId="19" borderId="71" xfId="5" applyFont="1" applyFill="1" applyBorder="1" applyAlignment="1">
      <alignment horizontal="center" vertical="center"/>
    </xf>
    <xf numFmtId="0" fontId="13" fillId="2" borderId="21" xfId="5" applyFont="1" applyFill="1" applyBorder="1" applyAlignment="1">
      <alignment horizontal="left" vertical="center" wrapText="1"/>
    </xf>
    <xf numFmtId="0" fontId="13" fillId="2" borderId="357" xfId="5" applyFont="1" applyFill="1" applyBorder="1" applyAlignment="1">
      <alignment horizontal="left" vertical="center" wrapText="1"/>
    </xf>
    <xf numFmtId="0" fontId="14" fillId="2" borderId="102" xfId="5" applyFont="1" applyFill="1" applyBorder="1" applyAlignment="1">
      <alignment horizontal="center"/>
    </xf>
    <xf numFmtId="0" fontId="14" fillId="2" borderId="103" xfId="5" applyFont="1" applyFill="1" applyBorder="1" applyAlignment="1">
      <alignment horizontal="center"/>
    </xf>
    <xf numFmtId="0" fontId="14" fillId="2" borderId="104" xfId="5" applyFont="1" applyFill="1" applyBorder="1" applyAlignment="1">
      <alignment horizontal="center"/>
    </xf>
    <xf numFmtId="0" fontId="26" fillId="19" borderId="121" xfId="2" applyFont="1" applyFill="1" applyBorder="1" applyAlignment="1">
      <alignment horizontal="center" vertical="center"/>
    </xf>
    <xf numFmtId="0" fontId="26" fillId="19" borderId="124" xfId="2" applyFont="1" applyFill="1" applyBorder="1" applyAlignment="1">
      <alignment horizontal="center" vertical="center"/>
    </xf>
    <xf numFmtId="0" fontId="26" fillId="19" borderId="122" xfId="2" applyFont="1" applyFill="1" applyBorder="1" applyAlignment="1">
      <alignment horizontal="center" vertical="center"/>
    </xf>
    <xf numFmtId="0" fontId="26" fillId="19" borderId="125" xfId="2" applyFont="1" applyFill="1" applyBorder="1" applyAlignment="1">
      <alignment horizontal="center" vertical="center"/>
    </xf>
    <xf numFmtId="0" fontId="26" fillId="19" borderId="135" xfId="2" applyFont="1" applyFill="1" applyBorder="1" applyAlignment="1">
      <alignment horizontal="center" vertical="center"/>
    </xf>
    <xf numFmtId="0" fontId="26" fillId="19" borderId="136" xfId="2" applyFont="1" applyFill="1" applyBorder="1" applyAlignment="1">
      <alignment horizontal="center" vertical="center"/>
    </xf>
    <xf numFmtId="0" fontId="26" fillId="19" borderId="137" xfId="2" applyFont="1" applyFill="1" applyBorder="1" applyAlignment="1">
      <alignment horizontal="center" vertical="center"/>
    </xf>
    <xf numFmtId="0" fontId="26" fillId="19" borderId="139" xfId="2" applyFont="1" applyFill="1" applyBorder="1" applyAlignment="1">
      <alignment horizontal="center" vertical="center"/>
    </xf>
    <xf numFmtId="0" fontId="26" fillId="19" borderId="140" xfId="2" applyFont="1" applyFill="1" applyBorder="1" applyAlignment="1">
      <alignment horizontal="center" vertical="center"/>
    </xf>
    <xf numFmtId="0" fontId="26" fillId="19" borderId="13" xfId="2" applyFont="1" applyFill="1" applyBorder="1" applyAlignment="1">
      <alignment horizontal="center" vertical="center"/>
    </xf>
    <xf numFmtId="0" fontId="26" fillId="19" borderId="26" xfId="2" applyFont="1" applyFill="1" applyBorder="1" applyAlignment="1">
      <alignment horizontal="center" vertical="center"/>
    </xf>
    <xf numFmtId="0" fontId="23" fillId="0" borderId="72" xfId="2" applyFont="1" applyBorder="1" applyAlignment="1">
      <alignment horizontal="center"/>
    </xf>
    <xf numFmtId="0" fontId="23" fillId="0" borderId="71" xfId="2" applyFont="1" applyBorder="1" applyAlignment="1">
      <alignment horizontal="center"/>
    </xf>
    <xf numFmtId="3" fontId="23" fillId="0" borderId="60" xfId="2" applyNumberFormat="1" applyFont="1" applyBorder="1" applyAlignment="1">
      <alignment horizontal="right" indent="2"/>
    </xf>
    <xf numFmtId="3" fontId="23" fillId="0" borderId="86" xfId="2" applyNumberFormat="1" applyFont="1" applyBorder="1" applyAlignment="1">
      <alignment horizontal="right" indent="2"/>
    </xf>
    <xf numFmtId="168" fontId="20" fillId="2" borderId="60" xfId="2" applyNumberFormat="1" applyFont="1" applyFill="1" applyBorder="1" applyAlignment="1">
      <alignment horizontal="right" indent="3"/>
    </xf>
    <xf numFmtId="168" fontId="20" fillId="2" borderId="19" xfId="2" applyNumberFormat="1" applyFont="1" applyFill="1" applyBorder="1" applyAlignment="1">
      <alignment horizontal="right" indent="3"/>
    </xf>
    <xf numFmtId="168" fontId="20" fillId="2" borderId="60" xfId="2" applyNumberFormat="1" applyFont="1" applyFill="1" applyBorder="1" applyAlignment="1">
      <alignment horizontal="center"/>
    </xf>
    <xf numFmtId="168" fontId="20" fillId="2" borderId="86" xfId="2" applyNumberFormat="1" applyFont="1" applyFill="1" applyBorder="1" applyAlignment="1">
      <alignment horizontal="center"/>
    </xf>
    <xf numFmtId="168" fontId="35" fillId="2" borderId="58" xfId="2" applyNumberFormat="1" applyFont="1" applyFill="1" applyBorder="1" applyAlignment="1">
      <alignment horizontal="right" indent="3"/>
    </xf>
    <xf numFmtId="168" fontId="35" fillId="2" borderId="117" xfId="2" applyNumberFormat="1" applyFont="1" applyFill="1" applyBorder="1" applyAlignment="1">
      <alignment horizontal="right" indent="3"/>
    </xf>
    <xf numFmtId="9" fontId="43" fillId="2" borderId="29" xfId="3" applyFont="1" applyFill="1" applyBorder="1" applyAlignment="1">
      <alignment horizontal="center"/>
    </xf>
    <xf numFmtId="9" fontId="43" fillId="2" borderId="48" xfId="3" applyFont="1" applyFill="1" applyBorder="1" applyAlignment="1">
      <alignment horizontal="center"/>
    </xf>
    <xf numFmtId="0" fontId="23" fillId="0" borderId="289" xfId="2" applyFont="1" applyBorder="1" applyAlignment="1">
      <alignment horizontal="right" indent="2"/>
    </xf>
    <xf numFmtId="0" fontId="23" fillId="0" borderId="291" xfId="2" applyFont="1" applyBorder="1" applyAlignment="1">
      <alignment horizontal="right" indent="2"/>
    </xf>
    <xf numFmtId="9" fontId="43" fillId="2" borderId="82" xfId="3" applyFont="1" applyFill="1" applyBorder="1" applyAlignment="1">
      <alignment horizontal="center"/>
    </xf>
    <xf numFmtId="9" fontId="43" fillId="2" borderId="141" xfId="3" applyFont="1" applyFill="1" applyBorder="1" applyAlignment="1">
      <alignment horizontal="center"/>
    </xf>
    <xf numFmtId="0" fontId="23" fillId="0" borderId="350" xfId="2" applyFont="1" applyBorder="1" applyAlignment="1">
      <alignment horizontal="right" indent="2"/>
    </xf>
    <xf numFmtId="0" fontId="23" fillId="0" borderId="351" xfId="2" applyFont="1" applyBorder="1" applyAlignment="1">
      <alignment horizontal="right" indent="2"/>
    </xf>
    <xf numFmtId="0" fontId="23" fillId="0" borderId="289" xfId="2" applyFont="1" applyBorder="1" applyAlignment="1">
      <alignment horizontal="center"/>
    </xf>
    <xf numFmtId="0" fontId="23" fillId="0" borderId="291" xfId="2" applyFont="1" applyBorder="1" applyAlignment="1">
      <alignment horizontal="center"/>
    </xf>
    <xf numFmtId="0" fontId="47" fillId="2" borderId="147" xfId="10" applyFont="1" applyFill="1" applyBorder="1" applyAlignment="1">
      <alignment horizontal="center" vertical="center"/>
    </xf>
    <xf numFmtId="0" fontId="47" fillId="2" borderId="148" xfId="10" applyFont="1" applyFill="1" applyBorder="1" applyAlignment="1">
      <alignment horizontal="center" vertical="center"/>
    </xf>
    <xf numFmtId="0" fontId="47" fillId="2" borderId="289" xfId="10" applyFont="1" applyFill="1" applyBorder="1" applyAlignment="1">
      <alignment horizontal="center" vertical="center"/>
    </xf>
    <xf numFmtId="0" fontId="47" fillId="2" borderId="291" xfId="10" applyFont="1" applyFill="1" applyBorder="1" applyAlignment="1">
      <alignment horizontal="center" vertical="center"/>
    </xf>
    <xf numFmtId="171" fontId="39" fillId="2" borderId="21" xfId="11" applyNumberFormat="1" applyFont="1" applyFill="1" applyBorder="1" applyAlignment="1">
      <alignment horizontal="center"/>
    </xf>
    <xf numFmtId="171" fontId="39" fillId="2" borderId="355" xfId="11" applyNumberFormat="1" applyFont="1" applyFill="1" applyBorder="1" applyAlignment="1">
      <alignment horizontal="center"/>
    </xf>
    <xf numFmtId="171" fontId="39" fillId="2" borderId="357" xfId="11" applyNumberFormat="1" applyFont="1" applyFill="1" applyBorder="1" applyAlignment="1">
      <alignment horizontal="center"/>
    </xf>
    <xf numFmtId="171" fontId="39" fillId="2" borderId="155" xfId="11" applyNumberFormat="1" applyFont="1" applyFill="1" applyBorder="1" applyAlignment="1">
      <alignment horizontal="center"/>
    </xf>
    <xf numFmtId="0" fontId="26" fillId="19" borderId="58" xfId="10" applyFont="1" applyFill="1" applyBorder="1" applyAlignment="1">
      <alignment horizontal="center" vertical="center"/>
    </xf>
    <xf numFmtId="0" fontId="26" fillId="19" borderId="142" xfId="10" applyFont="1" applyFill="1" applyBorder="1" applyAlignment="1">
      <alignment horizontal="center" vertical="center"/>
    </xf>
    <xf numFmtId="0" fontId="26" fillId="19" borderId="143" xfId="10" applyFont="1" applyFill="1" applyBorder="1" applyAlignment="1">
      <alignment horizontal="center" vertical="center"/>
    </xf>
    <xf numFmtId="0" fontId="26" fillId="19" borderId="93" xfId="10" applyFont="1" applyFill="1" applyBorder="1" applyAlignment="1">
      <alignment horizontal="center" vertical="center"/>
    </xf>
    <xf numFmtId="0" fontId="26" fillId="19" borderId="97" xfId="10" applyFont="1" applyFill="1" applyBorder="1" applyAlignment="1">
      <alignment horizontal="center" vertical="center"/>
    </xf>
    <xf numFmtId="0" fontId="26" fillId="19" borderId="21" xfId="10" applyFont="1" applyFill="1" applyBorder="1" applyAlignment="1">
      <alignment horizontal="center" vertical="center"/>
    </xf>
    <xf numFmtId="0" fontId="26" fillId="19" borderId="22" xfId="10" applyFont="1" applyFill="1" applyBorder="1" applyAlignment="1">
      <alignment horizontal="center" vertical="center"/>
    </xf>
    <xf numFmtId="0" fontId="26" fillId="19" borderId="110" xfId="10" applyFont="1" applyFill="1" applyBorder="1" applyAlignment="1">
      <alignment horizontal="center" vertical="center"/>
    </xf>
    <xf numFmtId="0" fontId="26" fillId="19" borderId="90" xfId="10" applyFont="1" applyFill="1" applyBorder="1" applyAlignment="1">
      <alignment horizontal="center" vertical="center"/>
    </xf>
    <xf numFmtId="0" fontId="16" fillId="19" borderId="142" xfId="2" applyFont="1" applyFill="1" applyBorder="1" applyAlignment="1">
      <alignment horizontal="center" vertical="center"/>
    </xf>
    <xf numFmtId="0" fontId="40" fillId="2" borderId="147" xfId="2" applyFont="1" applyFill="1" applyBorder="1" applyAlignment="1">
      <alignment horizontal="center" vertical="center"/>
    </xf>
    <xf numFmtId="0" fontId="40" fillId="2" borderId="148" xfId="2" applyFont="1" applyFill="1" applyBorder="1" applyAlignment="1">
      <alignment horizontal="center" vertical="center"/>
    </xf>
    <xf numFmtId="0" fontId="40" fillId="2" borderId="82" xfId="2" applyFont="1" applyFill="1" applyBorder="1" applyAlignment="1">
      <alignment horizontal="center" vertical="center"/>
    </xf>
    <xf numFmtId="0" fontId="40" fillId="2" borderId="83" xfId="2" applyFont="1" applyFill="1" applyBorder="1" applyAlignment="1">
      <alignment horizontal="center" vertical="center"/>
    </xf>
    <xf numFmtId="0" fontId="16" fillId="19" borderId="93" xfId="2" applyFont="1" applyFill="1" applyBorder="1" applyAlignment="1">
      <alignment horizontal="center" vertical="center"/>
    </xf>
    <xf numFmtId="0" fontId="16" fillId="19" borderId="97" xfId="2" applyFont="1" applyFill="1" applyBorder="1" applyAlignment="1">
      <alignment horizontal="center" vertical="center"/>
    </xf>
    <xf numFmtId="0" fontId="16" fillId="19" borderId="110" xfId="2" applyFont="1" applyFill="1" applyBorder="1" applyAlignment="1">
      <alignment horizontal="center" vertical="center"/>
    </xf>
    <xf numFmtId="0" fontId="16" fillId="19" borderId="90" xfId="2" applyFont="1" applyFill="1" applyBorder="1" applyAlignment="1">
      <alignment horizontal="center" vertical="center"/>
    </xf>
    <xf numFmtId="171" fontId="40" fillId="2" borderId="21" xfId="14" applyNumberFormat="1" applyFont="1" applyFill="1" applyBorder="1" applyAlignment="1">
      <alignment horizontal="center"/>
    </xf>
    <xf numFmtId="171" fontId="40" fillId="2" borderId="110" xfId="14" applyNumberFormat="1" applyFont="1" applyFill="1" applyBorder="1" applyAlignment="1">
      <alignment horizontal="center"/>
    </xf>
    <xf numFmtId="171" fontId="40" fillId="2" borderId="155" xfId="14" applyNumberFormat="1" applyFont="1" applyFill="1" applyBorder="1" applyAlignment="1">
      <alignment horizontal="center"/>
    </xf>
    <xf numFmtId="0" fontId="25" fillId="19" borderId="166" xfId="12" applyFont="1" applyFill="1" applyBorder="1" applyAlignment="1">
      <alignment horizontal="center" vertical="center"/>
    </xf>
    <xf numFmtId="0" fontId="25" fillId="19" borderId="167" xfId="12" applyFont="1" applyFill="1" applyBorder="1" applyAlignment="1">
      <alignment horizontal="center" vertical="center"/>
    </xf>
    <xf numFmtId="0" fontId="25" fillId="19" borderId="172" xfId="12" applyFont="1" applyFill="1" applyBorder="1" applyAlignment="1">
      <alignment horizontal="center" vertical="center"/>
    </xf>
    <xf numFmtId="0" fontId="25" fillId="19" borderId="173" xfId="12" applyFont="1" applyFill="1" applyBorder="1" applyAlignment="1">
      <alignment horizontal="center" vertical="center"/>
    </xf>
    <xf numFmtId="0" fontId="25" fillId="19" borderId="168" xfId="12" applyFont="1" applyFill="1" applyBorder="1" applyAlignment="1">
      <alignment horizontal="center" vertical="center"/>
    </xf>
    <xf numFmtId="0" fontId="25" fillId="19" borderId="169" xfId="12" applyFont="1" applyFill="1" applyBorder="1" applyAlignment="1">
      <alignment horizontal="center" vertical="center"/>
    </xf>
    <xf numFmtId="0" fontId="25" fillId="19" borderId="170" xfId="12" applyFont="1" applyFill="1" applyBorder="1" applyAlignment="1">
      <alignment horizontal="center" vertical="center"/>
    </xf>
    <xf numFmtId="171" fontId="40" fillId="2" borderId="183" xfId="14" applyNumberFormat="1" applyFont="1" applyFill="1" applyBorder="1" applyAlignment="1">
      <alignment horizontal="center" vertical="center"/>
    </xf>
    <xf numFmtId="171" fontId="40" fillId="2" borderId="184" xfId="14" applyNumberFormat="1" applyFont="1" applyFill="1" applyBorder="1" applyAlignment="1">
      <alignment horizontal="center" vertical="center"/>
    </xf>
    <xf numFmtId="171" fontId="40" fillId="2" borderId="182" xfId="14" applyNumberFormat="1" applyFont="1" applyFill="1" applyBorder="1" applyAlignment="1">
      <alignment horizontal="center" vertical="center"/>
    </xf>
    <xf numFmtId="171" fontId="40" fillId="2" borderId="185" xfId="14" applyNumberFormat="1" applyFont="1" applyFill="1" applyBorder="1" applyAlignment="1">
      <alignment horizontal="center" vertical="center"/>
    </xf>
    <xf numFmtId="171" fontId="40" fillId="2" borderId="186" xfId="14" applyNumberFormat="1" applyFont="1" applyFill="1" applyBorder="1" applyAlignment="1">
      <alignment horizontal="center" vertical="center"/>
    </xf>
    <xf numFmtId="0" fontId="26" fillId="19" borderId="72" xfId="2" applyFont="1" applyFill="1" applyBorder="1" applyAlignment="1">
      <alignment horizontal="center" vertical="center"/>
    </xf>
    <xf numFmtId="0" fontId="26" fillId="19" borderId="82" xfId="2" applyFont="1" applyFill="1" applyBorder="1" applyAlignment="1">
      <alignment horizontal="center" vertical="center"/>
    </xf>
    <xf numFmtId="0" fontId="26" fillId="19" borderId="73" xfId="2" applyFont="1" applyFill="1" applyBorder="1" applyAlignment="1">
      <alignment horizontal="center" vertical="center"/>
    </xf>
    <xf numFmtId="0" fontId="26" fillId="19" borderId="195" xfId="2" applyFont="1" applyFill="1" applyBorder="1" applyAlignment="1">
      <alignment horizontal="center" vertical="center"/>
    </xf>
    <xf numFmtId="0" fontId="26" fillId="19" borderId="194" xfId="2" applyFont="1" applyFill="1" applyBorder="1" applyAlignment="1">
      <alignment horizontal="center" vertical="center"/>
    </xf>
    <xf numFmtId="0" fontId="26" fillId="19" borderId="196" xfId="2" applyFont="1" applyFill="1" applyBorder="1" applyAlignment="1">
      <alignment horizontal="center" vertical="center"/>
    </xf>
    <xf numFmtId="0" fontId="26" fillId="19" borderId="141" xfId="2" applyFont="1" applyFill="1" applyBorder="1" applyAlignment="1">
      <alignment horizontal="center" vertical="center"/>
    </xf>
    <xf numFmtId="0" fontId="23" fillId="0" borderId="58" xfId="2" applyFont="1" applyBorder="1" applyAlignment="1">
      <alignment horizontal="center"/>
    </xf>
    <xf numFmtId="0" fontId="23" fillId="0" borderId="143" xfId="2" applyFont="1" applyBorder="1" applyAlignment="1">
      <alignment horizontal="center"/>
    </xf>
    <xf numFmtId="0" fontId="26" fillId="19" borderId="97" xfId="2" applyFont="1" applyFill="1" applyBorder="1" applyAlignment="1">
      <alignment horizontal="center" vertical="center"/>
    </xf>
    <xf numFmtId="0" fontId="26" fillId="19" borderId="187" xfId="2" applyFont="1" applyFill="1" applyBorder="1" applyAlignment="1">
      <alignment horizontal="center" vertical="center"/>
    </xf>
    <xf numFmtId="0" fontId="26" fillId="19" borderId="189" xfId="2" applyFont="1" applyFill="1" applyBorder="1" applyAlignment="1">
      <alignment horizontal="center" vertical="center"/>
    </xf>
    <xf numFmtId="0" fontId="26" fillId="19" borderId="188" xfId="2" applyFont="1" applyFill="1" applyBorder="1" applyAlignment="1">
      <alignment horizontal="center" vertical="center"/>
    </xf>
    <xf numFmtId="0" fontId="26" fillId="19" borderId="190" xfId="2" applyFont="1" applyFill="1" applyBorder="1" applyAlignment="1">
      <alignment horizontal="center" vertical="center"/>
    </xf>
    <xf numFmtId="0" fontId="23" fillId="2" borderId="156" xfId="2" applyFont="1" applyFill="1" applyBorder="1" applyAlignment="1">
      <alignment horizontal="center"/>
    </xf>
    <xf numFmtId="0" fontId="23" fillId="2" borderId="117" xfId="2" applyFont="1" applyFill="1" applyBorder="1" applyAlignment="1">
      <alignment horizontal="center"/>
    </xf>
    <xf numFmtId="3" fontId="23" fillId="2" borderId="60" xfId="2" applyNumberFormat="1" applyFont="1" applyFill="1" applyBorder="1" applyAlignment="1">
      <alignment horizontal="right" indent="2"/>
    </xf>
    <xf numFmtId="3" fontId="23" fillId="2" borderId="197" xfId="2" applyNumberFormat="1" applyFont="1" applyFill="1" applyBorder="1" applyAlignment="1">
      <alignment horizontal="right" indent="2"/>
    </xf>
    <xf numFmtId="168" fontId="20" fillId="2" borderId="198" xfId="2" applyNumberFormat="1" applyFont="1" applyFill="1" applyBorder="1" applyAlignment="1">
      <alignment horizontal="right" indent="3"/>
    </xf>
    <xf numFmtId="168" fontId="20" fillId="2" borderId="197" xfId="2" applyNumberFormat="1" applyFont="1" applyFill="1" applyBorder="1" applyAlignment="1">
      <alignment horizontal="center"/>
    </xf>
    <xf numFmtId="168" fontId="20" fillId="2" borderId="198" xfId="2" applyNumberFormat="1" applyFont="1" applyFill="1" applyBorder="1" applyAlignment="1">
      <alignment horizontal="center"/>
    </xf>
    <xf numFmtId="168" fontId="20" fillId="2" borderId="19" xfId="2" applyNumberFormat="1" applyFont="1" applyFill="1" applyBorder="1" applyAlignment="1">
      <alignment horizontal="center"/>
    </xf>
    <xf numFmtId="9" fontId="43" fillId="2" borderId="200" xfId="3" applyFont="1" applyFill="1" applyBorder="1" applyAlignment="1">
      <alignment horizontal="center"/>
    </xf>
    <xf numFmtId="0" fontId="23" fillId="2" borderId="201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9" fontId="43" fillId="2" borderId="60" xfId="3" applyFont="1" applyFill="1" applyBorder="1" applyAlignment="1">
      <alignment horizontal="right"/>
    </xf>
    <xf numFmtId="9" fontId="43" fillId="2" borderId="197" xfId="3" applyFont="1" applyFill="1" applyBorder="1" applyAlignment="1">
      <alignment horizontal="right"/>
    </xf>
    <xf numFmtId="9" fontId="43" fillId="2" borderId="198" xfId="3" applyFont="1" applyFill="1" applyBorder="1" applyAlignment="1">
      <alignment horizontal="right"/>
    </xf>
    <xf numFmtId="9" fontId="43" fillId="2" borderId="19" xfId="3" applyFont="1" applyFill="1" applyBorder="1" applyAlignment="1">
      <alignment horizontal="right"/>
    </xf>
    <xf numFmtId="9" fontId="43" fillId="2" borderId="76" xfId="3" applyFont="1" applyFill="1" applyBorder="1" applyAlignment="1">
      <alignment horizontal="right"/>
    </xf>
    <xf numFmtId="9" fontId="43" fillId="2" borderId="78" xfId="3" applyFont="1" applyFill="1" applyBorder="1" applyAlignment="1">
      <alignment horizontal="right"/>
    </xf>
    <xf numFmtId="9" fontId="43" fillId="2" borderId="199" xfId="3" applyFont="1" applyFill="1" applyBorder="1" applyAlignment="1">
      <alignment horizontal="right"/>
    </xf>
    <xf numFmtId="9" fontId="43" fillId="2" borderId="80" xfId="3" applyFont="1" applyFill="1" applyBorder="1" applyAlignment="1">
      <alignment horizontal="right"/>
    </xf>
    <xf numFmtId="0" fontId="26" fillId="19" borderId="89" xfId="2" applyFont="1" applyFill="1" applyBorder="1" applyAlignment="1">
      <alignment horizontal="center" vertical="center" wrapText="1"/>
    </xf>
    <xf numFmtId="0" fontId="26" fillId="19" borderId="27" xfId="2" applyFont="1" applyFill="1" applyBorder="1" applyAlignment="1">
      <alignment horizontal="center" vertical="center" wrapText="1"/>
    </xf>
    <xf numFmtId="0" fontId="26" fillId="19" borderId="55" xfId="2" applyFont="1" applyFill="1" applyBorder="1" applyAlignment="1">
      <alignment horizontal="center" vertical="center"/>
    </xf>
    <xf numFmtId="0" fontId="26" fillId="19" borderId="16" xfId="2" applyFont="1" applyFill="1" applyBorder="1" applyAlignment="1">
      <alignment horizontal="center" vertical="center"/>
    </xf>
    <xf numFmtId="0" fontId="26" fillId="19" borderId="87" xfId="2" applyFont="1" applyFill="1" applyBorder="1" applyAlignment="1">
      <alignment horizontal="center" vertical="center"/>
    </xf>
    <xf numFmtId="4" fontId="40" fillId="2" borderId="21" xfId="16" applyNumberFormat="1" applyFont="1" applyFill="1" applyBorder="1" applyAlignment="1">
      <alignment horizontal="center"/>
    </xf>
    <xf numFmtId="4" fontId="40" fillId="2" borderId="110" xfId="16" applyNumberFormat="1" applyFont="1" applyFill="1" applyBorder="1" applyAlignment="1">
      <alignment horizontal="center"/>
    </xf>
    <xf numFmtId="4" fontId="20" fillId="2" borderId="110" xfId="2" applyNumberFormat="1" applyFont="1" applyFill="1" applyBorder="1" applyAlignment="1">
      <alignment horizontal="center"/>
    </xf>
    <xf numFmtId="171" fontId="40" fillId="2" borderId="22" xfId="16" applyNumberFormat="1" applyFont="1" applyFill="1" applyBorder="1" applyAlignment="1">
      <alignment horizontal="center"/>
    </xf>
    <xf numFmtId="171" fontId="20" fillId="2" borderId="22" xfId="2" applyNumberFormat="1" applyFont="1" applyFill="1" applyBorder="1" applyAlignment="1">
      <alignment horizontal="center"/>
    </xf>
    <xf numFmtId="0" fontId="52" fillId="19" borderId="93" xfId="2" applyFont="1" applyFill="1" applyBorder="1" applyAlignment="1">
      <alignment horizontal="center" vertical="center"/>
    </xf>
    <xf numFmtId="0" fontId="52" fillId="19" borderId="97" xfId="2" applyFont="1" applyFill="1" applyBorder="1" applyAlignment="1">
      <alignment horizontal="center" vertical="center"/>
    </xf>
    <xf numFmtId="0" fontId="52" fillId="19" borderId="58" xfId="2" applyFont="1" applyFill="1" applyBorder="1" applyAlignment="1">
      <alignment horizontal="center" vertical="center"/>
    </xf>
    <xf numFmtId="0" fontId="52" fillId="19" borderId="60" xfId="2" applyFont="1" applyFill="1" applyBorder="1" applyAlignment="1">
      <alignment horizontal="center" vertical="center"/>
    </xf>
    <xf numFmtId="0" fontId="52" fillId="19" borderId="90" xfId="2" applyFont="1" applyFill="1" applyBorder="1" applyAlignment="1">
      <alignment horizontal="center" vertical="center"/>
    </xf>
    <xf numFmtId="0" fontId="52" fillId="19" borderId="142" xfId="2" applyFont="1" applyFill="1" applyBorder="1" applyAlignment="1">
      <alignment horizontal="center" vertical="center"/>
    </xf>
    <xf numFmtId="0" fontId="25" fillId="19" borderId="58" xfId="2" applyFont="1" applyFill="1" applyBorder="1" applyAlignment="1">
      <alignment horizontal="center" vertical="center"/>
    </xf>
    <xf numFmtId="0" fontId="17" fillId="19" borderId="81" xfId="2" applyFont="1" applyFill="1" applyBorder="1" applyAlignment="1">
      <alignment horizontal="center" vertical="center"/>
    </xf>
    <xf numFmtId="0" fontId="17" fillId="19" borderId="82" xfId="2" applyFont="1" applyFill="1" applyBorder="1" applyAlignment="1">
      <alignment horizontal="center" vertical="center"/>
    </xf>
    <xf numFmtId="0" fontId="17" fillId="19" borderId="83" xfId="2" applyFont="1" applyFill="1" applyBorder="1" applyAlignment="1">
      <alignment horizontal="center" vertical="center"/>
    </xf>
    <xf numFmtId="0" fontId="25" fillId="19" borderId="21" xfId="2" applyFont="1" applyFill="1" applyBorder="1" applyAlignment="1">
      <alignment horizontal="center" vertical="center"/>
    </xf>
    <xf numFmtId="0" fontId="25" fillId="19" borderId="22" xfId="2" applyFont="1" applyFill="1" applyBorder="1" applyAlignment="1">
      <alignment horizontal="center" vertical="center"/>
    </xf>
    <xf numFmtId="0" fontId="25" fillId="19" borderId="110" xfId="2" applyFont="1" applyFill="1" applyBorder="1" applyAlignment="1">
      <alignment horizontal="center" vertical="center"/>
    </xf>
    <xf numFmtId="0" fontId="25" fillId="19" borderId="142" xfId="2" applyFont="1" applyFill="1" applyBorder="1" applyAlignment="1">
      <alignment horizontal="center" vertical="center"/>
    </xf>
    <xf numFmtId="0" fontId="25" fillId="19" borderId="143" xfId="2" applyFont="1" applyFill="1" applyBorder="1" applyAlignment="1">
      <alignment horizontal="center" vertical="center"/>
    </xf>
    <xf numFmtId="4" fontId="39" fillId="2" borderId="21" xfId="16" applyNumberFormat="1" applyFont="1" applyFill="1" applyBorder="1" applyAlignment="1">
      <alignment horizontal="center" vertical="center"/>
    </xf>
    <xf numFmtId="4" fontId="39" fillId="2" borderId="22" xfId="16" applyNumberFormat="1" applyFont="1" applyFill="1" applyBorder="1" applyAlignment="1">
      <alignment horizontal="center" vertical="center"/>
    </xf>
    <xf numFmtId="4" fontId="39" fillId="2" borderId="110" xfId="16" applyNumberFormat="1" applyFont="1" applyFill="1" applyBorder="1" applyAlignment="1">
      <alignment horizontal="center" vertical="center"/>
    </xf>
    <xf numFmtId="0" fontId="26" fillId="19" borderId="29" xfId="2" applyFont="1" applyFill="1" applyBorder="1" applyAlignment="1">
      <alignment horizontal="center" vertical="center"/>
    </xf>
    <xf numFmtId="0" fontId="26" fillId="19" borderId="200" xfId="2" applyFont="1" applyFill="1" applyBorder="1" applyAlignment="1">
      <alignment horizontal="center" vertical="center"/>
    </xf>
    <xf numFmtId="0" fontId="26" fillId="19" borderId="53" xfId="2" applyFont="1" applyFill="1" applyBorder="1" applyAlignment="1">
      <alignment horizontal="center" vertical="center"/>
    </xf>
    <xf numFmtId="0" fontId="26" fillId="19" borderId="28" xfId="2" applyFont="1" applyFill="1" applyBorder="1" applyAlignment="1">
      <alignment horizontal="center" vertical="center"/>
    </xf>
    <xf numFmtId="0" fontId="23" fillId="2" borderId="60" xfId="2" applyFont="1" applyFill="1" applyBorder="1" applyAlignment="1">
      <alignment horizontal="center"/>
    </xf>
    <xf numFmtId="0" fontId="23" fillId="2" borderId="197" xfId="2" applyFont="1" applyFill="1" applyBorder="1" applyAlignment="1">
      <alignment horizontal="center"/>
    </xf>
    <xf numFmtId="0" fontId="57" fillId="19" borderId="54" xfId="2" applyFont="1" applyFill="1" applyBorder="1" applyAlignment="1">
      <alignment horizontal="center" vertical="center"/>
    </xf>
    <xf numFmtId="0" fontId="57" fillId="19" borderId="30" xfId="2" applyFont="1" applyFill="1" applyBorder="1" applyAlignment="1">
      <alignment horizontal="center" vertical="center"/>
    </xf>
    <xf numFmtId="0" fontId="57" fillId="19" borderId="187" xfId="2" applyFont="1" applyFill="1" applyBorder="1" applyAlignment="1">
      <alignment horizontal="center" vertical="center"/>
    </xf>
    <xf numFmtId="0" fontId="57" fillId="19" borderId="214" xfId="2" applyFont="1" applyFill="1" applyBorder="1" applyAlignment="1">
      <alignment horizontal="center" vertical="center"/>
    </xf>
    <xf numFmtId="0" fontId="26" fillId="19" borderId="193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/>
    </xf>
    <xf numFmtId="0" fontId="23" fillId="2" borderId="19" xfId="2" applyFont="1" applyFill="1" applyBorder="1" applyAlignment="1">
      <alignment horizontal="center"/>
    </xf>
    <xf numFmtId="3" fontId="23" fillId="2" borderId="60" xfId="2" applyNumberFormat="1" applyFont="1" applyFill="1" applyBorder="1" applyAlignment="1">
      <alignment horizontal="center"/>
    </xf>
    <xf numFmtId="3" fontId="23" fillId="2" borderId="197" xfId="2" applyNumberFormat="1" applyFont="1" applyFill="1" applyBorder="1" applyAlignment="1">
      <alignment horizontal="center"/>
    </xf>
    <xf numFmtId="168" fontId="20" fillId="2" borderId="0" xfId="2" applyNumberFormat="1" applyFont="1" applyFill="1" applyAlignment="1">
      <alignment horizontal="center"/>
    </xf>
    <xf numFmtId="168" fontId="35" fillId="2" borderId="0" xfId="2" applyNumberFormat="1" applyFont="1" applyFill="1" applyAlignment="1">
      <alignment horizontal="center"/>
    </xf>
    <xf numFmtId="168" fontId="35" fillId="2" borderId="19" xfId="2" applyNumberFormat="1" applyFont="1" applyFill="1" applyBorder="1" applyAlignment="1">
      <alignment horizontal="center"/>
    </xf>
    <xf numFmtId="0" fontId="23" fillId="2" borderId="28" xfId="2" applyFont="1" applyFill="1" applyBorder="1" applyAlignment="1">
      <alignment horizontal="center"/>
    </xf>
    <xf numFmtId="9" fontId="43" fillId="2" borderId="0" xfId="3" applyFont="1" applyFill="1" applyBorder="1" applyAlignment="1">
      <alignment horizontal="center"/>
    </xf>
    <xf numFmtId="9" fontId="43" fillId="2" borderId="19" xfId="3" applyFont="1" applyFill="1" applyBorder="1" applyAlignment="1">
      <alignment horizontal="center"/>
    </xf>
    <xf numFmtId="0" fontId="23" fillId="2" borderId="76" xfId="2" applyFont="1" applyFill="1" applyBorder="1" applyAlignment="1">
      <alignment horizontal="center"/>
    </xf>
    <xf numFmtId="0" fontId="23" fillId="2" borderId="78" xfId="2" applyFont="1" applyFill="1" applyBorder="1" applyAlignment="1">
      <alignment horizontal="center"/>
    </xf>
    <xf numFmtId="9" fontId="43" fillId="2" borderId="79" xfId="3" applyFont="1" applyFill="1" applyBorder="1" applyAlignment="1">
      <alignment horizontal="center"/>
    </xf>
    <xf numFmtId="9" fontId="43" fillId="2" borderId="80" xfId="3" applyFont="1" applyFill="1" applyBorder="1" applyAlignment="1">
      <alignment horizontal="center"/>
    </xf>
    <xf numFmtId="0" fontId="39" fillId="2" borderId="221" xfId="2" applyFont="1" applyFill="1" applyBorder="1" applyAlignment="1">
      <alignment horizontal="center" vertical="center"/>
    </xf>
    <xf numFmtId="0" fontId="39" fillId="2" borderId="222" xfId="2" applyFont="1" applyFill="1" applyBorder="1" applyAlignment="1">
      <alignment horizontal="center" vertical="center"/>
    </xf>
    <xf numFmtId="0" fontId="39" fillId="2" borderId="25" xfId="2" applyFont="1" applyFill="1" applyBorder="1" applyAlignment="1">
      <alignment horizontal="center" vertical="center"/>
    </xf>
    <xf numFmtId="0" fontId="39" fillId="2" borderId="26" xfId="2" applyFont="1" applyFill="1" applyBorder="1" applyAlignment="1">
      <alignment horizontal="center" vertical="center"/>
    </xf>
    <xf numFmtId="171" fontId="39" fillId="2" borderId="102" xfId="16" applyNumberFormat="1" applyFont="1" applyFill="1" applyBorder="1" applyAlignment="1">
      <alignment horizontal="center"/>
    </xf>
    <xf numFmtId="171" fontId="39" fillId="2" borderId="103" xfId="16" applyNumberFormat="1" applyFont="1" applyFill="1" applyBorder="1" applyAlignment="1">
      <alignment horizontal="center"/>
    </xf>
    <xf numFmtId="171" fontId="39" fillId="2" borderId="118" xfId="16" applyNumberFormat="1" applyFont="1" applyFill="1" applyBorder="1" applyAlignment="1">
      <alignment horizontal="center"/>
    </xf>
    <xf numFmtId="0" fontId="26" fillId="19" borderId="216" xfId="2" applyFont="1" applyFill="1" applyBorder="1" applyAlignment="1">
      <alignment horizontal="center" vertical="center" wrapText="1"/>
    </xf>
    <xf numFmtId="0" fontId="26" fillId="19" borderId="31" xfId="2" applyFont="1" applyFill="1" applyBorder="1" applyAlignment="1">
      <alignment horizontal="center" vertical="center" wrapText="1"/>
    </xf>
    <xf numFmtId="0" fontId="26" fillId="19" borderId="89" xfId="2" applyFont="1" applyFill="1" applyBorder="1" applyAlignment="1">
      <alignment horizontal="center" vertical="center"/>
    </xf>
    <xf numFmtId="0" fontId="26" fillId="19" borderId="27" xfId="2" applyFont="1" applyFill="1" applyBorder="1" applyAlignment="1">
      <alignment horizontal="center" vertical="center"/>
    </xf>
    <xf numFmtId="0" fontId="26" fillId="19" borderId="14" xfId="2" applyFont="1" applyFill="1" applyBorder="1" applyAlignment="1">
      <alignment horizontal="center" vertical="center"/>
    </xf>
    <xf numFmtId="0" fontId="26" fillId="19" borderId="15" xfId="2" applyFont="1" applyFill="1" applyBorder="1" applyAlignment="1">
      <alignment horizontal="center" vertical="center"/>
    </xf>
    <xf numFmtId="0" fontId="26" fillId="19" borderId="91" xfId="2" applyFont="1" applyFill="1" applyBorder="1" applyAlignment="1">
      <alignment horizontal="center" vertical="center"/>
    </xf>
    <xf numFmtId="0" fontId="26" fillId="19" borderId="105" xfId="2" applyFont="1" applyFill="1" applyBorder="1" applyAlignment="1">
      <alignment horizontal="center" vertical="center"/>
    </xf>
    <xf numFmtId="0" fontId="26" fillId="19" borderId="107" xfId="2" applyFont="1" applyFill="1" applyBorder="1" applyAlignment="1">
      <alignment horizontal="center" vertical="center"/>
    </xf>
    <xf numFmtId="0" fontId="54" fillId="2" borderId="147" xfId="2" applyFont="1" applyFill="1" applyBorder="1" applyAlignment="1">
      <alignment horizontal="center" vertical="center"/>
    </xf>
    <xf numFmtId="0" fontId="54" fillId="2" borderId="148" xfId="2" applyFont="1" applyFill="1" applyBorder="1" applyAlignment="1">
      <alignment horizontal="center" vertical="center"/>
    </xf>
    <xf numFmtId="0" fontId="54" fillId="2" borderId="82" xfId="2" applyFont="1" applyFill="1" applyBorder="1" applyAlignment="1">
      <alignment horizontal="center" vertical="center"/>
    </xf>
    <xf numFmtId="0" fontId="54" fillId="2" borderId="83" xfId="2" applyFont="1" applyFill="1" applyBorder="1" applyAlignment="1">
      <alignment horizontal="center" vertical="center"/>
    </xf>
    <xf numFmtId="4" fontId="40" fillId="2" borderId="21" xfId="16" applyNumberFormat="1" applyFont="1" applyFill="1" applyBorder="1" applyAlignment="1">
      <alignment horizontal="center" vertical="center"/>
    </xf>
    <xf numFmtId="4" fontId="40" fillId="2" borderId="110" xfId="16" applyNumberFormat="1" applyFont="1" applyFill="1" applyBorder="1" applyAlignment="1">
      <alignment horizontal="center" vertical="center"/>
    </xf>
    <xf numFmtId="171" fontId="40" fillId="2" borderId="21" xfId="16" applyNumberFormat="1" applyFont="1" applyFill="1" applyBorder="1" applyAlignment="1">
      <alignment horizontal="center" vertical="center"/>
    </xf>
    <xf numFmtId="171" fontId="40" fillId="2" borderId="110" xfId="16" applyNumberFormat="1" applyFont="1" applyFill="1" applyBorder="1" applyAlignment="1">
      <alignment horizontal="center" vertical="center"/>
    </xf>
    <xf numFmtId="171" fontId="40" fillId="2" borderId="155" xfId="16" applyNumberFormat="1" applyFont="1" applyFill="1" applyBorder="1" applyAlignment="1">
      <alignment horizontal="center" vertical="center"/>
    </xf>
    <xf numFmtId="0" fontId="16" fillId="19" borderId="93" xfId="2" applyFont="1" applyFill="1" applyBorder="1" applyAlignment="1">
      <alignment horizontal="center" vertical="center" wrapText="1"/>
    </xf>
    <xf numFmtId="0" fontId="16" fillId="19" borderId="57" xfId="2" applyFont="1" applyFill="1" applyBorder="1" applyAlignment="1">
      <alignment horizontal="center" vertical="center" wrapText="1"/>
    </xf>
    <xf numFmtId="0" fontId="16" fillId="19" borderId="58" xfId="2" applyFont="1" applyFill="1" applyBorder="1" applyAlignment="1">
      <alignment horizontal="center" vertical="center"/>
    </xf>
    <xf numFmtId="0" fontId="16" fillId="19" borderId="58" xfId="12" applyFont="1" applyFill="1" applyBorder="1" applyAlignment="1">
      <alignment horizontal="center" vertical="center"/>
    </xf>
    <xf numFmtId="0" fontId="16" fillId="19" borderId="81" xfId="12" applyFont="1" applyFill="1" applyBorder="1" applyAlignment="1">
      <alignment horizontal="center" vertical="center"/>
    </xf>
    <xf numFmtId="0" fontId="16" fillId="19" borderId="82" xfId="12" applyFont="1" applyFill="1" applyBorder="1" applyAlignment="1">
      <alignment horizontal="center" vertical="center"/>
    </xf>
    <xf numFmtId="0" fontId="16" fillId="19" borderId="83" xfId="12" applyFont="1" applyFill="1" applyBorder="1" applyAlignment="1">
      <alignment horizontal="center" vertical="center"/>
    </xf>
    <xf numFmtId="0" fontId="16" fillId="19" borderId="21" xfId="12" applyFont="1" applyFill="1" applyBorder="1" applyAlignment="1">
      <alignment horizontal="center" vertical="center"/>
    </xf>
    <xf numFmtId="0" fontId="16" fillId="19" borderId="22" xfId="12" applyFont="1" applyFill="1" applyBorder="1" applyAlignment="1">
      <alignment horizontal="center" vertical="center"/>
    </xf>
    <xf numFmtId="0" fontId="16" fillId="19" borderId="110" xfId="12" applyFont="1" applyFill="1" applyBorder="1" applyAlignment="1">
      <alignment horizontal="center" vertical="center"/>
    </xf>
    <xf numFmtId="0" fontId="16" fillId="19" borderId="155" xfId="12" applyFont="1" applyFill="1" applyBorder="1" applyAlignment="1">
      <alignment horizontal="center" vertical="center"/>
    </xf>
    <xf numFmtId="171" fontId="49" fillId="0" borderId="233" xfId="18" applyNumberFormat="1" applyFont="1" applyFill="1" applyBorder="1" applyAlignment="1">
      <alignment horizontal="center" vertical="center"/>
    </xf>
    <xf numFmtId="171" fontId="49" fillId="0" borderId="234" xfId="18" applyNumberFormat="1" applyFont="1" applyFill="1" applyBorder="1" applyAlignment="1">
      <alignment horizontal="center" vertical="center"/>
    </xf>
    <xf numFmtId="171" fontId="40" fillId="0" borderId="21" xfId="18" applyNumberFormat="1" applyFont="1" applyFill="1" applyBorder="1" applyAlignment="1">
      <alignment horizontal="center" vertical="center"/>
    </xf>
    <xf numFmtId="171" fontId="40" fillId="0" borderId="22" xfId="18" applyNumberFormat="1" applyFont="1" applyFill="1" applyBorder="1" applyAlignment="1">
      <alignment horizontal="center" vertical="center"/>
    </xf>
    <xf numFmtId="171" fontId="40" fillId="0" borderId="110" xfId="18" applyNumberFormat="1" applyFont="1" applyFill="1" applyBorder="1" applyAlignment="1">
      <alignment horizontal="center" vertical="center"/>
    </xf>
    <xf numFmtId="171" fontId="40" fillId="0" borderId="155" xfId="18" applyNumberFormat="1" applyFont="1" applyFill="1" applyBorder="1" applyAlignment="1">
      <alignment horizontal="center" vertical="center"/>
    </xf>
    <xf numFmtId="0" fontId="67" fillId="19" borderId="93" xfId="19" applyFont="1" applyFill="1" applyBorder="1" applyAlignment="1">
      <alignment horizontal="center" vertical="center" wrapText="1"/>
    </xf>
    <xf numFmtId="0" fontId="67" fillId="19" borderId="97" xfId="19" applyFont="1" applyFill="1" applyBorder="1" applyAlignment="1">
      <alignment horizontal="center" vertical="center" wrapText="1"/>
    </xf>
    <xf numFmtId="0" fontId="45" fillId="2" borderId="92" xfId="21" applyFont="1" applyFill="1" applyBorder="1" applyAlignment="1">
      <alignment horizontal="center" vertical="top"/>
    </xf>
    <xf numFmtId="0" fontId="45" fillId="2" borderId="56" xfId="21" applyFont="1" applyFill="1" applyBorder="1" applyAlignment="1">
      <alignment horizontal="center" vertical="top"/>
    </xf>
    <xf numFmtId="0" fontId="45" fillId="2" borderId="52" xfId="21" applyFont="1" applyFill="1" applyBorder="1" applyAlignment="1">
      <alignment horizontal="center" vertical="top"/>
    </xf>
    <xf numFmtId="0" fontId="45" fillId="2" borderId="112" xfId="21" applyFont="1" applyFill="1" applyBorder="1" applyAlignment="1">
      <alignment horizontal="center" vertical="top"/>
    </xf>
    <xf numFmtId="0" fontId="45" fillId="2" borderId="18" xfId="21" applyFont="1" applyFill="1" applyBorder="1" applyAlignment="1">
      <alignment horizontal="center" vertical="top"/>
    </xf>
    <xf numFmtId="0" fontId="45" fillId="2" borderId="353" xfId="21" applyFont="1" applyFill="1" applyBorder="1" applyAlignment="1">
      <alignment horizontal="center" vertical="top"/>
    </xf>
    <xf numFmtId="0" fontId="45" fillId="2" borderId="96" xfId="21" applyFont="1" applyFill="1" applyBorder="1" applyAlignment="1">
      <alignment horizontal="center" vertical="top"/>
    </xf>
    <xf numFmtId="0" fontId="46" fillId="2" borderId="253" xfId="21" applyFont="1" applyFill="1" applyBorder="1" applyAlignment="1">
      <alignment horizontal="center" vertical="top"/>
    </xf>
    <xf numFmtId="0" fontId="46" fillId="2" borderId="56" xfId="21" applyFont="1" applyFill="1" applyBorder="1" applyAlignment="1">
      <alignment horizontal="center" vertical="top"/>
    </xf>
    <xf numFmtId="0" fontId="46" fillId="2" borderId="259" xfId="21" applyFont="1" applyFill="1" applyBorder="1" applyAlignment="1">
      <alignment horizontal="center" vertical="top"/>
    </xf>
    <xf numFmtId="0" fontId="47" fillId="2" borderId="273" xfId="21" applyFont="1" applyFill="1" applyBorder="1" applyAlignment="1">
      <alignment horizontal="center" vertical="center"/>
    </xf>
    <xf numFmtId="0" fontId="47" fillId="2" borderId="274" xfId="21" applyFont="1" applyFill="1" applyBorder="1" applyAlignment="1">
      <alignment horizontal="center" vertical="center"/>
    </xf>
    <xf numFmtId="0" fontId="47" fillId="2" borderId="275" xfId="21" applyFont="1" applyFill="1" applyBorder="1" applyAlignment="1">
      <alignment horizontal="center" vertical="center"/>
    </xf>
    <xf numFmtId="0" fontId="47" fillId="2" borderId="12" xfId="21" applyFont="1" applyFill="1" applyBorder="1" applyAlignment="1">
      <alignment horizontal="center" vertical="center"/>
    </xf>
    <xf numFmtId="0" fontId="47" fillId="2" borderId="266" xfId="21" applyFont="1" applyFill="1" applyBorder="1" applyAlignment="1">
      <alignment horizontal="center" vertical="center"/>
    </xf>
    <xf numFmtId="0" fontId="47" fillId="2" borderId="269" xfId="21" applyFont="1" applyFill="1" applyBorder="1" applyAlignment="1">
      <alignment horizontal="center" vertical="center"/>
    </xf>
    <xf numFmtId="0" fontId="47" fillId="2" borderId="270" xfId="21" applyFont="1" applyFill="1" applyBorder="1" applyAlignment="1">
      <alignment horizontal="center" vertical="center"/>
    </xf>
    <xf numFmtId="0" fontId="39" fillId="2" borderId="52" xfId="21" applyFont="1" applyFill="1" applyBorder="1" applyAlignment="1">
      <alignment horizontal="left" vertical="center" wrapText="1"/>
    </xf>
    <xf numFmtId="0" fontId="39" fillId="2" borderId="56" xfId="21" applyFont="1" applyFill="1" applyBorder="1" applyAlignment="1">
      <alignment horizontal="left" vertical="center" wrapText="1"/>
    </xf>
    <xf numFmtId="0" fontId="39" fillId="2" borderId="59" xfId="21" applyFont="1" applyFill="1" applyBorder="1" applyAlignment="1">
      <alignment horizontal="left" vertical="center" wrapText="1"/>
    </xf>
    <xf numFmtId="0" fontId="39" fillId="2" borderId="52" xfId="21" applyFont="1" applyFill="1" applyBorder="1" applyAlignment="1">
      <alignment horizontal="left" vertical="center"/>
    </xf>
    <xf numFmtId="0" fontId="39" fillId="2" borderId="59" xfId="21" applyFont="1" applyFill="1" applyBorder="1" applyAlignment="1">
      <alignment horizontal="left" vertical="center"/>
    </xf>
    <xf numFmtId="0" fontId="39" fillId="2" borderId="56" xfId="21" applyFont="1" applyFill="1" applyBorder="1" applyAlignment="1">
      <alignment horizontal="left" vertical="center"/>
    </xf>
    <xf numFmtId="0" fontId="72" fillId="0" borderId="0" xfId="0" applyFont="1" applyAlignment="1">
      <alignment horizontal="center"/>
    </xf>
    <xf numFmtId="0" fontId="26" fillId="19" borderId="52" xfId="12" applyFont="1" applyFill="1" applyBorder="1" applyAlignment="1">
      <alignment horizontal="center" vertical="center"/>
    </xf>
    <xf numFmtId="0" fontId="26" fillId="19" borderId="59" xfId="12" applyFont="1" applyFill="1" applyBorder="1" applyAlignment="1">
      <alignment horizontal="center" vertical="center"/>
    </xf>
    <xf numFmtId="0" fontId="26" fillId="19" borderId="188" xfId="12" applyFont="1" applyFill="1" applyBorder="1" applyAlignment="1">
      <alignment horizontal="center" vertical="center"/>
    </xf>
    <xf numFmtId="0" fontId="26" fillId="19" borderId="190" xfId="12" applyFont="1" applyFill="1" applyBorder="1" applyAlignment="1">
      <alignment horizontal="center" vertical="center"/>
    </xf>
    <xf numFmtId="0" fontId="26" fillId="19" borderId="216" xfId="12" applyFont="1" applyFill="1" applyBorder="1" applyAlignment="1">
      <alignment horizontal="center" vertical="center"/>
    </xf>
    <xf numFmtId="0" fontId="26" fillId="19" borderId="31" xfId="12" applyFont="1" applyFill="1" applyBorder="1" applyAlignment="1">
      <alignment horizontal="center" vertical="center"/>
    </xf>
    <xf numFmtId="0" fontId="26" fillId="19" borderId="193" xfId="12" applyFont="1" applyFill="1" applyBorder="1" applyAlignment="1">
      <alignment horizontal="center" vertical="center"/>
    </xf>
    <xf numFmtId="0" fontId="25" fillId="19" borderId="288" xfId="23" applyFont="1" applyFill="1" applyBorder="1" applyAlignment="1">
      <alignment horizontal="center" vertical="center" wrapText="1"/>
    </xf>
    <xf numFmtId="0" fontId="25" fillId="19" borderId="290" xfId="23" applyFont="1" applyFill="1" applyBorder="1" applyAlignment="1">
      <alignment horizontal="center" vertical="center" wrapText="1"/>
    </xf>
    <xf numFmtId="0" fontId="25" fillId="19" borderId="21" xfId="23" applyFont="1" applyFill="1" applyBorder="1" applyAlignment="1">
      <alignment horizontal="center" vertical="center"/>
    </xf>
    <xf numFmtId="0" fontId="25" fillId="19" borderId="357" xfId="23" applyFont="1" applyFill="1" applyBorder="1" applyAlignment="1">
      <alignment horizontal="center" vertical="center"/>
    </xf>
    <xf numFmtId="0" fontId="25" fillId="19" borderId="288" xfId="23" applyFont="1" applyFill="1" applyBorder="1" applyAlignment="1">
      <alignment horizontal="center" vertical="center"/>
    </xf>
    <xf numFmtId="0" fontId="25" fillId="19" borderId="290" xfId="23" applyFont="1" applyFill="1" applyBorder="1" applyAlignment="1">
      <alignment horizontal="center" vertical="center"/>
    </xf>
    <xf numFmtId="0" fontId="12" fillId="2" borderId="0" xfId="23" applyFont="1" applyFill="1" applyAlignment="1">
      <alignment horizontal="left"/>
    </xf>
    <xf numFmtId="0" fontId="79" fillId="16" borderId="12" xfId="25" applyFont="1" applyFill="1" applyBorder="1" applyAlignment="1">
      <alignment horizontal="center" vertical="center" wrapText="1"/>
    </xf>
    <xf numFmtId="0" fontId="79" fillId="16" borderId="411" xfId="25" applyFont="1" applyFill="1" applyBorder="1" applyAlignment="1">
      <alignment horizontal="center" vertical="center" wrapText="1"/>
    </xf>
    <xf numFmtId="0" fontId="79" fillId="16" borderId="18" xfId="25" applyFont="1" applyFill="1" applyBorder="1" applyAlignment="1">
      <alignment horizontal="center" vertical="center" wrapText="1"/>
    </xf>
    <xf numFmtId="0" fontId="79" fillId="16" borderId="308" xfId="25" applyFont="1" applyFill="1" applyBorder="1" applyAlignment="1">
      <alignment horizontal="center" vertical="center" wrapText="1"/>
    </xf>
    <xf numFmtId="0" fontId="79" fillId="16" borderId="25" xfId="25" applyFont="1" applyFill="1" applyBorder="1" applyAlignment="1">
      <alignment horizontal="center" vertical="center" wrapText="1"/>
    </xf>
    <xf numFmtId="0" fontId="79" fillId="16" borderId="416" xfId="25" applyFont="1" applyFill="1" applyBorder="1" applyAlignment="1">
      <alignment horizontal="center" vertical="center" wrapText="1"/>
    </xf>
    <xf numFmtId="0" fontId="14" fillId="2" borderId="0" xfId="9" applyFont="1" applyFill="1" applyAlignment="1">
      <alignment horizontal="left"/>
    </xf>
    <xf numFmtId="0" fontId="37" fillId="16" borderId="12" xfId="25" applyFont="1" applyFill="1" applyBorder="1" applyAlignment="1">
      <alignment horizontal="center" vertical="center" wrapText="1"/>
    </xf>
    <xf numFmtId="0" fontId="37" fillId="16" borderId="71" xfId="25" applyFont="1" applyFill="1" applyBorder="1" applyAlignment="1">
      <alignment horizontal="center" vertical="center" wrapText="1"/>
    </xf>
    <xf numFmtId="0" fontId="37" fillId="16" borderId="18" xfId="25" applyFont="1" applyFill="1" applyBorder="1" applyAlignment="1">
      <alignment horizontal="center" vertical="center" wrapText="1"/>
    </xf>
    <xf numFmtId="0" fontId="37" fillId="16" borderId="86" xfId="25" applyFont="1" applyFill="1" applyBorder="1" applyAlignment="1">
      <alignment horizontal="center" vertical="center" wrapText="1"/>
    </xf>
    <xf numFmtId="0" fontId="37" fillId="16" borderId="25" xfId="25" applyFont="1" applyFill="1" applyBorder="1" applyAlignment="1">
      <alignment horizontal="center" vertical="center" wrapText="1"/>
    </xf>
    <xf numFmtId="0" fontId="37" fillId="16" borderId="48" xfId="25" applyFont="1" applyFill="1" applyBorder="1" applyAlignment="1">
      <alignment horizontal="center" vertical="center" wrapText="1"/>
    </xf>
    <xf numFmtId="0" fontId="82" fillId="2" borderId="0" xfId="9" applyFont="1" applyFill="1" applyAlignment="1">
      <alignment horizontal="left"/>
    </xf>
    <xf numFmtId="3" fontId="23" fillId="2" borderId="290" xfId="12" applyNumberFormat="1" applyFont="1" applyFill="1" applyBorder="1" applyAlignment="1">
      <alignment horizontal="right" vertical="center" indent="1"/>
    </xf>
    <xf numFmtId="3" fontId="20" fillId="2" borderId="57" xfId="12" applyNumberFormat="1" applyFont="1" applyFill="1" applyBorder="1" applyAlignment="1">
      <alignment horizontal="right" vertical="center" indent="1"/>
    </xf>
  </cellXfs>
  <cellStyles count="30">
    <cellStyle name="Millares" xfId="28" builtinId="3"/>
    <cellStyle name="Millares 2" xfId="4" xr:uid="{00000000-0005-0000-0000-000001000000}"/>
    <cellStyle name="Millares 2 2" xfId="14" xr:uid="{00000000-0005-0000-0000-000002000000}"/>
    <cellStyle name="Millares 3" xfId="7" xr:uid="{00000000-0005-0000-0000-000003000000}"/>
    <cellStyle name="Millares 3 2" xfId="16" xr:uid="{00000000-0005-0000-0000-000004000000}"/>
    <cellStyle name="Millares 4" xfId="18" xr:uid="{00000000-0005-0000-0000-000005000000}"/>
    <cellStyle name="Millares 7" xfId="11" xr:uid="{00000000-0005-0000-0000-000006000000}"/>
    <cellStyle name="Millares_Combustibles2002" xfId="24" xr:uid="{00000000-0005-0000-0000-000007000000}"/>
    <cellStyle name="Millares_PRODUCCION2000" xfId="20" xr:uid="{00000000-0005-0000-0000-000008000000}"/>
    <cellStyle name="Normal" xfId="0" builtinId="0"/>
    <cellStyle name="Normal 10" xfId="27" xr:uid="{00000000-0005-0000-0000-00000A000000}"/>
    <cellStyle name="Normal 14" xfId="29" xr:uid="{00000000-0005-0000-0000-00000B000000}"/>
    <cellStyle name="Normal 2" xfId="2" xr:uid="{00000000-0005-0000-0000-00000C000000}"/>
    <cellStyle name="Normal 2 12" xfId="5" xr:uid="{00000000-0005-0000-0000-00000D000000}"/>
    <cellStyle name="Normal 2 2" xfId="12" xr:uid="{00000000-0005-0000-0000-00000E000000}"/>
    <cellStyle name="Normal 3 3 2" xfId="25" xr:uid="{00000000-0005-0000-0000-00000F000000}"/>
    <cellStyle name="Normal 5" xfId="6" xr:uid="{00000000-0005-0000-0000-000010000000}"/>
    <cellStyle name="Normal 5 2 4" xfId="9" xr:uid="{00000000-0005-0000-0000-000011000000}"/>
    <cellStyle name="Normal 5 6" xfId="23" xr:uid="{00000000-0005-0000-0000-000012000000}"/>
    <cellStyle name="Normal 6" xfId="10" xr:uid="{00000000-0005-0000-0000-000013000000}"/>
    <cellStyle name="Normal 8" xfId="26" xr:uid="{00000000-0005-0000-0000-000014000000}"/>
    <cellStyle name="Normal_3.4.2.1 (PE)" xfId="15" xr:uid="{00000000-0005-0000-0000-000015000000}"/>
    <cellStyle name="Normal_Hoja1" xfId="17" xr:uid="{00000000-0005-0000-0000-000016000000}"/>
    <cellStyle name="Normal_PRODUCCION2000" xfId="19" xr:uid="{00000000-0005-0000-0000-000018000000}"/>
    <cellStyle name="Normal_PRODUCCION2000 2" xfId="21" xr:uid="{00000000-0005-0000-0000-000019000000}"/>
    <cellStyle name="Normal_PRODUCCION2000_Hoja3" xfId="22" xr:uid="{00000000-0005-0000-0000-00001A000000}"/>
    <cellStyle name="Porcentaje" xfId="1" builtinId="5"/>
    <cellStyle name="Porcentaje 2" xfId="3" xr:uid="{00000000-0005-0000-0000-00001C000000}"/>
    <cellStyle name="Porcentaje 2 2" xfId="13" xr:uid="{00000000-0005-0000-0000-00001D000000}"/>
    <cellStyle name="Porcentaje 3" xfId="8" xr:uid="{00000000-0005-0000-0000-00001E000000}"/>
  </cellStyles>
  <dxfs count="44"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ont>
        <b/>
        <i val="0"/>
        <strike val="0"/>
      </font>
    </dxf>
    <dxf>
      <font>
        <b/>
        <i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  <fill>
        <patternFill>
          <bgColor theme="0"/>
        </patternFill>
      </fill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ill>
        <patternFill>
          <bgColor indexed="45"/>
        </patternFill>
      </fill>
    </dxf>
    <dxf>
      <fill>
        <patternFill>
          <bgColor indexed="47"/>
        </patternFill>
      </fill>
    </dxf>
  </dxfs>
  <tableStyles count="0" defaultTableStyle="TableStyleMedium2" defaultPivotStyle="PivotStyleLight16"/>
  <colors>
    <mruColors>
      <color rgb="FF585858"/>
      <color rgb="FF9F9F9F"/>
      <color rgb="FFFFFFFF"/>
      <color rgb="FF969696"/>
      <color rgb="FF92CDDC"/>
      <color rgb="FF4BACC6"/>
      <color rgb="FF0B7D8F"/>
      <color rgb="FFDAEEF6"/>
      <color rgb="FF86E1CB"/>
      <color rgb="FF3693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r>
              <a:rPr lang="es-PE" b="1">
                <a:solidFill>
                  <a:schemeClr val="bg1"/>
                </a:solidFill>
              </a:rPr>
              <a:t>PARQUE DE CENTRALES DE GENERACIÓN ELÉCTRICA</a:t>
            </a:r>
          </a:p>
        </c:rich>
      </c:tx>
      <c:layout>
        <c:manualLayout>
          <c:xMode val="edge"/>
          <c:yMode val="edge"/>
          <c:x val="0.28828785329538792"/>
          <c:y val="3.71990931474123E-2"/>
        </c:manualLayout>
      </c:layout>
      <c:overlay val="0"/>
      <c:spPr>
        <a:solidFill>
          <a:srgbClr val="585858"/>
        </a:soli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3439414192275748"/>
          <c:y val="0.27615884546939373"/>
          <c:w val="0.80214942990277505"/>
          <c:h val="0.4841118451524829"/>
        </c:manualLayout>
      </c:layout>
      <c:barChart>
        <c:barDir val="bar"/>
        <c:grouping val="clustered"/>
        <c:varyColors val="0"/>
        <c:ser>
          <c:idx val="0"/>
          <c:order val="0"/>
          <c:tx>
            <c:v>Hidráulicas</c:v>
          </c:tx>
          <c:spPr>
            <a:solidFill>
              <a:schemeClr val="accent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44450" h="5715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"/>
              <c:pt idx="0">
                <c:v>Mercado eléctrico</c:v>
              </c:pt>
              <c:pt idx="1">
                <c:v>Uso propio</c:v>
              </c:pt>
            </c:strLit>
          </c:cat>
          <c:val>
            <c:numRef>
              <c:f>'3.2.1.2 y 3.2.1.3'!$D$102:$D$103</c:f>
              <c:numCache>
                <c:formatCode>General</c:formatCode>
                <c:ptCount val="2"/>
                <c:pt idx="0" formatCode="0">
                  <c:v>158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1-45EA-8AF6-98FC06B8964A}"/>
            </c:ext>
          </c:extLst>
        </c:ser>
        <c:ser>
          <c:idx val="2"/>
          <c:order val="1"/>
          <c:tx>
            <c:v>Térmicas</c:v>
          </c:tx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44450" h="4445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"/>
              <c:pt idx="0">
                <c:v>Mercado eléctrico</c:v>
              </c:pt>
              <c:pt idx="1">
                <c:v>Uso propio</c:v>
              </c:pt>
            </c:strLit>
          </c:cat>
          <c:val>
            <c:numRef>
              <c:f>'3.2.1.2 y 3.2.1.3'!$E$102:$E$103</c:f>
              <c:numCache>
                <c:formatCode>General</c:formatCode>
                <c:ptCount val="2"/>
                <c:pt idx="0" formatCode="0">
                  <c:v>96</c:v>
                </c:pt>
                <c:pt idx="1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1-45EA-8AF6-98FC06B8964A}"/>
            </c:ext>
          </c:extLst>
        </c:ser>
        <c:ser>
          <c:idx val="1"/>
          <c:order val="2"/>
          <c:tx>
            <c:v>Solares</c:v>
          </c:tx>
          <c:spPr>
            <a:solidFill>
              <a:srgbClr val="FFFF00"/>
            </a:solidFill>
            <a:scene3d>
              <a:camera prst="orthographicFront"/>
              <a:lightRig rig="threePt" dir="t"/>
            </a:scene3d>
            <a:sp3d>
              <a:bevelT w="50800" h="635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"/>
              <c:pt idx="0">
                <c:v>Mercado eléctrico</c:v>
              </c:pt>
              <c:pt idx="1">
                <c:v>Uso propio</c:v>
              </c:pt>
            </c:strLit>
          </c:cat>
          <c:val>
            <c:numRef>
              <c:f>'3.2.1.2 y 3.2.1.3'!$F$102:$F$103</c:f>
              <c:numCache>
                <c:formatCode>General</c:formatCode>
                <c:ptCount val="2"/>
                <c:pt idx="0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01-45EA-8AF6-98FC06B8964A}"/>
            </c:ext>
          </c:extLst>
        </c:ser>
        <c:ser>
          <c:idx val="3"/>
          <c:order val="3"/>
          <c:tx>
            <c:v>Eólicas</c:v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5715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"/>
              <c:pt idx="0">
                <c:v>Mercado eléctrico</c:v>
              </c:pt>
              <c:pt idx="1">
                <c:v>Uso propio</c:v>
              </c:pt>
            </c:strLit>
          </c:cat>
          <c:val>
            <c:numRef>
              <c:f>'3.2.1.2 y 3.2.1.3'!$G$102:$G$103</c:f>
              <c:numCache>
                <c:formatCode>General</c:formatCode>
                <c:ptCount val="2"/>
                <c:pt idx="0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01-45EA-8AF6-98FC06B8964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7001984"/>
        <c:axId val="47003520"/>
      </c:barChart>
      <c:catAx>
        <c:axId val="47001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470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003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Número de Centrales</a:t>
                </a:r>
              </a:p>
            </c:rich>
          </c:tx>
          <c:layout>
            <c:manualLayout>
              <c:xMode val="edge"/>
              <c:yMode val="edge"/>
              <c:x val="0.44222612736955247"/>
              <c:y val="0.8428315253163014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470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453679897155713"/>
          <c:y val="0.89043402183422726"/>
          <c:w val="0.5534053778991912"/>
          <c:h val="0.1095659781657727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entury Gothic" panose="020B0502020202020204" pitchFamily="34" charset="0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solidFill>
                  <a:schemeClr val="bg1"/>
                </a:solidFill>
              </a:defRPr>
            </a:pPr>
            <a:r>
              <a:rPr lang="es-PE" sz="1000" b="1">
                <a:solidFill>
                  <a:schemeClr val="bg1"/>
                </a:solidFill>
              </a:rPr>
              <a:t>POTENCIA INSTALADA, POR SISTEMA</a:t>
            </a:r>
          </a:p>
        </c:rich>
      </c:tx>
      <c:layout>
        <c:manualLayout>
          <c:xMode val="edge"/>
          <c:yMode val="edge"/>
          <c:x val="0.2391434610588847"/>
          <c:y val="3.6452194688799337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44450"/>
        </a:sp3d>
      </c:spPr>
    </c:title>
    <c:autoTitleDeleted val="0"/>
    <c:view3D>
      <c:rotX val="1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887286089238845"/>
          <c:y val="0.35555322251385246"/>
          <c:w val="0.69082540682414706"/>
          <c:h val="0.47789326334208226"/>
        </c:manualLayout>
      </c:layout>
      <c:pie3DChart>
        <c:varyColors val="1"/>
        <c:ser>
          <c:idx val="0"/>
          <c:order val="0"/>
          <c:spPr>
            <a:solidFill>
              <a:srgbClr val="A6CAF0"/>
            </a:solidFill>
            <a:ln w="12700">
              <a:noFill/>
              <a:prstDash val="solid"/>
            </a:ln>
            <a:effectLst>
              <a:innerShdw blurRad="63500" dist="50800" dir="135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 prstMaterial="plastic">
              <a:bevelT w="63500" h="228600"/>
              <a:bevelB h="3810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gradFill>
                <a:gsLst>
                  <a:gs pos="15000">
                    <a:srgbClr val="0069B8"/>
                  </a:gs>
                  <a:gs pos="49000">
                    <a:schemeClr val="accent1">
                      <a:lumMod val="60000"/>
                      <a:lumOff val="40000"/>
                    </a:schemeClr>
                  </a:gs>
                  <a:gs pos="77000">
                    <a:srgbClr val="0069B8"/>
                  </a:gs>
                </a:gsLst>
                <a:path path="circle">
                  <a:fillToRect l="100000" t="100000"/>
                </a:path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63500" h="228600"/>
                <a:bevelB h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70-4430-AA48-80A6D9A92575}"/>
              </c:ext>
            </c:extLst>
          </c:dPt>
          <c:dPt>
            <c:idx val="1"/>
            <c:bubble3D val="0"/>
            <c:spPr>
              <a:gradFill>
                <a:gsLst>
                  <a:gs pos="15000">
                    <a:srgbClr val="FF0000"/>
                  </a:gs>
                  <a:gs pos="49000">
                    <a:schemeClr val="accent2">
                      <a:lumMod val="60000"/>
                      <a:lumOff val="40000"/>
                    </a:schemeClr>
                  </a:gs>
                  <a:gs pos="77000">
                    <a:srgbClr val="FF0000"/>
                  </a:gs>
                </a:gsLst>
                <a:path path="circle">
                  <a:fillToRect l="100000" t="100000"/>
                </a:path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63500" h="228600"/>
                <a:bevelB h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70-4430-AA48-80A6D9A92575}"/>
              </c:ext>
            </c:extLst>
          </c:dPt>
          <c:dLbls>
            <c:dLbl>
              <c:idx val="0"/>
              <c:layout>
                <c:manualLayout>
                  <c:x val="-2.7823148212668108E-2"/>
                  <c:y val="-6.4061451777987208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SEIN
91%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F70-4430-AA48-80A6D9A92575}"/>
                </c:ext>
              </c:extLst>
            </c:dLbl>
            <c:dLbl>
              <c:idx val="1"/>
              <c:layout>
                <c:manualLayout>
                  <c:x val="3.2459526629967712E-2"/>
                  <c:y val="3.0449437063610387E-2"/>
                </c:manualLayout>
              </c:layout>
              <c:tx>
                <c:rich>
                  <a:bodyPr/>
                  <a:lstStyle/>
                  <a:p>
                    <a:fld id="{3210C638-2E63-4DBF-9C58-AC6DE317BD7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F70-4430-AA48-80A6D9A9257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SEIN</c:v>
              </c:pt>
              <c:pt idx="1">
                <c:v>SS AA</c:v>
              </c:pt>
              <c:pt idx="2">
                <c:v>13677,563</c:v>
              </c:pt>
              <c:pt idx="3">
                <c:v>0,095569152</c:v>
              </c:pt>
              <c:pt idx="4">
                <c:v>SEIN</c:v>
              </c:pt>
              <c:pt idx="5">
                <c:v>SEIN</c:v>
              </c:pt>
              <c:pt idx="6">
                <c:v>SS AA</c:v>
              </c:pt>
              <c:pt idx="7">
                <c:v>SEIN</c:v>
              </c:pt>
              <c:pt idx="8">
                <c:v>SEIN</c:v>
              </c:pt>
              <c:pt idx="9">
                <c:v>SS AA</c:v>
              </c:pt>
            </c:strLit>
          </c:cat>
          <c:val>
            <c:numLit>
              <c:formatCode>General</c:formatCode>
              <c:ptCount val="2"/>
              <c:pt idx="0">
                <c:v>13677.563</c:v>
              </c:pt>
              <c:pt idx="1">
                <c:v>1445.2769999999994</c:v>
              </c:pt>
            </c:numLit>
          </c:val>
          <c:extLst>
            <c:ext xmlns:c16="http://schemas.microsoft.com/office/drawing/2014/chart" uri="{C3380CC4-5D6E-409C-BE32-E72D297353CC}">
              <c16:uniqueId val="{00000004-9F70-4430-AA48-80A6D9A9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solidFill>
        <a:schemeClr val="tx1"/>
      </a:solidFill>
    </a:ln>
    <a:scene3d>
      <a:camera prst="orthographicFront"/>
      <a:lightRig rig="threePt" dir="t"/>
    </a:scene3d>
    <a:sp3d prstMaterial="plastic"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entury Gothic" panose="020B0502020202020204" pitchFamily="34" charset="0"/>
          <a:ea typeface="Arial"/>
          <a:cs typeface="Arial"/>
        </a:defRPr>
      </a:pPr>
      <a:endParaRPr lang="es-PE"/>
    </a:p>
  </c:txPr>
  <c:printSettings>
    <c:headerFooter alignWithMargins="0"/>
    <c:pageMargins b="0.78740157480314965" l="0.78740157480314965" r="0.59055118110236227" t="0.78740157480314965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TIPO DE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2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A1C-445D-8B10-3945C238A4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A1C-445D-8B10-3945C238A43D}"/>
              </c:ext>
            </c:extLst>
          </c:dPt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BA1C-445D-8B10-3945C238A43D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A1C-445D-8B10-3945C238A4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BA1C-445D-8B10-3945C238A43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6-BA1C-445D-8B10-3945C238A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95-493A-AD30-585229F95D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95-493A-AD30-585229F95DB9}"/>
              </c:ext>
            </c:extLst>
          </c:dPt>
          <c:cat>
            <c:numLit>
              <c:formatCode>General</c:formatCode>
              <c:ptCount val="2"/>
            </c:numLit>
          </c:cat>
          <c:val>
            <c:numLit>
              <c:formatCode>General</c:formatCode>
              <c:ptCount val="2"/>
            </c:numLit>
          </c:val>
          <c:extLst>
            <c:ext xmlns:c16="http://schemas.microsoft.com/office/drawing/2014/chart" uri="{C3380CC4-5D6E-409C-BE32-E72D297353CC}">
              <c16:uniqueId val="{00000002-8295-493A-AD30-585229F95DB9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295-493A-AD30-585229F95D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8295-493A-AD30-585229F95DB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</c:numLit>
          </c:cat>
          <c:val>
            <c:numLit>
              <c:formatCode>General</c:formatCode>
              <c:ptCount val="2"/>
            </c:numLit>
          </c:val>
          <c:extLst>
            <c:ext xmlns:c16="http://schemas.microsoft.com/office/drawing/2014/chart" uri="{C3380CC4-5D6E-409C-BE32-E72D297353CC}">
              <c16:uniqueId val="{00000006-8295-493A-AD30-585229F9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hPercent val="26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0-AA4E-4EC1-B5AB-A566AAF71CCB}"/>
            </c:ext>
          </c:extLst>
        </c:ser>
        <c:ser>
          <c:idx val="1"/>
          <c:order val="1"/>
          <c:tx>
            <c:v/>
          </c:tx>
          <c:spPr>
            <a:solidFill>
              <a:srgbClr val="CC9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1-AA4E-4EC1-B5AB-A566AAF7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9467776"/>
        <c:axId val="49469312"/>
        <c:axId val="0"/>
      </c:bar3DChart>
      <c:catAx>
        <c:axId val="494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46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46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467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5588235294117646"/>
          <c:w val="0"/>
          <c:h val="0.13235294117647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100">
                <a:latin typeface="Century Gothic" panose="020B0502020202020204" pitchFamily="34" charset="0"/>
              </a:rPr>
              <a:t>POTENCIA INSTALADA  PARA EL  MERCADO ELÉCTRICO    </a:t>
            </a:r>
          </a:p>
        </c:rich>
      </c:tx>
      <c:layout>
        <c:manualLayout>
          <c:xMode val="edge"/>
          <c:yMode val="edge"/>
          <c:x val="0.26606050082665839"/>
          <c:y val="2.641851586733477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8378626768348192E-2"/>
          <c:y val="0.23887742641795445"/>
          <c:w val="0.88404596441038841"/>
          <c:h val="0.55193902901174796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 w="12700">
              <a:noFill/>
              <a:prstDash val="solid"/>
            </a:ln>
            <a:effectLst>
              <a:outerShdw blurRad="139700" dist="114300" dir="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(Graf)'!$P$7:$P$13</c:f>
              <c:strCache>
                <c:ptCount val="7"/>
                <c:pt idx="0">
                  <c:v>ENGIE PERU</c:v>
                </c:pt>
                <c:pt idx="1">
                  <c:v>ENEL PERU</c:v>
                </c:pt>
                <c:pt idx="2">
                  <c:v>KALLPA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'3.3.2.1 (Graf)'!$Q$7:$Q$13</c:f>
              <c:numCache>
                <c:formatCode>#\ ##0</c:formatCode>
                <c:ptCount val="7"/>
                <c:pt idx="0">
                  <c:v>2846.1600000000044</c:v>
                </c:pt>
                <c:pt idx="1">
                  <c:v>2107.9660000000081</c:v>
                </c:pt>
                <c:pt idx="2">
                  <c:v>1809.8669999999977</c:v>
                </c:pt>
                <c:pt idx="3">
                  <c:v>1027.0400000000009</c:v>
                </c:pt>
                <c:pt idx="4">
                  <c:v>726</c:v>
                </c:pt>
                <c:pt idx="5">
                  <c:v>578.80000000000007</c:v>
                </c:pt>
                <c:pt idx="6">
                  <c:v>5745.8910000000014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B-4208-812E-557A3203404C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7.5926491085825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7B-4208-812E-557A3203404C}"/>
                </c:ext>
              </c:extLst>
            </c:dLbl>
            <c:dLbl>
              <c:idx val="1"/>
              <c:layout>
                <c:manualLayout>
                  <c:x val="0"/>
                  <c:y val="-3.6155471945631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B-4208-812E-557A3203404C}"/>
                </c:ext>
              </c:extLst>
            </c:dLbl>
            <c:dLbl>
              <c:idx val="2"/>
              <c:layout>
                <c:manualLayout>
                  <c:x val="0"/>
                  <c:y val="-3.253992475106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B-4208-812E-557A3203404C}"/>
                </c:ext>
              </c:extLst>
            </c:dLbl>
            <c:dLbl>
              <c:idx val="4"/>
              <c:layout>
                <c:manualLayout>
                  <c:x val="1.2768673758073044E-3"/>
                  <c:y val="7.23109438912625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B-4208-812E-557A3203404C}"/>
                </c:ext>
              </c:extLst>
            </c:dLbl>
            <c:dLbl>
              <c:idx val="5"/>
              <c:layout>
                <c:manualLayout>
                  <c:x val="3.8306021274220068E-3"/>
                  <c:y val="1.0846641583689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B-4208-812E-557A3203404C}"/>
                </c:ext>
              </c:extLst>
            </c:dLbl>
            <c:dLbl>
              <c:idx val="6"/>
              <c:layout>
                <c:manualLayout>
                  <c:x val="0"/>
                  <c:y val="-0.16631517094990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B-4208-812E-557A32034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(Graf)'!$P$7:$P$13</c:f>
              <c:strCache>
                <c:ptCount val="7"/>
                <c:pt idx="0">
                  <c:v>ENGIE PERU</c:v>
                </c:pt>
                <c:pt idx="1">
                  <c:v>ENEL PERU</c:v>
                </c:pt>
                <c:pt idx="2">
                  <c:v>KALLPA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'3.3.2.1 (Graf)'!$R$7:$R$13</c:f>
              <c:numCache>
                <c:formatCode>0%</c:formatCode>
                <c:ptCount val="7"/>
                <c:pt idx="0">
                  <c:v>0.19176747930361746</c:v>
                </c:pt>
                <c:pt idx="1">
                  <c:v>0.14202972646573986</c:v>
                </c:pt>
                <c:pt idx="2">
                  <c:v>0.12194452612108919</c:v>
                </c:pt>
                <c:pt idx="3">
                  <c:v>6.9199508089491504E-2</c:v>
                </c:pt>
                <c:pt idx="4">
                  <c:v>4.8916150172311483E-2</c:v>
                </c:pt>
                <c:pt idx="5">
                  <c:v>3.899816490321472E-2</c:v>
                </c:pt>
                <c:pt idx="6">
                  <c:v>0.38714444494453593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7B-4208-812E-557A3203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9312128"/>
        <c:axId val="49314048"/>
      </c:barChart>
      <c:catAx>
        <c:axId val="4931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r>
                  <a:rPr lang="es-PE" sz="1100">
                    <a:latin typeface="Century Gothic" panose="020B0502020202020204" pitchFamily="34" charset="0"/>
                  </a:rPr>
                  <a:t>TOTAL : 14</a:t>
                </a:r>
                <a:r>
                  <a:rPr lang="es-PE" sz="1100" baseline="0">
                    <a:latin typeface="Century Gothic" panose="020B0502020202020204" pitchFamily="34" charset="0"/>
                  </a:rPr>
                  <a:t> 842</a:t>
                </a:r>
                <a:r>
                  <a:rPr lang="es-PE" sz="1100">
                    <a:latin typeface="Century Gothic" panose="020B0502020202020204" pitchFamily="34" charset="0"/>
                  </a:rPr>
                  <a:t> MW</a:t>
                </a:r>
              </a:p>
            </c:rich>
          </c:tx>
          <c:layout>
            <c:manualLayout>
              <c:xMode val="edge"/>
              <c:yMode val="edge"/>
              <c:x val="0.4101094410178594"/>
              <c:y val="0.105233343158308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s-PE"/>
          </a:p>
        </c:txPr>
        <c:crossAx val="493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140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r>
                  <a:rPr lang="es-PE">
                    <a:latin typeface="Century Gothic" panose="020B0502020202020204" pitchFamily="34" charset="0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043093067444642E-2"/>
              <c:y val="0.49318682870391456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s-PE"/>
          </a:p>
        </c:txPr>
        <c:crossAx val="4931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100">
                <a:latin typeface="Century Gothic" panose="020B0502020202020204" pitchFamily="34" charset="0"/>
              </a:rPr>
              <a:t>POTENCIA INSTALADA HIDRÁULICA  PARA EL MERCADO ELÉCTRICO   </a:t>
            </a:r>
          </a:p>
        </c:rich>
      </c:tx>
      <c:layout>
        <c:manualLayout>
          <c:xMode val="edge"/>
          <c:yMode val="edge"/>
          <c:x val="0.26226037080828157"/>
          <c:y val="2.4469703269219698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5413661457906173E-2"/>
          <c:y val="0.2184062020972096"/>
          <c:w val="0.89579393394088802"/>
          <c:h val="0.66595770102084795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 w="12700">
              <a:noFill/>
              <a:prstDash val="solid"/>
            </a:ln>
            <a:effectLst>
              <a:outerShdw blurRad="139700" dist="127000" dir="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9525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(Graf)'!$P$39:$P$45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'3.3.2.1 (Graf)'!$Q$39:$Q$45</c:f>
              <c:numCache>
                <c:formatCode>#\ ##0</c:formatCode>
                <c:ptCount val="7"/>
                <c:pt idx="0">
                  <c:v>1008.3600000000008</c:v>
                </c:pt>
                <c:pt idx="1">
                  <c:v>568.55099999999925</c:v>
                </c:pt>
                <c:pt idx="2">
                  <c:v>524.26699999999983</c:v>
                </c:pt>
                <c:pt idx="3">
                  <c:v>467.7850000000002</c:v>
                </c:pt>
                <c:pt idx="4">
                  <c:v>441.54899999999998</c:v>
                </c:pt>
                <c:pt idx="5">
                  <c:v>357.69200000000001</c:v>
                </c:pt>
                <c:pt idx="6">
                  <c:v>2045.9990000000221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3-4CA3-AF7A-F61A35552826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3.7494859025246452E-3"/>
                  <c:y val="-9.4285340371234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3-4CA3-AF7A-F61A35552826}"/>
                </c:ext>
              </c:extLst>
            </c:dLbl>
            <c:dLbl>
              <c:idx val="1"/>
              <c:layout>
                <c:manualLayout>
                  <c:x val="-1.2764599083039446E-3"/>
                  <c:y val="-4.9696291743580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3-4CA3-AF7A-F61A35552826}"/>
                </c:ext>
              </c:extLst>
            </c:dLbl>
            <c:dLbl>
              <c:idx val="2"/>
              <c:layout>
                <c:manualLayout>
                  <c:x val="-2.5529198166078892E-3"/>
                  <c:y val="-4.307011951110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3-4CA3-AF7A-F61A35552826}"/>
                </c:ext>
              </c:extLst>
            </c:dLbl>
            <c:dLbl>
              <c:idx val="3"/>
              <c:layout>
                <c:manualLayout>
                  <c:x val="0"/>
                  <c:y val="-2.981777504614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3-4CA3-AF7A-F61A35552826}"/>
                </c:ext>
              </c:extLst>
            </c:dLbl>
            <c:dLbl>
              <c:idx val="4"/>
              <c:layout>
                <c:manualLayout>
                  <c:x val="-1.2764599083039446E-3"/>
                  <c:y val="-2.6504688929909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3-4CA3-AF7A-F61A35552826}"/>
                </c:ext>
              </c:extLst>
            </c:dLbl>
            <c:dLbl>
              <c:idx val="5"/>
              <c:layout>
                <c:manualLayout>
                  <c:x val="-9.3605978598036797E-17"/>
                  <c:y val="-1.6565430581193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3-4CA3-AF7A-F61A35552826}"/>
                </c:ext>
              </c:extLst>
            </c:dLbl>
            <c:dLbl>
              <c:idx val="6"/>
              <c:layout>
                <c:manualLayout>
                  <c:x val="0"/>
                  <c:y val="-0.26504688929909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3-4CA3-AF7A-F61A35552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(Graf)'!$P$39:$P$45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'3.3.2.1 (Graf)'!$R$39:$R$45</c:f>
              <c:numCache>
                <c:formatCode>0%</c:formatCode>
                <c:ptCount val="7"/>
                <c:pt idx="0">
                  <c:v>0.18624347849535688</c:v>
                </c:pt>
                <c:pt idx="1">
                  <c:v>0.10501102378318598</c:v>
                </c:pt>
                <c:pt idx="2">
                  <c:v>9.6831795926380609E-2</c:v>
                </c:pt>
                <c:pt idx="3">
                  <c:v>8.6399604891061216E-2</c:v>
                </c:pt>
                <c:pt idx="4">
                  <c:v>8.1553831653522812E-2</c:v>
                </c:pt>
                <c:pt idx="5">
                  <c:v>6.6065494773653394E-2</c:v>
                </c:pt>
                <c:pt idx="6">
                  <c:v>0.37789477047683911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73-4CA3-AF7A-F61A35552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9880448"/>
        <c:axId val="49890816"/>
      </c:barChart>
      <c:catAx>
        <c:axId val="4988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r>
                  <a:rPr lang="es-PE" sz="1100">
                    <a:latin typeface="Century Gothic" panose="020B0502020202020204" pitchFamily="34" charset="0"/>
                  </a:rPr>
                  <a:t>TOTAL : 5 414  MW</a:t>
                </a:r>
              </a:p>
            </c:rich>
          </c:tx>
          <c:layout>
            <c:manualLayout>
              <c:xMode val="edge"/>
              <c:yMode val="edge"/>
              <c:x val="0.43908943171240977"/>
              <c:y val="9.748581589770816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s-PE"/>
          </a:p>
        </c:txPr>
        <c:crossAx val="4989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9081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9.5328438159839306E-3"/>
              <c:y val="0.49277355917276155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88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100">
                <a:latin typeface="Century Gothic" panose="020B0502020202020204" pitchFamily="34" charset="0"/>
              </a:rPr>
              <a:t>POTENCIA INSTALADA TÉRMICA PARA EL MERCADO ELÉCTRICO   </a:t>
            </a:r>
          </a:p>
        </c:rich>
      </c:tx>
      <c:layout>
        <c:manualLayout>
          <c:xMode val="edge"/>
          <c:yMode val="edge"/>
          <c:x val="0.28737562977041664"/>
          <c:y val="2.146347648572914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5526724175857494E-2"/>
          <c:y val="0.19150128621981954"/>
          <c:w val="0.89966021618479064"/>
          <c:h val="0.6691252399420222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D6B19C"/>
                </a:gs>
                <a:gs pos="30000">
                  <a:srgbClr val="D49E6C"/>
                </a:gs>
                <a:gs pos="70000">
                  <a:srgbClr val="A65528"/>
                </a:gs>
                <a:gs pos="100000">
                  <a:srgbClr val="663012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152400" dist="1143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9850"/>
            </a:sp3d>
          </c:spPr>
          <c:invertIfNegative val="0"/>
          <c:dLbls>
            <c:dLbl>
              <c:idx val="6"/>
              <c:layout>
                <c:manualLayout>
                  <c:x val="1.3969257343415733E-3"/>
                  <c:y val="4.56285317276516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5D-4AE8-A155-99CB9739668E}"/>
                </c:ext>
              </c:extLst>
            </c:dLbl>
            <c:numFmt formatCode="#\ ###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(Graf)'!$P$69:$P$75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'3.3.2.1 (Graf)'!$Q$69:$Q$75</c:f>
              <c:numCache>
                <c:formatCode>#\ ##0</c:formatCode>
                <c:ptCount val="7"/>
                <c:pt idx="0">
                  <c:v>2259.8600000000015</c:v>
                </c:pt>
                <c:pt idx="1">
                  <c:v>1285.5999999999997</c:v>
                </c:pt>
                <c:pt idx="2">
                  <c:v>970.69999999999982</c:v>
                </c:pt>
                <c:pt idx="3">
                  <c:v>726</c:v>
                </c:pt>
                <c:pt idx="4">
                  <c:v>578.80000000000018</c:v>
                </c:pt>
                <c:pt idx="5">
                  <c:v>330.34000000000009</c:v>
                </c:pt>
                <c:pt idx="6">
                  <c:v>1859.0899999999883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D-4AE8-A155-99CB9739668E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0.22635321795854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D-4AE8-A155-99CB9739668E}"/>
                </c:ext>
              </c:extLst>
            </c:dLbl>
            <c:dLbl>
              <c:idx val="1"/>
              <c:layout>
                <c:manualLayout>
                  <c:x val="1.2756457529735101E-3"/>
                  <c:y val="-7.8731554072536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D-4AE8-A155-99CB9739668E}"/>
                </c:ext>
              </c:extLst>
            </c:dLbl>
            <c:dLbl>
              <c:idx val="2"/>
              <c:layout>
                <c:manualLayout>
                  <c:x val="-2.5512915059469734E-3"/>
                  <c:y val="-4.9207221295335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D-4AE8-A155-99CB9739668E}"/>
                </c:ext>
              </c:extLst>
            </c:dLbl>
            <c:dLbl>
              <c:idx val="3"/>
              <c:layout>
                <c:manualLayout>
                  <c:x val="0"/>
                  <c:y val="-2.296336993782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D-4AE8-A155-99CB9739668E}"/>
                </c:ext>
              </c:extLst>
            </c:dLbl>
            <c:dLbl>
              <c:idx val="4"/>
              <c:layout>
                <c:manualLayout>
                  <c:x val="0"/>
                  <c:y val="-1.64024070984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D-4AE8-A155-99CB9739668E}"/>
                </c:ext>
              </c:extLst>
            </c:dLbl>
            <c:dLbl>
              <c:idx val="6"/>
              <c:layout>
                <c:manualLayout>
                  <c:x val="0"/>
                  <c:y val="-0.11481684968911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D-4AE8-A155-99CB97396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(Graf)'!$P$69:$P$75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'3.3.2.1 (Graf)'!$R$69:$R$75</c:f>
              <c:numCache>
                <c:formatCode>0%</c:formatCode>
                <c:ptCount val="7"/>
                <c:pt idx="0">
                  <c:v>0.28211610171290091</c:v>
                </c:pt>
                <c:pt idx="1">
                  <c:v>0.16049156158439246</c:v>
                </c:pt>
                <c:pt idx="2">
                  <c:v>0.12118011732262737</c:v>
                </c:pt>
                <c:pt idx="3">
                  <c:v>9.0632291311659105E-2</c:v>
                </c:pt>
                <c:pt idx="4">
                  <c:v>7.2256157315686367E-2</c:v>
                </c:pt>
                <c:pt idx="5">
                  <c:v>4.123894092547311E-2</c:v>
                </c:pt>
                <c:pt idx="6">
                  <c:v>0.2320848298272607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5D-4AE8-A155-99CB97396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9953408"/>
        <c:axId val="49976064"/>
      </c:barChart>
      <c:catAx>
        <c:axId val="4995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r>
                  <a:rPr lang="es-PE">
                    <a:latin typeface="Century Gothic" panose="020B0502020202020204" pitchFamily="34" charset="0"/>
                  </a:rPr>
                  <a:t>TOTAL : 8 010 MW</a:t>
                </a:r>
              </a:p>
            </c:rich>
          </c:tx>
          <c:layout>
            <c:manualLayout>
              <c:xMode val="edge"/>
              <c:yMode val="edge"/>
              <c:x val="0.46283253386430145"/>
              <c:y val="8.5776053355649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s-PE"/>
          </a:p>
        </c:txPr>
        <c:crossAx val="4997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606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282735129134519E-2"/>
              <c:y val="0.4317203955279030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95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100">
                <a:latin typeface="Century Gothic" panose="020B0502020202020204" pitchFamily="34" charset="0"/>
              </a:rPr>
              <a:t>POTENCIA INSTALADA  SOLAR  PARA EL MERCADO ELÉCTRICO  </a:t>
            </a:r>
          </a:p>
        </c:rich>
      </c:tx>
      <c:layout>
        <c:manualLayout>
          <c:xMode val="edge"/>
          <c:yMode val="edge"/>
          <c:x val="0.28714337974654802"/>
          <c:y val="2.2440310903166089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8.187954681554957E-2"/>
          <c:y val="0.21258719525730926"/>
          <c:w val="0.89395994301678983"/>
          <c:h val="0.6618148104621250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chemeClr val="accent4">
                    <a:lumMod val="75000"/>
                  </a:schemeClr>
                </a:gs>
                <a:gs pos="50000">
                  <a:srgbClr val="FFCC00"/>
                </a:gs>
                <a:gs pos="100000">
                  <a:srgbClr val="333300"/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139700" dist="1397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95250"/>
            </a:sp3d>
          </c:spPr>
          <c:invertIfNegative val="0"/>
          <c:dLbls>
            <c:dLbl>
              <c:idx val="6"/>
              <c:layout>
                <c:manualLayout>
                  <c:x val="1.3969257343415733E-3"/>
                  <c:y val="4.56285317276516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9-49B6-A7E0-3D455E219482}"/>
                </c:ext>
              </c:extLst>
            </c:dLbl>
            <c:numFmt formatCode="#\ ###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(Graf)'!$P$96:$P$102</c:f>
              <c:strCache>
                <c:ptCount val="7"/>
                <c:pt idx="0">
                  <c:v>ENEL PERU</c:v>
                </c:pt>
                <c:pt idx="1">
                  <c:v>ENGIE PERU</c:v>
                </c:pt>
                <c:pt idx="2">
                  <c:v>TACNA SOLAR</c:v>
                </c:pt>
                <c:pt idx="3">
                  <c:v>REPARTICION ARCUS</c:v>
                </c:pt>
                <c:pt idx="4">
                  <c:v>PANAMERICANA SOLAR</c:v>
                </c:pt>
                <c:pt idx="5">
                  <c:v>MAJES ARCUS</c:v>
                </c:pt>
                <c:pt idx="6">
                  <c:v>OTROS</c:v>
                </c:pt>
              </c:strCache>
            </c:strRef>
          </c:cat>
          <c:val>
            <c:numRef>
              <c:f>'3.3.2.1 (Graf)'!$Q$96:$Q$102</c:f>
              <c:numCache>
                <c:formatCode>#\ ##0</c:formatCode>
                <c:ptCount val="7"/>
                <c:pt idx="0">
                  <c:v>259.41499999999991</c:v>
                </c:pt>
                <c:pt idx="1">
                  <c:v>44.54099999999999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 formatCode="_-* #,##0_-;\-* #,##0_-;_-* &quot;-&quot;??_-;_-@_-">
                  <c:v>17.4849999999999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9-49B6-A7E0-3D455E219482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2.6090243583060117E-5"/>
                  <c:y val="-0.265926626788759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9-49B6-A7E0-3D455E219482}"/>
                </c:ext>
              </c:extLst>
            </c:dLbl>
            <c:dLbl>
              <c:idx val="1"/>
              <c:layout>
                <c:manualLayout>
                  <c:x val="-4.8844308094896033E-3"/>
                  <c:y val="-1.6331149040903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9-49B6-A7E0-3D455E219482}"/>
                </c:ext>
              </c:extLst>
            </c:dLbl>
            <c:dLbl>
              <c:idx val="3"/>
              <c:layout>
                <c:manualLayout>
                  <c:x val="0"/>
                  <c:y val="5.42477945281488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B9-441E-A42F-BCED6AE09CDF}"/>
                </c:ext>
              </c:extLst>
            </c:dLbl>
            <c:dLbl>
              <c:idx val="4"/>
              <c:layout>
                <c:manualLayout>
                  <c:x val="-1.2211077023724904E-3"/>
                  <c:y val="1.62743383584445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B9-441E-A42F-BCED6AE09CDF}"/>
                </c:ext>
              </c:extLst>
            </c:dLbl>
            <c:dLbl>
              <c:idx val="5"/>
              <c:layout>
                <c:manualLayout>
                  <c:x val="1.3494682364405912E-3"/>
                  <c:y val="9.5125857019044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9-49B6-A7E0-3D455E2194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(Graf)'!$P$96:$P$102</c:f>
              <c:strCache>
                <c:ptCount val="7"/>
                <c:pt idx="0">
                  <c:v>ENEL PERU</c:v>
                </c:pt>
                <c:pt idx="1">
                  <c:v>ENGIE PERU</c:v>
                </c:pt>
                <c:pt idx="2">
                  <c:v>TACNA SOLAR</c:v>
                </c:pt>
                <c:pt idx="3">
                  <c:v>REPARTICION ARCUS</c:v>
                </c:pt>
                <c:pt idx="4">
                  <c:v>PANAMERICANA SOLAR</c:v>
                </c:pt>
                <c:pt idx="5">
                  <c:v>MAJES ARCUS</c:v>
                </c:pt>
                <c:pt idx="6">
                  <c:v>OTROS</c:v>
                </c:pt>
              </c:strCache>
            </c:strRef>
          </c:cat>
          <c:val>
            <c:numRef>
              <c:f>'3.3.2.1 (Graf)'!$R$96:$R$102</c:f>
              <c:numCache>
                <c:formatCode>0%</c:formatCode>
                <c:ptCount val="7"/>
                <c:pt idx="0">
                  <c:v>0.64620953016757143</c:v>
                </c:pt>
                <c:pt idx="1">
                  <c:v>0.11095279256478539</c:v>
                </c:pt>
                <c:pt idx="2">
                  <c:v>4.9820521571040353E-2</c:v>
                </c:pt>
                <c:pt idx="3">
                  <c:v>4.9820521571040353E-2</c:v>
                </c:pt>
                <c:pt idx="4">
                  <c:v>4.9820521571040353E-2</c:v>
                </c:pt>
                <c:pt idx="5">
                  <c:v>4.9820521571040353E-2</c:v>
                </c:pt>
                <c:pt idx="6">
                  <c:v>4.355559098348178E-2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99-49B6-A7E0-3D455E219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0103040"/>
        <c:axId val="50104960"/>
      </c:barChart>
      <c:catAx>
        <c:axId val="501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r>
                  <a:rPr lang="es-PE" sz="1100">
                    <a:latin typeface="Century Gothic" panose="020B0502020202020204" pitchFamily="34" charset="0"/>
                  </a:rPr>
                  <a:t>TOTAL : 401</a:t>
                </a:r>
                <a:r>
                  <a:rPr lang="es-PE" sz="1100" baseline="0">
                    <a:latin typeface="Century Gothic" panose="020B0502020202020204" pitchFamily="34" charset="0"/>
                  </a:rPr>
                  <a:t> </a:t>
                </a:r>
                <a:r>
                  <a:rPr lang="es-PE" sz="1100">
                    <a:latin typeface="Century Gothic" panose="020B0502020202020204" pitchFamily="34" charset="0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0.45145211382380468"/>
              <c:y val="8.91414660124006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s-PE"/>
          </a:p>
        </c:txPr>
        <c:crossAx val="5010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10496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3237417845727826E-2"/>
              <c:y val="0.46123207132954819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10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100">
                <a:latin typeface="Century Gothic" panose="020B0502020202020204" pitchFamily="34" charset="0"/>
              </a:rPr>
              <a:t>POTENCIA INSTALADA  EÓLICA  PARA EL MERCADO ELÉCTRICO   </a:t>
            </a:r>
          </a:p>
        </c:rich>
      </c:tx>
      <c:layout>
        <c:manualLayout>
          <c:xMode val="edge"/>
          <c:yMode val="edge"/>
          <c:x val="0.28167110460913297"/>
          <c:y val="3.3827914367846879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7.5333830256556003E-2"/>
          <c:y val="0.23488843614827867"/>
          <c:w val="0.89500238179278702"/>
          <c:h val="0.6438277383159273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24000">
                  <a:srgbClr val="9CB86E"/>
                </a:gs>
                <a:gs pos="4000">
                  <a:srgbClr val="4A8937"/>
                </a:gs>
                <a:gs pos="68000">
                  <a:srgbClr val="156B13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114300" dist="114300" dir="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82550" h="69850"/>
            </a:sp3d>
          </c:spPr>
          <c:invertIfNegative val="0"/>
          <c:dLbls>
            <c:dLbl>
              <c:idx val="6"/>
              <c:layout>
                <c:manualLayout>
                  <c:x val="1.3969257343415733E-3"/>
                  <c:y val="4.56285317276516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7-40D6-8F38-E5DC631EA1F5}"/>
                </c:ext>
              </c:extLst>
            </c:dLbl>
            <c:numFmt formatCode="#\ ###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(Graf)'!$P$128:$P$134</c:f>
              <c:strCache>
                <c:ptCount val="7"/>
                <c:pt idx="0">
                  <c:v>ENEL PERU</c:v>
                </c:pt>
                <c:pt idx="1">
                  <c:v>ENGIE PERU</c:v>
                </c:pt>
                <c:pt idx="2">
                  <c:v>ERENSR</c:v>
                </c:pt>
                <c:pt idx="3">
                  <c:v>ENERGIA EOLICA</c:v>
                </c:pt>
                <c:pt idx="4">
                  <c:v>TRES HERMANAS</c:v>
                </c:pt>
                <c:pt idx="5">
                  <c:v>PE-MARCONA</c:v>
                </c:pt>
                <c:pt idx="6">
                  <c:v>OTROS</c:v>
                </c:pt>
              </c:strCache>
            </c:strRef>
          </c:cat>
          <c:val>
            <c:numRef>
              <c:f>'3.3.2.1 (Graf)'!$Q$128:$Q$134</c:f>
              <c:numCache>
                <c:formatCode>0</c:formatCode>
                <c:ptCount val="7"/>
                <c:pt idx="0">
                  <c:v>309.29999999999995</c:v>
                </c:pt>
                <c:pt idx="1">
                  <c:v>294.00000000000006</c:v>
                </c:pt>
                <c:pt idx="2">
                  <c:v>135.69999999999999</c:v>
                </c:pt>
                <c:pt idx="3">
                  <c:v>110.00000000000003</c:v>
                </c:pt>
                <c:pt idx="4">
                  <c:v>97.15</c:v>
                </c:pt>
                <c:pt idx="5">
                  <c:v>32.1</c:v>
                </c:pt>
                <c:pt idx="6" formatCode="General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9-4019-AEAE-7CE6083FFB4D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0.27267166658070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9-4019-AEAE-7CE6083FFB4D}"/>
                </c:ext>
              </c:extLst>
            </c:dLbl>
            <c:dLbl>
              <c:idx val="1"/>
              <c:layout>
                <c:manualLayout>
                  <c:x val="0"/>
                  <c:y val="-0.24006961948953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9-4019-AEAE-7CE6083FFB4D}"/>
                </c:ext>
              </c:extLst>
            </c:dLbl>
            <c:dLbl>
              <c:idx val="2"/>
              <c:layout>
                <c:manualLayout>
                  <c:x val="-2.4825676694712495E-3"/>
                  <c:y val="-9.550262738896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9-4019-AEAE-7CE6083FFB4D}"/>
                </c:ext>
              </c:extLst>
            </c:dLbl>
            <c:dLbl>
              <c:idx val="3"/>
              <c:layout>
                <c:manualLayout>
                  <c:x val="-7.2933161425621181E-4"/>
                  <c:y val="-6.65755910945913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5E9-4019-AEAE-7CE6083FFB4D}"/>
                </c:ext>
              </c:extLst>
            </c:dLbl>
            <c:dLbl>
              <c:idx val="4"/>
              <c:layout>
                <c:manualLayout>
                  <c:x val="-2.4371823447055783E-3"/>
                  <c:y val="-3.036576949620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0D6-8F38-E5DC631EA1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(Graf)'!$P$128:$P$134</c:f>
              <c:strCache>
                <c:ptCount val="7"/>
                <c:pt idx="0">
                  <c:v>ENEL PERU</c:v>
                </c:pt>
                <c:pt idx="1">
                  <c:v>ENGIE PERU</c:v>
                </c:pt>
                <c:pt idx="2">
                  <c:v>ERENSR</c:v>
                </c:pt>
                <c:pt idx="3">
                  <c:v>ENERGIA EOLICA</c:v>
                </c:pt>
                <c:pt idx="4">
                  <c:v>TRES HERMANAS</c:v>
                </c:pt>
                <c:pt idx="5">
                  <c:v>PE-MARCONA</c:v>
                </c:pt>
                <c:pt idx="6">
                  <c:v>OTROS</c:v>
                </c:pt>
              </c:strCache>
            </c:strRef>
          </c:cat>
          <c:val>
            <c:numRef>
              <c:f>'3.3.2.1 (Graf)'!$R$128:$R$133</c:f>
              <c:numCache>
                <c:formatCode>0%</c:formatCode>
                <c:ptCount val="6"/>
                <c:pt idx="0">
                  <c:v>0.30452204905039881</c:v>
                </c:pt>
                <c:pt idx="1">
                  <c:v>0.28945839773946747</c:v>
                </c:pt>
                <c:pt idx="2">
                  <c:v>0.1336037570518562</c:v>
                </c:pt>
                <c:pt idx="3">
                  <c:v>0.10830076105898444</c:v>
                </c:pt>
                <c:pt idx="4">
                  <c:v>9.5649263062548506E-2</c:v>
                </c:pt>
                <c:pt idx="5">
                  <c:v>3.1604131181758179E-2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E9-4019-AEAE-7CE6083F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4"/>
        <c:overlap val="100"/>
        <c:axId val="50215552"/>
        <c:axId val="50225920"/>
      </c:barChart>
      <c:catAx>
        <c:axId val="5021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Arial"/>
                    <a:cs typeface="Arial"/>
                  </a:defRPr>
                </a:pPr>
                <a:r>
                  <a:rPr lang="es-PE" sz="1100">
                    <a:latin typeface="Century Gothic" panose="020B0502020202020204" pitchFamily="34" charset="0"/>
                  </a:rPr>
                  <a:t>TOTAL : 1016 MW</a:t>
                </a:r>
              </a:p>
            </c:rich>
          </c:tx>
          <c:layout>
            <c:manualLayout>
              <c:xMode val="edge"/>
              <c:yMode val="edge"/>
              <c:x val="0.46677746166339718"/>
              <c:y val="9.83707988882341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s-PE"/>
          </a:p>
        </c:txPr>
        <c:crossAx val="502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592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9.7358182191471885E-3"/>
              <c:y val="0.43838579618107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21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100" b="1" i="0" u="none" strike="noStrike" baseline="0">
                <a:solidFill>
                  <a:srgbClr val="FFFFFF"/>
                </a:solidFill>
                <a:latin typeface="Century Gothic" panose="020B0502020202020204" pitchFamily="34" charset="0"/>
                <a:cs typeface="Arial"/>
              </a:rPr>
              <a:t>POTENCIA INSTALADA TÉRMICA  PARA USO PROPIO</a:t>
            </a:r>
            <a:r>
              <a:rPr lang="es-PE" sz="11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cs typeface="Arial"/>
              </a:rPr>
              <a:t>                      </a:t>
            </a:r>
          </a:p>
        </c:rich>
      </c:tx>
      <c:layout>
        <c:manualLayout>
          <c:xMode val="edge"/>
          <c:yMode val="edge"/>
          <c:x val="0.33010455660255583"/>
          <c:y val="2.6236884946343731E-2"/>
        </c:manualLayout>
      </c:layout>
      <c:overlay val="0"/>
      <c:spPr>
        <a:solidFill>
          <a:srgbClr val="585858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6.9678298409420136E-2"/>
          <c:y val="0.16623397706216653"/>
          <c:w val="0.91116819413966699"/>
          <c:h val="0.735065867321767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2">
                    <a:lumMod val="60000"/>
                    <a:lumOff val="40000"/>
                  </a:schemeClr>
                </a:gs>
                <a:gs pos="37000">
                  <a:schemeClr val="accent2">
                    <a:lumMod val="20000"/>
                    <a:lumOff val="80000"/>
                  </a:schemeClr>
                </a:gs>
                <a:gs pos="90000">
                  <a:srgbClr val="FBA97D"/>
                </a:gs>
              </a:gsLst>
              <a:lin ang="0" scaled="0"/>
            </a:gradFill>
            <a:ln w="3175">
              <a:noFill/>
              <a:prstDash val="solid"/>
            </a:ln>
            <a:effectLst>
              <a:outerShdw blurRad="101600" dist="1143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h="5715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88-4700-A801-AB2A6F360C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88-4700-A801-AB2A6F360C9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88-4700-A801-AB2A6F360C9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88-4700-A801-AB2A6F360C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88-4700-A801-AB2A6F360C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88-4700-A801-AB2A6F360C9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88-4700-A801-AB2A6F360C9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3.3.2.3'!$Q$65:$Q$71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UNCEMP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3.3.2.3'!$R$65:$R$71</c:f>
              <c:numCache>
                <c:formatCode>#,##0</c:formatCode>
                <c:ptCount val="7"/>
                <c:pt idx="0">
                  <c:v>128.30999999999995</c:v>
                </c:pt>
                <c:pt idx="1">
                  <c:v>77.40000000000002</c:v>
                </c:pt>
                <c:pt idx="2">
                  <c:v>66.685000000000045</c:v>
                </c:pt>
                <c:pt idx="3">
                  <c:v>59.999999999999993</c:v>
                </c:pt>
                <c:pt idx="4">
                  <c:v>46.350000000000016</c:v>
                </c:pt>
                <c:pt idx="5">
                  <c:v>40.24</c:v>
                </c:pt>
                <c:pt idx="6" formatCode="0">
                  <c:v>971.75400000000627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88-4700-A801-AB2A6F360C9E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1.012658227848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8-4700-A801-AB2A6F360C9E}"/>
                </c:ext>
              </c:extLst>
            </c:dLbl>
            <c:dLbl>
              <c:idx val="2"/>
              <c:layout>
                <c:manualLayout>
                  <c:x val="6.0716454159077107E-3"/>
                  <c:y val="1.012658227848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8-4700-A801-AB2A6F360C9E}"/>
                </c:ext>
              </c:extLst>
            </c:dLbl>
            <c:dLbl>
              <c:idx val="3"/>
              <c:layout>
                <c:manualLayout>
                  <c:x val="3.6429872495446266E-3"/>
                  <c:y val="1.012658227848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88-4700-A801-AB2A6F360C9E}"/>
                </c:ext>
              </c:extLst>
            </c:dLbl>
            <c:dLbl>
              <c:idx val="4"/>
              <c:layout>
                <c:manualLayout>
                  <c:x val="6.0716454159076222E-3"/>
                  <c:y val="1.350210970464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8-4700-A801-AB2A6F360C9E}"/>
                </c:ext>
              </c:extLst>
            </c:dLbl>
            <c:dLbl>
              <c:idx val="5"/>
              <c:layout>
                <c:manualLayout>
                  <c:x val="4.8572207162630148E-3"/>
                  <c:y val="1.6877371341240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88-4700-A801-AB2A6F360C9E}"/>
                </c:ext>
              </c:extLst>
            </c:dLbl>
            <c:dLbl>
              <c:idx val="6"/>
              <c:layout>
                <c:manualLayout>
                  <c:x val="3.6429872495446266E-3"/>
                  <c:y val="-0.31729957805907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8-4700-A801-AB2A6F36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3.3.2.3'!$Q$65:$Q$71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UNCEMP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3.3.2.3'!$S$65:$S$71</c:f>
              <c:numCache>
                <c:formatCode>0%</c:formatCode>
                <c:ptCount val="7"/>
                <c:pt idx="0">
                  <c:v>9.2260301897048522E-2</c:v>
                </c:pt>
                <c:pt idx="1">
                  <c:v>5.5653864600043332E-2</c:v>
                </c:pt>
                <c:pt idx="2">
                  <c:v>4.7949327659610998E-2</c:v>
                </c:pt>
                <c:pt idx="3">
                  <c:v>4.3142530697707994E-2</c:v>
                </c:pt>
                <c:pt idx="4">
                  <c:v>3.3327604963979442E-2</c:v>
                </c:pt>
                <c:pt idx="5">
                  <c:v>2.8934257254596165E-2</c:v>
                </c:pt>
                <c:pt idx="6">
                  <c:v>0.69873211292701343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88-4700-A801-AB2A6F36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7293952"/>
        <c:axId val="47295872"/>
      </c:barChart>
      <c:catAx>
        <c:axId val="4729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1 391 MW</a:t>
                </a:r>
              </a:p>
            </c:rich>
          </c:tx>
          <c:layout>
            <c:manualLayout>
              <c:xMode val="edge"/>
              <c:yMode val="edge"/>
              <c:x val="0.45019998799526356"/>
              <c:y val="0.111227200660831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729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9587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 b="1"/>
                  <a:t>MW</a:t>
                </a:r>
              </a:p>
            </c:rich>
          </c:tx>
          <c:layout>
            <c:manualLayout>
              <c:xMode val="edge"/>
              <c:yMode val="edge"/>
              <c:x val="5.8094650736963899E-3"/>
              <c:y val="0.4716975314794511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7293952"/>
        <c:crosses val="autoZero"/>
        <c:crossBetween val="between"/>
        <c:majorUnit val="100"/>
        <c:minorUnit val="4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PE" sz="100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00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POTENCIA INSTALADA, POR ORIGEN</a:t>
            </a:r>
          </a:p>
        </c:rich>
      </c:tx>
      <c:layout>
        <c:manualLayout>
          <c:xMode val="edge"/>
          <c:yMode val="edge"/>
          <c:x val="0.26708924346113555"/>
          <c:y val="3.7417322834645668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8502222542485355"/>
          <c:y val="0.28428093645484948"/>
          <c:w val="0.77092593927022313"/>
          <c:h val="0.605351170568561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6000">
                    <a:srgbClr val="0070C0"/>
                  </a:gs>
                  <a:gs pos="50000">
                    <a:schemeClr val="accent1">
                      <a:lumMod val="60000"/>
                      <a:lumOff val="40000"/>
                    </a:schemeClr>
                  </a:gs>
                  <a:gs pos="99000">
                    <a:srgbClr val="0070C0"/>
                  </a:gs>
                </a:gsLst>
                <a:lin ang="0" scaled="1"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38100"/>
              </a:sp3d>
            </c:spPr>
            <c:extLst>
              <c:ext xmlns:c16="http://schemas.microsoft.com/office/drawing/2014/chart" uri="{C3380CC4-5D6E-409C-BE32-E72D297353CC}">
                <c16:uniqueId val="{00000001-741E-46AC-B2CD-246320011F8C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4000">
                    <a:srgbClr val="FF0000"/>
                  </a:gs>
                  <a:gs pos="50000">
                    <a:schemeClr val="accent2">
                      <a:lumMod val="60000"/>
                      <a:lumOff val="40000"/>
                    </a:schemeClr>
                  </a:gs>
                  <a:gs pos="100000">
                    <a:srgbClr val="C00000"/>
                  </a:gs>
                </a:gsLst>
                <a:lin ang="0" scaled="0"/>
                <a:tileRect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44450"/>
              </a:sp3d>
            </c:spPr>
            <c:extLst>
              <c:ext xmlns:c16="http://schemas.microsoft.com/office/drawing/2014/chart" uri="{C3380CC4-5D6E-409C-BE32-E72D297353CC}">
                <c16:uniqueId val="{00000003-741E-46AC-B2CD-246320011F8C}"/>
              </c:ext>
            </c:extLst>
          </c:dPt>
          <c:dPt>
            <c:idx val="2"/>
            <c:invertIfNegative val="0"/>
            <c:bubble3D val="0"/>
            <c:spPr>
              <a:gradFill>
                <a:gsLst>
                  <a:gs pos="4000">
                    <a:srgbClr val="FFC000"/>
                  </a:gs>
                  <a:gs pos="50000">
                    <a:srgbClr val="FFFF00"/>
                  </a:gs>
                  <a:gs pos="100000">
                    <a:srgbClr val="FFC000"/>
                  </a:gs>
                </a:gsLst>
                <a:lin ang="0" scaled="0"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19050"/>
              </a:sp3d>
            </c:spPr>
            <c:extLst>
              <c:ext xmlns:c16="http://schemas.microsoft.com/office/drawing/2014/chart" uri="{C3380CC4-5D6E-409C-BE32-E72D297353CC}">
                <c16:uniqueId val="{00000005-741E-46AC-B2CD-246320011F8C}"/>
              </c:ext>
            </c:extLst>
          </c:dPt>
          <c:dPt>
            <c:idx val="3"/>
            <c:invertIfNegative val="0"/>
            <c:bubble3D val="0"/>
            <c:spPr>
              <a:gradFill flip="none" rotWithShape="1">
                <a:gsLst>
                  <a:gs pos="0">
                    <a:srgbClr val="00B050"/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00B050"/>
                  </a:gs>
                </a:gsLst>
                <a:path path="circle">
                  <a:fillToRect r="100000" b="100000"/>
                </a:path>
                <a:tileRect l="-100000" t="-100000"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/>
            </c:spPr>
            <c:extLst>
              <c:ext xmlns:c16="http://schemas.microsoft.com/office/drawing/2014/chart" uri="{C3380CC4-5D6E-409C-BE32-E72D297353CC}">
                <c16:uniqueId val="{00000007-741E-46AC-B2CD-246320011F8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B3D18C5-4B3A-422E-9461-3C8424969A80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41E-46AC-B2CD-246320011F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24C7746-19AE-4F24-A54E-E691136F1ECC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41E-46AC-B2CD-246320011F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3DCB922-C55A-4728-8ACD-F78A507FEADC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41E-46AC-B2CD-246320011F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08C06F9-D12F-4F41-8C21-1598D4D7EC89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41E-46AC-B2CD-246320011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P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Lit>
              <c:ptCount val="4"/>
              <c:pt idx="0">
                <c:v>Hidráulica</c:v>
              </c:pt>
              <c:pt idx="1">
                <c:v>Térmica</c:v>
              </c:pt>
              <c:pt idx="2">
                <c:v>Solar</c:v>
              </c:pt>
              <c:pt idx="3">
                <c:v>Eólica</c:v>
              </c:pt>
            </c:strLit>
          </c:cat>
          <c:val>
            <c:numLit>
              <c:formatCode>General</c:formatCode>
              <c:ptCount val="4"/>
              <c:pt idx="0">
                <c:v>5397.2050000000027</c:v>
              </c:pt>
              <c:pt idx="1">
                <c:v>9064.3510000000097</c:v>
              </c:pt>
              <c:pt idx="2">
                <c:v>289.03399999999999</c:v>
              </c:pt>
              <c:pt idx="3">
                <c:v>372.24999999999994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'3.3.1'!$C$14:$F$14</c15:f>
                <c15:dlblRangeCache>
                  <c:ptCount val="4"/>
                  <c:pt idx="0">
                    <c:v>34%</c:v>
                  </c:pt>
                  <c:pt idx="1">
                    <c:v>57%</c:v>
                  </c:pt>
                  <c:pt idx="2">
                    <c:v>2%</c:v>
                  </c:pt>
                  <c:pt idx="3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41E-46AC-B2CD-246320011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61984"/>
        <c:axId val="47963520"/>
      </c:barChart>
      <c:catAx>
        <c:axId val="4796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796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63520"/>
        <c:scaling>
          <c:orientation val="minMax"/>
        </c:scaling>
        <c:delete val="0"/>
        <c:axPos val="l"/>
        <c:majorGridlines>
          <c:spPr>
            <a:ln w="6350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8634350393700787E-2"/>
              <c:y val="0.5117056867891514"/>
            </c:manualLayout>
          </c:layout>
          <c:overlay val="0"/>
          <c:spPr>
            <a:noFill/>
            <a:ln w="25400">
              <a:noFill/>
            </a:ln>
          </c:spPr>
        </c:title>
        <c:numFmt formatCode="###\ #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7961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100">
                <a:latin typeface="Century Gothic" panose="020B0502020202020204" pitchFamily="34" charset="0"/>
              </a:rPr>
              <a:t>POTENCIA INSTALADA HIDRÁULICA PARA USO PROPIO          </a:t>
            </a:r>
          </a:p>
        </c:rich>
      </c:tx>
      <c:layout>
        <c:manualLayout>
          <c:xMode val="edge"/>
          <c:yMode val="edge"/>
          <c:x val="0.31301406996256609"/>
          <c:y val="2.6483407131360489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5.9301366034882383E-2"/>
          <c:y val="0.18547035466720502"/>
          <c:w val="0.91248860528714681"/>
          <c:h val="0.6820529899163408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24000">
                  <a:srgbClr val="03D4A8"/>
                </a:gs>
                <a:gs pos="17000">
                  <a:srgbClr val="21D6E0"/>
                </a:gs>
                <a:gs pos="45000">
                  <a:srgbClr val="0087E6"/>
                </a:gs>
                <a:gs pos="2000">
                  <a:srgbClr val="0070C0"/>
                </a:gs>
                <a:gs pos="95000">
                  <a:srgbClr val="005CBF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127000" dist="1143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571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3.3.2.3'!$Q$38:$Q$44</c:f>
              <c:strCache>
                <c:ptCount val="7"/>
                <c:pt idx="0">
                  <c:v>UNCEMP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SOUTHERN</c:v>
                </c:pt>
                <c:pt idx="5">
                  <c:v>NEXA ATACOCHA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3.3.2.3'!$R$38:$R$44</c:f>
              <c:numCache>
                <c:formatCode>#,##0</c:formatCode>
                <c:ptCount val="7"/>
                <c:pt idx="0">
                  <c:v>24.699999999999985</c:v>
                </c:pt>
                <c:pt idx="1">
                  <c:v>23.384000000000018</c:v>
                </c:pt>
                <c:pt idx="2">
                  <c:v>12.599999999999998</c:v>
                </c:pt>
                <c:pt idx="3">
                  <c:v>11.500000000000002</c:v>
                </c:pt>
                <c:pt idx="4">
                  <c:v>9</c:v>
                </c:pt>
                <c:pt idx="5">
                  <c:v>6.6000000000000005</c:v>
                </c:pt>
                <c:pt idx="6" formatCode="0">
                  <c:v>42.119000000000028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3-48C6-B834-2C200F57646E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4.8573163327261691E-3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93-48C6-B834-2C200F57646E}"/>
                </c:ext>
              </c:extLst>
            </c:dLbl>
            <c:dLbl>
              <c:idx val="1"/>
              <c:layout>
                <c:manualLayout>
                  <c:x val="0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3-48C6-B834-2C200F57646E}"/>
                </c:ext>
              </c:extLst>
            </c:dLbl>
            <c:dLbl>
              <c:idx val="2"/>
              <c:layout>
                <c:manualLayout>
                  <c:x val="-4.4524885361381398E-17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3-48C6-B834-2C200F57646E}"/>
                </c:ext>
              </c:extLst>
            </c:dLbl>
            <c:dLbl>
              <c:idx val="3"/>
              <c:layout>
                <c:manualLayout>
                  <c:x val="-2.4286581663630845E-3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3-48C6-B834-2C200F57646E}"/>
                </c:ext>
              </c:extLst>
            </c:dLbl>
            <c:dLbl>
              <c:idx val="4"/>
              <c:layout>
                <c:manualLayout>
                  <c:x val="8.9049770722762797E-17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3-48C6-B834-2C200F57646E}"/>
                </c:ext>
              </c:extLst>
            </c:dLbl>
            <c:dLbl>
              <c:idx val="5"/>
              <c:layout>
                <c:manualLayout>
                  <c:x val="8.9049770722762797E-17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93-48C6-B834-2C200F57646E}"/>
                </c:ext>
              </c:extLst>
            </c:dLbl>
            <c:dLbl>
              <c:idx val="6"/>
              <c:layout>
                <c:manualLayout>
                  <c:x val="0"/>
                  <c:y val="-0.31212892281594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3-48C6-B834-2C200F576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3.3.2.3'!$Q$38:$Q$44</c:f>
              <c:strCache>
                <c:ptCount val="7"/>
                <c:pt idx="0">
                  <c:v>UNCEMP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SOUTHERN</c:v>
                </c:pt>
                <c:pt idx="5">
                  <c:v>NEXA ATACOCHA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3.3.2.3'!$S$38:$S$44</c:f>
              <c:numCache>
                <c:formatCode>0%</c:formatCode>
                <c:ptCount val="7"/>
                <c:pt idx="0">
                  <c:v>0.19014187509141423</c:v>
                </c:pt>
                <c:pt idx="1">
                  <c:v>0.1800112391553699</c:v>
                </c:pt>
                <c:pt idx="2">
                  <c:v>9.6995450451490703E-2</c:v>
                </c:pt>
                <c:pt idx="3">
                  <c:v>8.8527593666043125E-2</c:v>
                </c:pt>
                <c:pt idx="4">
                  <c:v>6.9282464608207653E-2</c:v>
                </c:pt>
                <c:pt idx="5">
                  <c:v>5.0807140712685613E-2</c:v>
                </c:pt>
                <c:pt idx="6">
                  <c:v>0.32423423631478887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93-48C6-B834-2C200F576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9861376"/>
        <c:axId val="49863296"/>
      </c:barChart>
      <c:catAx>
        <c:axId val="4986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130 MW</a:t>
                </a:r>
              </a:p>
            </c:rich>
          </c:tx>
          <c:layout>
            <c:manualLayout>
              <c:xMode val="edge"/>
              <c:yMode val="edge"/>
              <c:x val="0.45420927575309916"/>
              <c:y val="9.75146427307273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86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632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85054360416786E-2"/>
              <c:y val="0.456411333198734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86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100">
                <a:latin typeface="Century Gothic" panose="020B0502020202020204" pitchFamily="34" charset="0"/>
              </a:rPr>
              <a:t>POTENCIA INSTALADA TOTAL - PARA USO PROPIO   </a:t>
            </a:r>
          </a:p>
        </c:rich>
      </c:tx>
      <c:layout>
        <c:manualLayout>
          <c:xMode val="edge"/>
          <c:yMode val="edge"/>
          <c:x val="0.31417901841577006"/>
          <c:y val="2.9009477263617911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0.22506421967938239"/>
          <c:w val="0.9189443510078259"/>
          <c:h val="0.6598473713327347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chemeClr val="accent6">
                    <a:lumMod val="75000"/>
                  </a:schemeClr>
                </a:gs>
                <a:gs pos="42000">
                  <a:srgbClr val="99CC00"/>
                </a:gs>
                <a:gs pos="100000">
                  <a:schemeClr val="accent6">
                    <a:lumMod val="75000"/>
                  </a:scheme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50800" dist="101600" dir="18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69850" h="57150"/>
            </a:sp3d>
          </c:spPr>
          <c:invertIfNegative val="0"/>
          <c:dLbls>
            <c:dLbl>
              <c:idx val="2"/>
              <c:layout>
                <c:manualLayout>
                  <c:x val="4.168274586114692E-3"/>
                  <c:y val="-8.59186351706048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67-4E66-8B2B-C118088907C6}"/>
                </c:ext>
              </c:extLst>
            </c:dLbl>
            <c:dLbl>
              <c:idx val="3"/>
              <c:layout>
                <c:manualLayout>
                  <c:x val="0"/>
                  <c:y val="-4.2256061545202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7-4E66-8B2B-C118088907C6}"/>
                </c:ext>
              </c:extLst>
            </c:dLbl>
            <c:dLbl>
              <c:idx val="4"/>
              <c:layout>
                <c:manualLayout>
                  <c:x val="5.7420924574209248E-3"/>
                  <c:y val="-8.16482939632558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7-4E66-8B2B-C118088907C6}"/>
                </c:ext>
              </c:extLst>
            </c:dLbl>
            <c:dLbl>
              <c:idx val="5"/>
              <c:layout>
                <c:manualLayout>
                  <c:x val="4.171011470281441E-3"/>
                  <c:y val="-1.17690288713910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7-4E66-8B2B-C118088907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3.3.2.3'!$Q$8:$Q$14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UNCEMP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3.3.2.3'!$R$8:$R$14</c:f>
              <c:numCache>
                <c:formatCode>#,##0</c:formatCode>
                <c:ptCount val="7"/>
                <c:pt idx="0">
                  <c:v>128.30999999999995</c:v>
                </c:pt>
                <c:pt idx="1">
                  <c:v>77.40000000000002</c:v>
                </c:pt>
                <c:pt idx="2">
                  <c:v>71.050000000000011</c:v>
                </c:pt>
                <c:pt idx="3">
                  <c:v>66.685000000000045</c:v>
                </c:pt>
                <c:pt idx="4">
                  <c:v>59.999999999999993</c:v>
                </c:pt>
                <c:pt idx="5">
                  <c:v>40.24</c:v>
                </c:pt>
                <c:pt idx="6">
                  <c:v>1076.9570000000062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67-4E66-8B2B-C118088907C6}"/>
            </c:ext>
          </c:extLst>
        </c:ser>
        <c:ser>
          <c:idx val="1"/>
          <c:order val="1"/>
          <c:spPr>
            <a:gradFill>
              <a:gsLst>
                <a:gs pos="0">
                  <a:schemeClr val="accent6">
                    <a:lumMod val="75000"/>
                  </a:schemeClr>
                </a:gs>
                <a:gs pos="42000">
                  <a:srgbClr val="99CC00"/>
                </a:gs>
                <a:gs pos="100000">
                  <a:schemeClr val="accent6">
                    <a:lumMod val="75000"/>
                  </a:schemeClr>
                </a:gs>
              </a:gsLst>
              <a:lin ang="0" scaled="1"/>
            </a:gradFill>
          </c:spPr>
          <c:invertIfNegative val="0"/>
          <c:dLbls>
            <c:dLbl>
              <c:idx val="1"/>
              <c:layout>
                <c:manualLayout>
                  <c:x val="3.6463081130355514E-3"/>
                  <c:y val="3.28407224958949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7-4E66-8B2B-C118088907C6}"/>
                </c:ext>
              </c:extLst>
            </c:dLbl>
            <c:dLbl>
              <c:idx val="2"/>
              <c:layout>
                <c:manualLayout>
                  <c:x val="4.861744150714024E-3"/>
                  <c:y val="1.3136288998357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7-4E66-8B2B-C118088907C6}"/>
                </c:ext>
              </c:extLst>
            </c:dLbl>
            <c:dLbl>
              <c:idx val="3"/>
              <c:layout>
                <c:manualLayout>
                  <c:x val="2.4308720753570341E-3"/>
                  <c:y val="1.3136288998357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67-4E66-8B2B-C118088907C6}"/>
                </c:ext>
              </c:extLst>
            </c:dLbl>
            <c:dLbl>
              <c:idx val="4"/>
              <c:layout>
                <c:manualLayout>
                  <c:x val="3.6463081130355514E-3"/>
                  <c:y val="1.642036124794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67-4E66-8B2B-C118088907C6}"/>
                </c:ext>
              </c:extLst>
            </c:dLbl>
            <c:dLbl>
              <c:idx val="5"/>
              <c:layout>
                <c:manualLayout>
                  <c:x val="7.2926162260711028E-3"/>
                  <c:y val="1.642036124794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67-4E66-8B2B-C118088907C6}"/>
                </c:ext>
              </c:extLst>
            </c:dLbl>
            <c:dLbl>
              <c:idx val="6"/>
              <c:layout>
                <c:manualLayout>
                  <c:x val="0"/>
                  <c:y val="-0.25287356321839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67-4E66-8B2B-C11808890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3.3.2.3'!$Q$8:$Q$14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UNCEMP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3.3.2.3'!$S$8:$S$14</c:f>
              <c:numCache>
                <c:formatCode>0%</c:formatCode>
                <c:ptCount val="7"/>
                <c:pt idx="0">
                  <c:v>8.4378834729015376E-2</c:v>
                </c:pt>
                <c:pt idx="1">
                  <c:v>5.0899554267210621E-2</c:v>
                </c:pt>
                <c:pt idx="2">
                  <c:v>4.6723686442962716E-2</c:v>
                </c:pt>
                <c:pt idx="3">
                  <c:v>4.3853188324404928E-2</c:v>
                </c:pt>
                <c:pt idx="4">
                  <c:v>3.9457018811791165E-2</c:v>
                </c:pt>
                <c:pt idx="5">
                  <c:v>2.6462507283107947E-2</c:v>
                </c:pt>
                <c:pt idx="6">
                  <c:v>0.70822521014150719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67-4E66-8B2B-C1180889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652288"/>
        <c:axId val="50654208"/>
      </c:barChart>
      <c:catAx>
        <c:axId val="5065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1 521 MW</a:t>
                </a:r>
              </a:p>
            </c:rich>
          </c:tx>
          <c:layout>
            <c:manualLayout>
              <c:xMode val="edge"/>
              <c:yMode val="edge"/>
              <c:x val="0.44810188607918994"/>
              <c:y val="0.10679492649625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s-PE"/>
          </a:p>
        </c:txPr>
        <c:crossAx val="5065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54208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7.2859149867677336E-3"/>
              <c:y val="0.524675853018372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6522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8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7.9470198675496692E-2"/>
          <c:w val="0"/>
          <c:h val="0.870860927152317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3A-4448-80DB-DDADEBCE3DA1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763A-4448-80DB-DDADEBCE3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76160"/>
        <c:axId val="50477696"/>
        <c:axId val="0"/>
      </c:bar3DChart>
      <c:catAx>
        <c:axId val="504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47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47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476160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POTENCIA INSTALADA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6"/>
      <c:hPercent val="40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7.6642335766423361E-2"/>
          <c:w val="0"/>
          <c:h val="0.86861313868613144"/>
        </c:manualLayout>
      </c:layout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50</c:v>
              </c:pt>
              <c:pt idx="1">
                <c:v>52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E9-4BA6-8B6E-8DE201DF6821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50</c:v>
              </c:pt>
              <c:pt idx="1">
                <c:v>52</c:v>
              </c:pt>
            </c:numLit>
          </c:cat>
          <c:val>
            <c:numLit>
              <c:formatCode>General</c:formatCode>
              <c:ptCount val="2"/>
              <c:pt idx="0">
                <c:v>4</c:v>
              </c:pt>
              <c:pt idx="1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1-C5E9-4BA6-8B6E-8DE201DF6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02816"/>
        <c:axId val="50404352"/>
        <c:axId val="0"/>
      </c:bar3DChart>
      <c:catAx>
        <c:axId val="5040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40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404352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402816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4160583941605841"/>
          <c:w val="0"/>
          <c:h val="0.13138686131386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5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8.6330935251798566E-2"/>
          <c:w val="0"/>
          <c:h val="0.8597122302158273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B9-4637-A885-9CB323D1E48A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2EB9-4637-A885-9CB323D1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35584"/>
        <c:axId val="50437504"/>
        <c:axId val="0"/>
      </c:bar3DChart>
      <c:catAx>
        <c:axId val="5043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21 982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43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437504"/>
        <c:scaling>
          <c:orientation val="minMax"/>
          <c:max val="1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435584"/>
        <c:crosses val="autoZero"/>
        <c:crossBetween val="between"/>
        <c:majorUnit val="30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PRODUCCIÓN DE ENERGÍA ELÉCTRICA 2002,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2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8.1081081081081086E-2"/>
          <c:w val="0"/>
          <c:h val="0.68725868725868722"/>
        </c:manualLayout>
      </c:layout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2"/>
              <c:pt idx="0">
                <c:v>C.H. CACLIC</c:v>
              </c:pt>
              <c:pt idx="1">
                <c:v>C.H. CACLIC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D0F-48A6-AFF7-64DBE40F1D75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2"/>
              <c:pt idx="0">
                <c:v>C.H. CACLIC</c:v>
              </c:pt>
              <c:pt idx="1">
                <c:v>C.H. CACLIC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D0F-48A6-AFF7-64DBE40F1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55520"/>
        <c:axId val="50557312"/>
        <c:axId val="0"/>
      </c:bar3DChart>
      <c:catAx>
        <c:axId val="505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55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5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0555520"/>
        <c:crosses val="autoZero"/>
        <c:crossBetween val="between"/>
        <c:majorUnit val="3125.6289980000024"/>
        <c:minorUnit val="3125.628998000002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3397683397683398"/>
          <c:w val="0"/>
          <c:h val="0.127413127413127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TIPO DE MERCADO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9"/>
      <c:hPercent val="100"/>
      <c:rotY val="204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8.1355932203389825E-2"/>
          <c:w val="0"/>
          <c:h val="0.84745762711864403"/>
        </c:manualLayout>
      </c:layout>
      <c:bar3DChart>
        <c:barDir val="col"/>
        <c:grouping val="standard"/>
        <c:varyColors val="0"/>
        <c:ser>
          <c:idx val="1"/>
          <c:order val="0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t>8 655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39BF-4EB3-B991-52DB0FE638F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1-39BF-4EB3-B991-52DB0FE638FA}"/>
            </c:ext>
          </c:extLst>
        </c:ser>
        <c:ser>
          <c:idx val="0"/>
          <c:order val="1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39BF-4EB3-B991-52DB0FE63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97696"/>
        <c:axId val="51599616"/>
        <c:axId val="50581504"/>
      </c:bar3DChart>
      <c:catAx>
        <c:axId val="5159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16 629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5996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51599616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597696"/>
        <c:crosses val="autoZero"/>
        <c:crossBetween val="between"/>
        <c:majorUnit val="2000"/>
        <c:minorUnit val="500"/>
      </c:valAx>
      <c:serAx>
        <c:axId val="5058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599616"/>
        <c:crosses val="autoZero"/>
        <c:tickLblSkip val="4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TENSIÓN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7"/>
      <c:hPercent val="100"/>
      <c:rotY val="26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7.5268817204301078E-2"/>
          <c:w val="0"/>
          <c:h val="0.87096774193548387"/>
        </c:manualLayout>
      </c:layout>
      <c:bar3DChart>
        <c:barDir val="col"/>
        <c:grouping val="standar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04-4C89-B3B0-F8D5BE40F200}"/>
            </c:ext>
          </c:extLst>
        </c:ser>
        <c:ser>
          <c:idx val="1"/>
          <c:order val="1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904-4C89-B3B0-F8D5BE40F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12832"/>
        <c:axId val="51514368"/>
        <c:axId val="50505024"/>
      </c:bar3DChart>
      <c:catAx>
        <c:axId val="515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5143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5151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512832"/>
        <c:crosses val="autoZero"/>
        <c:crossBetween val="between"/>
        <c:majorUnit val="2000"/>
        <c:minorUnit val="400"/>
      </c:valAx>
      <c:serAx>
        <c:axId val="5050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514368"/>
        <c:crosses val="autoZero"/>
        <c:tickLblSkip val="8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E05-44E7-8AD7-3763B97944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E05-44E7-8AD7-3763B979440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DE05-44E7-8AD7-3763B9794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TIPO DE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2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5133928571428571"/>
          <c:w val="0"/>
          <c:h val="3.125E-2"/>
        </c:manualLayout>
      </c:layout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4AA-40B5-B75F-01896A1836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4AA-40B5-B75F-01896A183632}"/>
              </c:ext>
            </c:extLst>
          </c:dPt>
          <c:cat>
            <c:numLit>
              <c:formatCode>General</c:formatCode>
              <c:ptCount val="2"/>
            </c:numLit>
          </c:cat>
          <c:val>
            <c:numLit>
              <c:formatCode>General</c:formatCode>
              <c:ptCount val="2"/>
            </c:numLit>
          </c:val>
          <c:extLst>
            <c:ext xmlns:c16="http://schemas.microsoft.com/office/drawing/2014/chart" uri="{C3380CC4-5D6E-409C-BE32-E72D297353CC}">
              <c16:uniqueId val="{00000002-84AA-40B5-B75F-01896A183632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4AA-40B5-B75F-01896A1836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84AA-40B5-B75F-01896A18363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</c:numLit>
          </c:cat>
          <c:val>
            <c:numLit>
              <c:formatCode>General</c:formatCode>
              <c:ptCount val="2"/>
            </c:numLit>
          </c:val>
          <c:extLst>
            <c:ext xmlns:c16="http://schemas.microsoft.com/office/drawing/2014/chart" uri="{C3380CC4-5D6E-409C-BE32-E72D297353CC}">
              <c16:uniqueId val="{00000006-84AA-40B5-B75F-01896A183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solidFill>
                  <a:schemeClr val="bg1"/>
                </a:solidFill>
              </a:defRPr>
            </a:pPr>
            <a:r>
              <a:rPr lang="es-PE" sz="1000" b="1">
                <a:solidFill>
                  <a:schemeClr val="bg1"/>
                </a:solidFill>
              </a:rPr>
              <a:t>POTENCIA INSTALADA, POR TIPO DE SERVICIO</a:t>
            </a:r>
          </a:p>
        </c:rich>
      </c:tx>
      <c:layout>
        <c:manualLayout>
          <c:xMode val="edge"/>
          <c:yMode val="edge"/>
          <c:x val="0.16865418768761689"/>
          <c:y val="5.0908890879658011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9026548672566371"/>
          <c:y val="0.33939393939393941"/>
          <c:w val="0.71976401179941008"/>
          <c:h val="0.43272727272727274"/>
        </c:manualLayout>
      </c:layout>
      <c:barChart>
        <c:barDir val="col"/>
        <c:grouping val="stacked"/>
        <c:varyColors val="0"/>
        <c:ser>
          <c:idx val="0"/>
          <c:order val="0"/>
          <c:tx>
            <c:v>SEIN</c:v>
          </c:tx>
          <c:spPr>
            <a:gradFill flip="none" rotWithShape="1">
              <a:gsLst>
                <a:gs pos="2000">
                  <a:srgbClr val="0070C0"/>
                </a:gs>
                <a:gs pos="49000">
                  <a:schemeClr val="accent1">
                    <a:lumMod val="60000"/>
                    <a:lumOff val="40000"/>
                  </a:schemeClr>
                </a:gs>
                <a:gs pos="93000">
                  <a:srgbClr val="0070C0"/>
                </a:gs>
              </a:gsLst>
              <a:lin ang="0" scaled="0"/>
              <a:tileRect/>
            </a:gradFill>
            <a:ln w="12700">
              <a:noFill/>
              <a:prstDash val="solid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4200000"/>
              </a:lightRig>
            </a:scene3d>
            <a:sp3d prstMaterial="plastic"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5A882C-685F-4047-BF01-0E400243AF8C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297-4DE3-AE00-96EE66C54899}"/>
                </c:ext>
              </c:extLst>
            </c:dLbl>
            <c:dLbl>
              <c:idx val="1"/>
              <c:layout>
                <c:manualLayout>
                  <c:x val="0.10573020233180895"/>
                  <c:y val="0"/>
                </c:manualLayout>
              </c:layout>
              <c:tx>
                <c:rich>
                  <a:bodyPr/>
                  <a:lstStyle/>
                  <a:p>
                    <a:fld id="{88F9ABA0-E6E6-4C94-85D9-B4527DE25B16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297-4DE3-AE00-96EE66C5489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Lit>
              <c:ptCount val="2"/>
              <c:pt idx="0">
                <c:v>Para mercado eléctrico</c:v>
              </c:pt>
              <c:pt idx="1">
                <c:v>Para  uso propio</c:v>
              </c:pt>
            </c:strLit>
          </c:cat>
          <c:val>
            <c:numLit>
              <c:formatCode>General</c:formatCode>
              <c:ptCount val="2"/>
              <c:pt idx="0">
                <c:v>13412.376000000009</c:v>
              </c:pt>
              <c:pt idx="1">
                <c:v>265.18700000000001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'3.3.1'!$X$56:$X$57</c15:f>
                <c15:dlblRangeCache>
                  <c:ptCount val="2"/>
                  <c:pt idx="0">
                    <c:v>98%</c:v>
                  </c:pt>
                  <c:pt idx="1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C1C7-49D6-A7BE-EC92A9CF3424}"/>
            </c:ext>
          </c:extLst>
        </c:ser>
        <c:ser>
          <c:idx val="2"/>
          <c:order val="1"/>
          <c:tx>
            <c:v>SS AA</c:v>
          </c:tx>
          <c:spPr>
            <a:gradFill rotWithShape="0">
              <a:gsLst>
                <a:gs pos="9000">
                  <a:srgbClr val="FFC000"/>
                </a:gs>
                <a:gs pos="50000">
                  <a:srgbClr val="FFFF00"/>
                </a:gs>
                <a:gs pos="97000">
                  <a:srgbClr val="FFC0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/>
          </c:spPr>
          <c:invertIfNegative val="0"/>
          <c:dLbls>
            <c:dLbl>
              <c:idx val="0"/>
              <c:layout>
                <c:manualLayout>
                  <c:x val="0"/>
                  <c:y val="-2.4841568634683356E-2"/>
                </c:manualLayout>
              </c:layout>
              <c:tx>
                <c:rich>
                  <a:bodyPr/>
                  <a:lstStyle/>
                  <a:p>
                    <a:fld id="{B8D18D34-3667-4E45-83D3-B22A9AE6315A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297-4DE3-AE00-96EE66C54899}"/>
                </c:ext>
              </c:extLst>
            </c:dLbl>
            <c:dLbl>
              <c:idx val="1"/>
              <c:layout>
                <c:manualLayout>
                  <c:x val="0"/>
                  <c:y val="-3.9036750711645272E-2"/>
                </c:manualLayout>
              </c:layout>
              <c:tx>
                <c:rich>
                  <a:bodyPr/>
                  <a:lstStyle/>
                  <a:p>
                    <a:fld id="{638A8430-9D04-4F0F-8E9A-BD7F77D72CF7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297-4DE3-AE00-96EE66C5489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Lit>
              <c:ptCount val="2"/>
              <c:pt idx="0">
                <c:v>Para mercado eléctrico</c:v>
              </c:pt>
              <c:pt idx="1">
                <c:v>Para  uso propio</c:v>
              </c:pt>
            </c:strLit>
          </c:cat>
          <c:val>
            <c:numLit>
              <c:formatCode>General</c:formatCode>
              <c:ptCount val="2"/>
              <c:pt idx="0">
                <c:v>237.8189999999999</c:v>
              </c:pt>
              <c:pt idx="1">
                <c:v>1207.458000000001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'3.3.1'!$Y$56:$Y$57</c15:f>
                <c15:dlblRangeCache>
                  <c:ptCount val="2"/>
                  <c:pt idx="0">
                    <c:v>2%</c:v>
                  </c:pt>
                  <c:pt idx="1">
                    <c:v>82%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C1C7-49D6-A7BE-EC92A9CF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389120"/>
        <c:axId val="48411392"/>
      </c:barChart>
      <c:catAx>
        <c:axId val="4838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PE"/>
          </a:p>
        </c:txPr>
        <c:crossAx val="484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139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4.4247882188379148E-2"/>
              <c:y val="0.48363650651452994"/>
            </c:manualLayout>
          </c:layout>
          <c:overlay val="0"/>
          <c:spPr>
            <a:noFill/>
            <a:ln w="25400">
              <a:noFill/>
            </a:ln>
          </c:spPr>
        </c:title>
        <c:numFmt formatCode="###\ #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PE"/>
          </a:p>
        </c:txPr>
        <c:crossAx val="48389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604722313902383"/>
          <c:y val="0.90181841042324795"/>
          <c:w val="0.4513274762810337"/>
          <c:h val="6.181841042324798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Century Gothic" panose="020B0502020202020204" pitchFamily="34" charset="0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hPercent val="29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0-1814-4283-9604-17511B2E0727}"/>
            </c:ext>
          </c:extLst>
        </c:ser>
        <c:ser>
          <c:idx val="1"/>
          <c:order val="1"/>
          <c:tx>
            <c:v/>
          </c:tx>
          <c:spPr>
            <a:solidFill>
              <a:srgbClr val="CC9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1-1814-4283-9604-17511B2E0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1742976"/>
        <c:axId val="51752960"/>
        <c:axId val="0"/>
      </c:bar3DChart>
      <c:catAx>
        <c:axId val="517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75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742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EFECTIVA, POR ORIGEN</a:t>
            </a:r>
          </a:p>
        </c:rich>
      </c:tx>
      <c:layout>
        <c:manualLayout>
          <c:xMode val="edge"/>
          <c:yMode val="edge"/>
          <c:x val="0.25565364142566288"/>
          <c:y val="2.8507333642118268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8396742463266857"/>
          <c:y val="0.26517900262467198"/>
          <c:w val="0.75510204081632648"/>
          <c:h val="0.5606694560669456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00">
                    <a:gamma/>
                    <a:shade val="36078"/>
                    <a:invGamma/>
                  </a:srgbClr>
                </a:gs>
                <a:gs pos="50000">
                  <a:srgbClr val="99CC00"/>
                </a:gs>
                <a:gs pos="100000">
                  <a:srgbClr val="99CC00">
                    <a:gamma/>
                    <a:shade val="36078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2000">
                    <a:srgbClr val="0070C0"/>
                  </a:gs>
                  <a:gs pos="49000">
                    <a:schemeClr val="accent1">
                      <a:lumMod val="60000"/>
                      <a:lumOff val="40000"/>
                    </a:schemeClr>
                  </a:gs>
                  <a:gs pos="93000">
                    <a:srgbClr val="0070C0"/>
                  </a:gs>
                </a:gsLst>
                <a:lin ang="0" scaled="0"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/>
            </c:spPr>
            <c:extLst>
              <c:ext xmlns:c16="http://schemas.microsoft.com/office/drawing/2014/chart" uri="{C3380CC4-5D6E-409C-BE32-E72D297353CC}">
                <c16:uniqueId val="{00000001-7534-4419-A675-8E17818EE924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15000">
                    <a:srgbClr val="FF0000"/>
                  </a:gs>
                  <a:gs pos="49000">
                    <a:schemeClr val="accent2">
                      <a:lumMod val="60000"/>
                      <a:lumOff val="40000"/>
                    </a:schemeClr>
                  </a:gs>
                  <a:gs pos="77000">
                    <a:srgbClr val="FF0000"/>
                  </a:gs>
                </a:gsLst>
                <a:lin ang="0" scaled="0"/>
                <a:tileRect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31750" h="31750"/>
              </a:sp3d>
            </c:spPr>
            <c:extLst>
              <c:ext xmlns:c16="http://schemas.microsoft.com/office/drawing/2014/chart" uri="{C3380CC4-5D6E-409C-BE32-E72D297353CC}">
                <c16:uniqueId val="{00000003-7534-4419-A675-8E17818EE9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50800" h="63500"/>
              </a:sp3d>
            </c:spPr>
            <c:extLst>
              <c:ext xmlns:c16="http://schemas.microsoft.com/office/drawing/2014/chart" uri="{C3380CC4-5D6E-409C-BE32-E72D297353CC}">
                <c16:uniqueId val="{00000005-7534-4419-A675-8E17818EE924}"/>
              </c:ext>
            </c:extLst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99CC00">
                      <a:gamma/>
                      <a:shade val="36078"/>
                      <a:invGamma/>
                    </a:srgbClr>
                  </a:gs>
                  <a:gs pos="50000">
                    <a:srgbClr val="99CC00"/>
                  </a:gs>
                  <a:gs pos="100000">
                    <a:srgbClr val="99CC00">
                      <a:gamma/>
                      <a:shade val="36078"/>
                      <a:invGamma/>
                    </a:srgbClr>
                  </a:gs>
                </a:gsLst>
                <a:lin ang="0" scaled="1"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44450" h="50800"/>
              </a:sp3d>
            </c:spPr>
            <c:extLst>
              <c:ext xmlns:c16="http://schemas.microsoft.com/office/drawing/2014/chart" uri="{C3380CC4-5D6E-409C-BE32-E72D297353CC}">
                <c16:uniqueId val="{00000007-7534-4419-A675-8E17818EE92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837CD370-95BD-4AB9-8EDB-63FDBD933C30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534-4419-A675-8E17818EE92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4F9E4AF-9F9A-45BF-B825-A581DEF4254A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34-4419-A675-8E17818EE92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C91D3E4-92AA-480C-BC04-A51EDC97F628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534-4419-A675-8E17818EE92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0BFDC1F-E9F2-4C5E-8553-C097926638AC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534-4419-A675-8E17818EE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P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'3.4.1 PE'!$C$7:$F$8</c:f>
              <c:strCache>
                <c:ptCount val="4"/>
                <c:pt idx="0">
                  <c:v>Hidráulica</c:v>
                </c:pt>
                <c:pt idx="1">
                  <c:v>Térmica</c:v>
                </c:pt>
                <c:pt idx="2">
                  <c:v>Solar</c:v>
                </c:pt>
                <c:pt idx="3">
                  <c:v>Eólica</c:v>
                </c:pt>
              </c:strCache>
            </c:strRef>
          </c:cat>
          <c:val>
            <c:numRef>
              <c:f>'3.4.1 PE'!$C$14:$F$14</c:f>
              <c:numCache>
                <c:formatCode>#\ ##0</c:formatCode>
                <c:ptCount val="4"/>
                <c:pt idx="0">
                  <c:v>5430.8330000000005</c:v>
                </c:pt>
                <c:pt idx="1">
                  <c:v>8590.8903000000009</c:v>
                </c:pt>
                <c:pt idx="2" formatCode="#,##0">
                  <c:v>400.24799999999999</c:v>
                </c:pt>
                <c:pt idx="3" formatCode="#,##0">
                  <c:v>1015.6900000000005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'3.4.1 PE'!$C$15:$F$15</c15:f>
                <c15:dlblRangeCache>
                  <c:ptCount val="4"/>
                  <c:pt idx="0">
                    <c:v>35.2%</c:v>
                  </c:pt>
                  <c:pt idx="1">
                    <c:v>55.6%</c:v>
                  </c:pt>
                  <c:pt idx="2">
                    <c:v>2.6%</c:v>
                  </c:pt>
                  <c:pt idx="3">
                    <c:v>6.6%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534-4419-A675-8E17818EE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14784"/>
        <c:axId val="51816320"/>
      </c:barChart>
      <c:catAx>
        <c:axId val="5181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81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81632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5510241126401254E-2"/>
              <c:y val="0.4435145900880037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814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EFECTIVA, POR TIPO DE SERVICIO</a:t>
            </a:r>
          </a:p>
        </c:rich>
      </c:tx>
      <c:layout>
        <c:manualLayout>
          <c:xMode val="edge"/>
          <c:yMode val="edge"/>
          <c:x val="0.19844292190748886"/>
          <c:y val="2.1739097516656571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8262806236080179"/>
          <c:y val="0.27018674511528457"/>
          <c:w val="0.71937639198218262"/>
          <c:h val="0.55279586931632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'3.4.1 PE'!$C$56:$C$57</c:f>
              <c:strCache>
                <c:ptCount val="2"/>
                <c:pt idx="0">
                  <c:v>SEIN</c:v>
                </c:pt>
              </c:strCache>
            </c:strRef>
          </c:tx>
          <c:spPr>
            <a:gradFill>
              <a:gsLst>
                <a:gs pos="2000">
                  <a:srgbClr val="0070C0"/>
                </a:gs>
                <a:gs pos="49000">
                  <a:schemeClr val="accent1">
                    <a:lumMod val="60000"/>
                    <a:lumOff val="40000"/>
                  </a:schemeClr>
                </a:gs>
                <a:gs pos="93000">
                  <a:srgbClr val="0070C0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12700" h="44450"/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900" b="1"/>
                      <a:t>99%</a:t>
                    </a:r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3D6-4360-B59A-3E034F574192}"/>
                </c:ext>
              </c:extLst>
            </c:dLbl>
            <c:dLbl>
              <c:idx val="1"/>
              <c:layout>
                <c:manualLayout>
                  <c:x val="-0.12121212121212122"/>
                  <c:y val="-1.5686274509803921E-2"/>
                </c:manualLayout>
              </c:layout>
              <c:tx>
                <c:rich>
                  <a:bodyPr/>
                  <a:lstStyle/>
                  <a:p>
                    <a:r>
                      <a:rPr lang="en-US" sz="900" b="1"/>
                      <a:t>17%</a:t>
                    </a:r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3D6-4360-B59A-3E034F57419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('3.4.1 PE'!$B$59,'3.4.1 PE'!$B$61)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('3.4.1 PE'!$C$59,'3.4.1 PE'!$C$61)</c:f>
              <c:numCache>
                <c:formatCode>#,##0</c:formatCode>
                <c:ptCount val="2"/>
                <c:pt idx="0" formatCode="#\ ##0">
                  <c:v>13975.643000000013</c:v>
                </c:pt>
                <c:pt idx="1">
                  <c:v>221.38399999999999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D6-4360-B59A-3E034F574192}"/>
            </c:ext>
          </c:extLst>
        </c:ser>
        <c:ser>
          <c:idx val="1"/>
          <c:order val="1"/>
          <c:tx>
            <c:strRef>
              <c:f>'3.4.1 PE'!$E$56:$E$57</c:f>
              <c:strCache>
                <c:ptCount val="2"/>
                <c:pt idx="0">
                  <c:v>SS AA</c:v>
                </c:pt>
              </c:strCache>
            </c:strRef>
          </c:tx>
          <c:spPr>
            <a:gradFill>
              <a:gsLst>
                <a:gs pos="2000">
                  <a:srgbClr val="FFC000"/>
                </a:gs>
                <a:gs pos="49000">
                  <a:srgbClr val="FFFF00"/>
                </a:gs>
                <a:gs pos="93000">
                  <a:srgbClr val="FFC000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25400" h="50800"/>
            </a:sp3d>
          </c:spPr>
          <c:invertIfNegative val="0"/>
          <c:dLbls>
            <c:dLbl>
              <c:idx val="0"/>
              <c:layout>
                <c:manualLayout>
                  <c:x val="0"/>
                  <c:y val="-2.5098039215686273E-2"/>
                </c:manualLayout>
              </c:layout>
              <c:tx>
                <c:rich>
                  <a:bodyPr/>
                  <a:lstStyle/>
                  <a:p>
                    <a:pPr>
                      <a:defRPr sz="900" b="1"/>
                    </a:pPr>
                    <a:r>
                      <a:rPr lang="en-US" sz="900" b="1"/>
                      <a:t>1%</a:t>
                    </a:r>
                    <a:endParaRPr lang="en-US"/>
                  </a:p>
                </c:rich>
              </c:tx>
              <c:numFmt formatCode="#,##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3D6-4360-B59A-3E034F574192}"/>
                </c:ext>
              </c:extLst>
            </c:dLbl>
            <c:dLbl>
              <c:idx val="1"/>
              <c:layout>
                <c:manualLayout>
                  <c:x val="-7.4211502782932258E-3"/>
                  <c:y val="-5.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 sz="900" b="1"/>
                      <a:t>83%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3D6-4360-B59A-3E034F574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('3.4.1 PE'!$B$59,'3.4.1 PE'!$B$61)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('3.4.1 PE'!$D$59,'3.4.1 PE'!$D$61)</c:f>
              <c:numCache>
                <c:formatCode>#,##0</c:formatCode>
                <c:ptCount val="2"/>
                <c:pt idx="0">
                  <c:v>188.268</c:v>
                </c:pt>
                <c:pt idx="1">
                  <c:v>1052.3662999999999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D6-4360-B59A-3E034F574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888512"/>
        <c:axId val="51890048"/>
      </c:barChart>
      <c:catAx>
        <c:axId val="518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89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8900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3.5634766433416599E-2"/>
              <c:y val="0.50310645063597825"/>
            </c:manualLayout>
          </c:layout>
          <c:overlay val="0"/>
          <c:spPr>
            <a:noFill/>
            <a:ln w="25400">
              <a:noFill/>
            </a:ln>
          </c:spPr>
        </c:title>
        <c:numFmt formatCode="#\ 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888512"/>
        <c:crosses val="autoZero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77430743235018"/>
          <c:y val="0.92546714112659001"/>
          <c:w val="0.35040840674136509"/>
          <c:h val="6.21118514031899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PE" sz="100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000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POTENCIA EFECTIVA, POR SISTEMA</a:t>
            </a:r>
          </a:p>
        </c:rich>
      </c:tx>
      <c:layout>
        <c:manualLayout>
          <c:xMode val="edge"/>
          <c:yMode val="edge"/>
          <c:x val="0.24493594434524679"/>
          <c:y val="4.0909293118021266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view3D>
      <c:rotX val="15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094172438971441"/>
          <c:y val="0.35463924152338105"/>
          <c:w val="0.73110019752685551"/>
          <c:h val="0.50909138630398476"/>
        </c:manualLayout>
      </c:layout>
      <c:pie3DChart>
        <c:varyColors val="1"/>
        <c:ser>
          <c:idx val="0"/>
          <c:order val="0"/>
          <c:spPr>
            <a:gradFill>
              <a:gsLst>
                <a:gs pos="2000">
                  <a:srgbClr val="0070C0"/>
                </a:gs>
                <a:gs pos="49000">
                  <a:schemeClr val="accent1">
                    <a:lumMod val="60000"/>
                    <a:lumOff val="40000"/>
                  </a:schemeClr>
                </a:gs>
                <a:gs pos="93000">
                  <a:srgbClr val="0070C0"/>
                </a:gs>
              </a:gsLst>
              <a:lin ang="0" scaled="0"/>
            </a:gradFill>
            <a:ln w="12700">
              <a:noFill/>
              <a:prstDash val="solid"/>
            </a:ln>
            <a:effectLst>
              <a:innerShdw blurRad="63500" dist="50800" dir="135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 prstMaterial="plastic">
              <a:bevelT w="44450" h="50800"/>
              <a:contourClr>
                <a:srgbClr val="000000"/>
              </a:contourClr>
            </a:sp3d>
          </c:spPr>
          <c:dPt>
            <c:idx val="0"/>
            <c:bubble3D val="0"/>
            <c:explosion val="42"/>
            <c:spPr>
              <a:gradFill flip="none" rotWithShape="1">
                <a:gsLst>
                  <a:gs pos="2000">
                    <a:srgbClr val="0065B0"/>
                  </a:gs>
                  <a:gs pos="49000">
                    <a:schemeClr val="accent1">
                      <a:lumMod val="60000"/>
                      <a:lumOff val="40000"/>
                    </a:schemeClr>
                  </a:gs>
                  <a:gs pos="93000">
                    <a:srgbClr val="0069B8"/>
                  </a:gs>
                </a:gsLst>
                <a:path path="circle">
                  <a:fillToRect l="100000" t="100000"/>
                </a:path>
                <a:tileRect r="-100000" b="-100000"/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44450" h="508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64-46BF-8297-AC11F9FE278E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2000">
                    <a:srgbClr val="FF0000"/>
                  </a:gs>
                  <a:gs pos="49000">
                    <a:schemeClr val="accent2">
                      <a:lumMod val="60000"/>
                      <a:lumOff val="40000"/>
                    </a:schemeClr>
                  </a:gs>
                  <a:gs pos="93000">
                    <a:srgbClr val="FF00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44450" h="508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64-46BF-8297-AC11F9FE278E}"/>
              </c:ext>
            </c:extLst>
          </c:dPt>
          <c:dLbls>
            <c:dLbl>
              <c:idx val="0"/>
              <c:layout>
                <c:manualLayout>
                  <c:x val="-2.6772194712774314E-2"/>
                  <c:y val="-0.164066809830589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64-46BF-8297-AC11F9FE278E}"/>
                </c:ext>
              </c:extLst>
            </c:dLbl>
            <c:dLbl>
              <c:idx val="1"/>
              <c:layout>
                <c:manualLayout>
                  <c:x val="7.3089218603458697E-2"/>
                  <c:y val="0.143303286184249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4-46BF-8297-AC11F9FE278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('3.4.1 PE'!$B$34,'3.4.1 PE'!$B$36)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('3.4.1 PE'!$G$34,'3.4.1 PE'!$G$36)</c:f>
              <c:numCache>
                <c:formatCode>#\ ##0</c:formatCode>
                <c:ptCount val="2"/>
                <c:pt idx="0">
                  <c:v>14197.026999999995</c:v>
                </c:pt>
                <c:pt idx="1">
                  <c:v>1240.634300000002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64-46BF-8297-AC11F9FE2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EFECTIVA TOTAL PARA EL MERCADO ELÉCTRICO   </a:t>
            </a:r>
          </a:p>
        </c:rich>
      </c:tx>
      <c:layout>
        <c:manualLayout>
          <c:xMode val="edge"/>
          <c:yMode val="edge"/>
          <c:x val="0.26642773179432672"/>
          <c:y val="2.7519617085879876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324613528016036"/>
          <c:y val="0.20254668902636527"/>
          <c:w val="0.87511714027236398"/>
          <c:h val="0.6690875921187433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chemeClr val="accent1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lin ang="0" scaled="0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 w="44450" h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(Graf)'!$L$5:$L$11</c:f>
              <c:strCache>
                <c:ptCount val="7"/>
                <c:pt idx="0">
                  <c:v>ENGIE PERU</c:v>
                </c:pt>
                <c:pt idx="1">
                  <c:v>ENEL PERU</c:v>
                </c:pt>
                <c:pt idx="2">
                  <c:v>KALLPA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'3.4.2.1 (Graf)'!$M$5:$M$11</c:f>
              <c:numCache>
                <c:formatCode>#\ ##0</c:formatCode>
                <c:ptCount val="7"/>
                <c:pt idx="0">
                  <c:v>2583.9739999999997</c:v>
                </c:pt>
                <c:pt idx="1">
                  <c:v>2057.2009999999996</c:v>
                </c:pt>
                <c:pt idx="2">
                  <c:v>1811.0029999999999</c:v>
                </c:pt>
                <c:pt idx="3">
                  <c:v>914.46400000000006</c:v>
                </c:pt>
                <c:pt idx="4">
                  <c:v>723.57600000000002</c:v>
                </c:pt>
                <c:pt idx="5">
                  <c:v>572.58600000000001</c:v>
                </c:pt>
                <c:pt idx="6">
                  <c:v>5501.1070000000036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8-4648-A058-53E984B9C15A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3.4959230525610057E-5"/>
                  <c:y val="-9.5883499346160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08-4648-A058-53E984B9C15A}"/>
                </c:ext>
              </c:extLst>
            </c:dLbl>
            <c:dLbl>
              <c:idx val="1"/>
              <c:layout>
                <c:manualLayout>
                  <c:x val="-9.6904734803514997E-4"/>
                  <c:y val="-4.6665711538005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08-4648-A058-53E984B9C15A}"/>
                </c:ext>
              </c:extLst>
            </c:dLbl>
            <c:dLbl>
              <c:idx val="2"/>
              <c:layout>
                <c:manualLayout>
                  <c:x val="4.973302493385364E-4"/>
                  <c:y val="-3.4428033306679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8-4648-A058-53E984B9C15A}"/>
                </c:ext>
              </c:extLst>
            </c:dLbl>
            <c:dLbl>
              <c:idx val="3"/>
              <c:layout>
                <c:manualLayout>
                  <c:x val="3.3139953980566646E-3"/>
                  <c:y val="-1.2054782460368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08-4648-A058-53E984B9C15A}"/>
                </c:ext>
              </c:extLst>
            </c:dLbl>
            <c:dLbl>
              <c:idx val="5"/>
              <c:layout>
                <c:manualLayout>
                  <c:x val="3.8895701024568982E-3"/>
                  <c:y val="-1.024912455488401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08-4648-A058-53E984B9C15A}"/>
                </c:ext>
              </c:extLst>
            </c:dLbl>
            <c:dLbl>
              <c:idx val="6"/>
              <c:layout>
                <c:manualLayout>
                  <c:x val="4.4303185887446883E-3"/>
                  <c:y val="-0.26415844055430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08-4648-A058-53E984B9C1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(Graf)'!$L$5:$L$11</c:f>
              <c:strCache>
                <c:ptCount val="7"/>
                <c:pt idx="0">
                  <c:v>ENGIE PERU</c:v>
                </c:pt>
                <c:pt idx="1">
                  <c:v>ENEL PERU</c:v>
                </c:pt>
                <c:pt idx="2">
                  <c:v>KALLPA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'3.4.2.1 (Graf)'!$N$5:$N$11</c:f>
              <c:numCache>
                <c:formatCode>0%</c:formatCode>
                <c:ptCount val="7"/>
                <c:pt idx="0">
                  <c:v>0.18243365127047179</c:v>
                </c:pt>
                <c:pt idx="1">
                  <c:v>0.14524244045306409</c:v>
                </c:pt>
                <c:pt idx="2">
                  <c:v>0.12786037698203551</c:v>
                </c:pt>
                <c:pt idx="3">
                  <c:v>6.4562958634800799E-2</c:v>
                </c:pt>
                <c:pt idx="4">
                  <c:v>5.1085890048306569E-2</c:v>
                </c:pt>
                <c:pt idx="5">
                  <c:v>4.0425698805930083E-2</c:v>
                </c:pt>
                <c:pt idx="6">
                  <c:v>0.38838898380539122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08-4648-A058-53E984B9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9682688"/>
        <c:axId val="49693056"/>
      </c:barChart>
      <c:catAx>
        <c:axId val="496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14</a:t>
                </a:r>
                <a:r>
                  <a:rPr lang="es-PE" sz="1100" baseline="0"/>
                  <a:t> 164</a:t>
                </a:r>
                <a:r>
                  <a:rPr lang="es-PE" sz="1100"/>
                  <a:t> MW</a:t>
                </a:r>
              </a:p>
            </c:rich>
          </c:tx>
          <c:layout>
            <c:manualLayout>
              <c:xMode val="edge"/>
              <c:yMode val="edge"/>
              <c:x val="0.44271906210271755"/>
              <c:y val="9.767616844877138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69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9305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MW</a:t>
                </a:r>
              </a:p>
            </c:rich>
          </c:tx>
          <c:layout>
            <c:manualLayout>
              <c:xMode val="edge"/>
              <c:yMode val="edge"/>
              <c:x val="1.1226443965408723E-2"/>
              <c:y val="0.45942595109092271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682688"/>
        <c:crosses val="autoZero"/>
        <c:crossBetween val="between"/>
        <c:majorUnit val="8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portrait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EFECTIVA HIDRÁULICA PARA EL MERCADO ELÉCTRICO</a:t>
            </a:r>
          </a:p>
        </c:rich>
      </c:tx>
      <c:layout>
        <c:manualLayout>
          <c:xMode val="edge"/>
          <c:yMode val="edge"/>
          <c:x val="0.22769835534131569"/>
          <c:y val="3.040691029595043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063173199461441"/>
          <c:y val="0.20493507239385012"/>
          <c:w val="0.88502059198352656"/>
          <c:h val="0.6839557309165675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CCFF">
                    <a:gamma/>
                    <a:shade val="46275"/>
                    <a:invGamma/>
                  </a:srgbClr>
                </a:gs>
                <a:gs pos="50000">
                  <a:srgbClr val="00CCFF"/>
                </a:gs>
                <a:gs pos="100000">
                  <a:srgbClr val="00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44450" h="508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(Graf)'!$L$40:$L$46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'3.4.2.1 (Graf)'!$M$40:$M$46</c:f>
              <c:numCache>
                <c:formatCode>#\ ##0</c:formatCode>
                <c:ptCount val="7"/>
                <c:pt idx="0">
                  <c:v>898.15000000000009</c:v>
                </c:pt>
                <c:pt idx="1">
                  <c:v>599.97300000000007</c:v>
                </c:pt>
                <c:pt idx="2">
                  <c:v>592.93299999999999</c:v>
                </c:pt>
                <c:pt idx="3">
                  <c:v>476.74</c:v>
                </c:pt>
                <c:pt idx="4">
                  <c:v>441.84999999999997</c:v>
                </c:pt>
                <c:pt idx="5">
                  <c:v>375.75</c:v>
                </c:pt>
                <c:pt idx="6">
                  <c:v>1928.2960000000007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A-4F7D-829B-D1325AAEF3D5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5.040661668208964E-3"/>
                  <c:y val="-8.0063469161575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FA-4F7D-829B-D1325AAEF3D5}"/>
                </c:ext>
              </c:extLst>
            </c:dLbl>
            <c:dLbl>
              <c:idx val="1"/>
              <c:layout>
                <c:manualLayout>
                  <c:x val="-1.0228177259035038E-3"/>
                  <c:y val="-4.5608751783538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A-4F7D-829B-D1325AAEF3D5}"/>
                </c:ext>
              </c:extLst>
            </c:dLbl>
            <c:dLbl>
              <c:idx val="2"/>
              <c:layout>
                <c:manualLayout>
                  <c:x val="-1.8083869862816145E-3"/>
                  <c:y val="-4.2063997863595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A-4F7D-829B-D1325AAEF3D5}"/>
                </c:ext>
              </c:extLst>
            </c:dLbl>
            <c:dLbl>
              <c:idx val="3"/>
              <c:layout>
                <c:manualLayout>
                  <c:x val="-5.4822156922941978E-4"/>
                  <c:y val="-3.5277050449095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A-4F7D-829B-D1325AAEF3D5}"/>
                </c:ext>
              </c:extLst>
            </c:dLbl>
            <c:dLbl>
              <c:idx val="4"/>
              <c:layout>
                <c:manualLayout>
                  <c:x val="5.9899564466493567E-3"/>
                  <c:y val="-2.9397603748078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A-4F7D-829B-D1325AAEF3D5}"/>
                </c:ext>
              </c:extLst>
            </c:dLbl>
            <c:dLbl>
              <c:idx val="5"/>
              <c:layout>
                <c:manualLayout>
                  <c:x val="2.9966937265751676E-3"/>
                  <c:y val="-2.0423048869438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FA-4F7D-829B-D1325AAEF3D5}"/>
                </c:ext>
              </c:extLst>
            </c:dLbl>
            <c:dLbl>
              <c:idx val="6"/>
              <c:layout>
                <c:manualLayout>
                  <c:x val="1.4974891116623392E-3"/>
                  <c:y val="-0.27633747523194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A-4F7D-829B-D1325AAEF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(Graf)'!$L$40:$L$46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'3.4.2.1 (Graf)'!$N$40:$N$46</c:f>
              <c:numCache>
                <c:formatCode>0%</c:formatCode>
                <c:ptCount val="7"/>
                <c:pt idx="0">
                  <c:v>0.16902560404329042</c:v>
                </c:pt>
                <c:pt idx="1">
                  <c:v>0.11291075959991659</c:v>
                </c:pt>
                <c:pt idx="2">
                  <c:v>0.11158588040104693</c:v>
                </c:pt>
                <c:pt idx="3">
                  <c:v>8.9719163248453221E-2</c:v>
                </c:pt>
                <c:pt idx="4">
                  <c:v>8.3153107105191623E-2</c:v>
                </c:pt>
                <c:pt idx="5">
                  <c:v>7.0713545308986658E-2</c:v>
                </c:pt>
                <c:pt idx="6">
                  <c:v>0.36289194029311456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AFA-4F7D-829B-D1325AAEF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49739648"/>
        <c:axId val="49770496"/>
      </c:barChart>
      <c:catAx>
        <c:axId val="4973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5 314 MW</a:t>
                </a:r>
              </a:p>
            </c:rich>
          </c:tx>
          <c:layout>
            <c:manualLayout>
              <c:xMode val="edge"/>
              <c:yMode val="edge"/>
              <c:x val="0.45906960774431388"/>
              <c:y val="9.119132537316861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77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704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4064176248658999E-2"/>
              <c:y val="0.48396721744574051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73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POTENCIA EFECTIVA TÉRMICA PARA EL MERCADO ELÉCTRICO</a:t>
            </a:r>
          </a:p>
        </c:rich>
      </c:tx>
      <c:layout>
        <c:manualLayout>
          <c:xMode val="edge"/>
          <c:yMode val="edge"/>
          <c:x val="0.25520516860741094"/>
          <c:y val="2.8178275299958384E-2"/>
        </c:manualLayout>
      </c:layout>
      <c:overlay val="0"/>
      <c:spPr>
        <a:solidFill>
          <a:srgbClr val="585858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581516547518476E-2"/>
          <c:y val="0.17769955898285614"/>
          <c:w val="0.88513348372027401"/>
          <c:h val="0.6836603735687670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CCFF">
                    <a:gamma/>
                    <a:shade val="46275"/>
                    <a:invGamma/>
                  </a:srgbClr>
                </a:gs>
                <a:gs pos="37000">
                  <a:srgbClr val="00CCFF"/>
                </a:gs>
                <a:gs pos="91000">
                  <a:srgbClr val="00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88900" dist="889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(Graf)'!$L$74:$L$80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'3.4.2.1 (Graf)'!$M$74:$M$80</c:f>
              <c:numCache>
                <c:formatCode>#\ ##0</c:formatCode>
                <c:ptCount val="7"/>
                <c:pt idx="0">
                  <c:v>2049.9090000000001</c:v>
                </c:pt>
                <c:pt idx="1">
                  <c:v>1218.07</c:v>
                </c:pt>
                <c:pt idx="2">
                  <c:v>888.51300000000003</c:v>
                </c:pt>
                <c:pt idx="3">
                  <c:v>723.57600000000002</c:v>
                </c:pt>
                <c:pt idx="4">
                  <c:v>572.58600000000001</c:v>
                </c:pt>
                <c:pt idx="5">
                  <c:v>326.12099999999998</c:v>
                </c:pt>
                <c:pt idx="6">
                  <c:v>1655.5060000000003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F-49F4-AFBE-D1A2D1B280D9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8289793966767064E-3"/>
                  <c:y val="-0.261082411588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AF-49F4-AFBE-D1A2D1B280D9}"/>
                </c:ext>
              </c:extLst>
            </c:dLbl>
            <c:dLbl>
              <c:idx val="1"/>
              <c:layout>
                <c:manualLayout>
                  <c:x val="-1.4144896983383532E-3"/>
                  <c:y val="-0.10153204895101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AF-49F4-AFBE-D1A2D1B280D9}"/>
                </c:ext>
              </c:extLst>
            </c:dLbl>
            <c:dLbl>
              <c:idx val="2"/>
              <c:layout>
                <c:manualLayout>
                  <c:x val="1.4144896983383532E-3"/>
                  <c:y val="-7.2522892107864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AF-49F4-AFBE-D1A2D1B280D9}"/>
                </c:ext>
              </c:extLst>
            </c:dLbl>
            <c:dLbl>
              <c:idx val="3"/>
              <c:layout>
                <c:manualLayout>
                  <c:x val="-2.0003974442818419E-3"/>
                  <c:y val="-5.0702899887837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AF-49F4-AFBE-D1A2D1B280D9}"/>
                </c:ext>
              </c:extLst>
            </c:dLbl>
            <c:dLbl>
              <c:idx val="4"/>
              <c:layout>
                <c:manualLayout>
                  <c:x val="1.4144896983383532E-3"/>
                  <c:y val="-3.1910072527460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AF-49F4-AFBE-D1A2D1B280D9}"/>
                </c:ext>
              </c:extLst>
            </c:dLbl>
            <c:dLbl>
              <c:idx val="5"/>
              <c:layout>
                <c:manualLayout>
                  <c:x val="2.4975469467537741E-3"/>
                  <c:y val="-7.5675673528391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3-4545-A5D1-ABBD17AB5A7A}"/>
                </c:ext>
              </c:extLst>
            </c:dLbl>
            <c:dLbl>
              <c:idx val="6"/>
              <c:layout>
                <c:manualLayout>
                  <c:x val="2.8289793966767064E-3"/>
                  <c:y val="-0.1392439528471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AF-49F4-AFBE-D1A2D1B28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(Graf)'!$L$74:$L$80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'3.4.2.1 (Graf)'!$N$74:$N$80</c:f>
              <c:numCache>
                <c:formatCode>0%</c:formatCode>
                <c:ptCount val="7"/>
                <c:pt idx="0">
                  <c:v>0.27573735778887021</c:v>
                </c:pt>
                <c:pt idx="1">
                  <c:v>0.16384503087790195</c:v>
                </c:pt>
                <c:pt idx="2">
                  <c:v>0.11951565995420403</c:v>
                </c:pt>
                <c:pt idx="3">
                  <c:v>9.7329654340480257E-2</c:v>
                </c:pt>
                <c:pt idx="4">
                  <c:v>7.7019687579740384E-2</c:v>
                </c:pt>
                <c:pt idx="5">
                  <c:v>4.3867187694411863E-2</c:v>
                </c:pt>
                <c:pt idx="6">
                  <c:v>0.22268542176439121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AF-49F4-AFBE-D1A2D1B28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100"/>
        <c:axId val="51397376"/>
        <c:axId val="51399296"/>
      </c:barChart>
      <c:catAx>
        <c:axId val="5139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7 434 MW</a:t>
                </a:r>
              </a:p>
            </c:rich>
          </c:tx>
          <c:layout>
            <c:manualLayout>
              <c:xMode val="edge"/>
              <c:yMode val="edge"/>
              <c:x val="0.4464570268704473"/>
              <c:y val="9.8970250574798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39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99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795119673197352E-2"/>
              <c:y val="0.47059985470133409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139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EFECTIVA PARA USO PROPIO</a:t>
            </a:r>
          </a:p>
        </c:rich>
      </c:tx>
      <c:layout>
        <c:manualLayout>
          <c:xMode val="edge"/>
          <c:yMode val="edge"/>
          <c:x val="0.35063092849529637"/>
          <c:y val="2.2744125568561972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63500"/>
        </a:sp3d>
      </c:spPr>
    </c:title>
    <c:autoTitleDeleted val="0"/>
    <c:plotArea>
      <c:layout>
        <c:manualLayout>
          <c:layoutTarget val="inner"/>
          <c:xMode val="edge"/>
          <c:yMode val="edge"/>
          <c:x val="9.4360136740005984E-2"/>
          <c:y val="0.199280405900087"/>
          <c:w val="0.88552083667274128"/>
          <c:h val="0.6738058594675286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CC00">
                    <a:gamma/>
                    <a:shade val="46275"/>
                    <a:invGamma/>
                  </a:srgbClr>
                </a:gs>
                <a:gs pos="39000">
                  <a:srgbClr val="FFCC00"/>
                </a:gs>
                <a:gs pos="91000">
                  <a:srgbClr val="FFCC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88900" dist="1143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88900" h="317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'3.4.2.2 - 3.4.2.3'!$Q$9:$Q$15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UNCEMP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'3.4.2.2 - 3.4.2.3'!$R$9:$R$15</c:f>
              <c:numCache>
                <c:formatCode>0</c:formatCode>
                <c:ptCount val="7"/>
                <c:pt idx="0">
                  <c:v>107.14</c:v>
                </c:pt>
                <c:pt idx="1">
                  <c:v>71.69</c:v>
                </c:pt>
                <c:pt idx="2">
                  <c:v>66.699999999999989</c:v>
                </c:pt>
                <c:pt idx="3">
                  <c:v>57.440000000000005</c:v>
                </c:pt>
                <c:pt idx="4">
                  <c:v>53.3</c:v>
                </c:pt>
                <c:pt idx="5">
                  <c:v>32</c:v>
                </c:pt>
                <c:pt idx="6">
                  <c:v>885.48030000000085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7-4275-B98E-F057E4CF64AF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2.5041735404094244E-3"/>
                  <c:y val="7.1029559482502116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27-4275-B98E-F057E4CF64AF}"/>
                </c:ext>
              </c:extLst>
            </c:dLbl>
            <c:dLbl>
              <c:idx val="1"/>
              <c:layout>
                <c:manualLayout>
                  <c:x val="2.5041735404094244E-3"/>
                  <c:y val="1.07008548155804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7-4275-B98E-F057E4CF64AF}"/>
                </c:ext>
              </c:extLst>
            </c:dLbl>
            <c:dLbl>
              <c:idx val="2"/>
              <c:layout>
                <c:manualLayout>
                  <c:x val="1.2520867702047122E-3"/>
                  <c:y val="1.06974990883607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7-4275-B98E-F057E4CF64AF}"/>
                </c:ext>
              </c:extLst>
            </c:dLbl>
            <c:dLbl>
              <c:idx val="3"/>
              <c:layout>
                <c:manualLayout>
                  <c:x val="0"/>
                  <c:y val="1.42431045398514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27-4275-B98E-F057E4CF64AF}"/>
                </c:ext>
              </c:extLst>
            </c:dLbl>
            <c:dLbl>
              <c:idx val="4"/>
              <c:layout>
                <c:manualLayout>
                  <c:x val="5.0083470808187569E-3"/>
                  <c:y val="1.42403081005017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27-4275-B98E-F057E4CF64AF}"/>
                </c:ext>
              </c:extLst>
            </c:dLbl>
            <c:dLbl>
              <c:idx val="5"/>
              <c:layout>
                <c:manualLayout>
                  <c:x val="3.7561617211047636E-3"/>
                  <c:y val="2.1329561495938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27-4275-B98E-F057E4CF64AF}"/>
                </c:ext>
              </c:extLst>
            </c:dLbl>
            <c:dLbl>
              <c:idx val="6"/>
              <c:layout>
                <c:manualLayout>
                  <c:x val="0"/>
                  <c:y val="-0.30489046906355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27-4275-B98E-F057E4CF64AF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'3.4.2.2 - 3.4.2.3'!$Q$9:$Q$15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UNCEMP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'3.4.2.2 - 3.4.2.3'!$S$9:$S$15</c:f>
              <c:numCache>
                <c:formatCode>0%</c:formatCode>
                <c:ptCount val="7"/>
                <c:pt idx="0">
                  <c:v>8.4113817284282424E-2</c:v>
                </c:pt>
                <c:pt idx="1">
                  <c:v>5.6282616773475895E-2</c:v>
                </c:pt>
                <c:pt idx="2">
                  <c:v>5.2365051454747409E-2</c:v>
                </c:pt>
                <c:pt idx="3">
                  <c:v>4.5095180743038858E-2</c:v>
                </c:pt>
                <c:pt idx="4">
                  <c:v>4.1844936169985567E-2</c:v>
                </c:pt>
                <c:pt idx="5">
                  <c:v>2.5122663366595462E-2</c:v>
                </c:pt>
                <c:pt idx="6">
                  <c:v>0.69517573420787437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27-4275-B98E-F057E4CF6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2229248"/>
        <c:axId val="52231168"/>
      </c:barChart>
      <c:catAx>
        <c:axId val="5222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1 274 MW</a:t>
                </a:r>
              </a:p>
            </c:rich>
          </c:tx>
          <c:layout>
            <c:manualLayout>
              <c:xMode val="edge"/>
              <c:yMode val="edge"/>
              <c:x val="0.44657607013736578"/>
              <c:y val="0.105780656790277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2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231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6268937037497853E-2"/>
              <c:y val="0.50000153489585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22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EFECTIVA TÉRMICA PARA USO PROPIO</a:t>
            </a:r>
          </a:p>
        </c:rich>
      </c:tx>
      <c:layout>
        <c:manualLayout>
          <c:xMode val="edge"/>
          <c:yMode val="edge"/>
          <c:x val="0.30816299715835582"/>
          <c:y val="2.7887250408271055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5776421027183664E-2"/>
          <c:y val="0.20764574821362439"/>
          <c:w val="0.90202552285158388"/>
          <c:h val="0.6699161602486659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CC00">
                    <a:gamma/>
                    <a:shade val="46275"/>
                    <a:invGamma/>
                  </a:srgbClr>
                </a:gs>
                <a:gs pos="50000">
                  <a:srgbClr val="FFCC00"/>
                </a:gs>
                <a:gs pos="100000">
                  <a:srgbClr val="FFCC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44450" h="508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'3.4.2.2 - 3.4.2.3'!$Q$67:$Q$73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UNCEMP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'3.4.2.2 - 3.4.2.3'!$R$67:$R$73</c:f>
              <c:numCache>
                <c:formatCode>0</c:formatCode>
                <c:ptCount val="7"/>
                <c:pt idx="0">
                  <c:v>107.14</c:v>
                </c:pt>
                <c:pt idx="1">
                  <c:v>71.69</c:v>
                </c:pt>
                <c:pt idx="2">
                  <c:v>57.440000000000005</c:v>
                </c:pt>
                <c:pt idx="3">
                  <c:v>53.3</c:v>
                </c:pt>
                <c:pt idx="4">
                  <c:v>42</c:v>
                </c:pt>
                <c:pt idx="5">
                  <c:v>32</c:v>
                </c:pt>
                <c:pt idx="6">
                  <c:v>793.03930000000082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C-4A42-8B39-1BA2CE9D764C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1.40628690070458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C-4A42-8B39-1BA2CE9D764C}"/>
                </c:ext>
              </c:extLst>
            </c:dLbl>
            <c:dLbl>
              <c:idx val="1"/>
              <c:layout>
                <c:manualLayout>
                  <c:x val="3.7542849102183951E-3"/>
                  <c:y val="3.0296761606045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C-4A42-8B39-1BA2CE9D764C}"/>
                </c:ext>
              </c:extLst>
            </c:dLbl>
            <c:dLbl>
              <c:idx val="2"/>
              <c:layout>
                <c:manualLayout>
                  <c:x val="1.2514283034061775E-3"/>
                  <c:y val="8.96954697532555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C-4A42-8B39-1BA2CE9D764C}"/>
                </c:ext>
              </c:extLst>
            </c:dLbl>
            <c:dLbl>
              <c:idx val="3"/>
              <c:layout>
                <c:manualLayout>
                  <c:x val="3.7542849102183951E-3"/>
                  <c:y val="1.19418251573230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C-4A42-8B39-1BA2CE9D764C}"/>
                </c:ext>
              </c:extLst>
            </c:dLbl>
            <c:dLbl>
              <c:idx val="4"/>
              <c:layout>
                <c:manualLayout>
                  <c:x val="2.5028566068122631E-3"/>
                  <c:y val="1.19331568911660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C-4A42-8B39-1BA2CE9D764C}"/>
                </c:ext>
              </c:extLst>
            </c:dLbl>
            <c:dLbl>
              <c:idx val="5"/>
              <c:layout>
                <c:manualLayout>
                  <c:x val="1.2514283034061316E-3"/>
                  <c:y val="1.4900983801353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C-4A42-8B39-1BA2CE9D764C}"/>
                </c:ext>
              </c:extLst>
            </c:dLbl>
            <c:dLbl>
              <c:idx val="6"/>
              <c:layout>
                <c:manualLayout>
                  <c:x val="8.2212244026930626E-5"/>
                  <c:y val="-0.165352499136926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C-4A42-8B39-1BA2CE9D764C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'3.4.2.2 - 3.4.2.3'!$Q$67:$Q$73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UNCEMP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'3.4.2.2 - 3.4.2.3'!$S$67:$S$73</c:f>
              <c:numCache>
                <c:formatCode>0%</c:formatCode>
                <c:ptCount val="7"/>
                <c:pt idx="0">
                  <c:v>9.2632836343266411E-2</c:v>
                </c:pt>
                <c:pt idx="1">
                  <c:v>6.1982901226887897E-2</c:v>
                </c:pt>
                <c:pt idx="2">
                  <c:v>4.9662405446679332E-2</c:v>
                </c:pt>
                <c:pt idx="3">
                  <c:v>4.6082977198955571E-2</c:v>
                </c:pt>
                <c:pt idx="4">
                  <c:v>3.631304019429895E-2</c:v>
                </c:pt>
                <c:pt idx="5">
                  <c:v>2.7667078243275391E-2</c:v>
                </c:pt>
                <c:pt idx="6">
                  <c:v>0.6856587613466365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4C-4A42-8B39-1BA2CE9D7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2625792"/>
        <c:axId val="52627712"/>
      </c:barChart>
      <c:catAx>
        <c:axId val="5262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 1 157 MW</a:t>
                </a:r>
              </a:p>
            </c:rich>
          </c:tx>
          <c:layout>
            <c:manualLayout>
              <c:xMode val="edge"/>
              <c:yMode val="edge"/>
              <c:x val="0.42817561792626119"/>
              <c:y val="9.98840449492772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6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627712"/>
        <c:scaling>
          <c:orientation val="minMax"/>
          <c:max val="8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5.4289485000815572E-3"/>
              <c:y val="0.42857251934417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62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POTENCIA EFECTIVA HIDRÁULICA PARA USO PROPIO</a:t>
            </a:r>
          </a:p>
        </c:rich>
      </c:tx>
      <c:layout>
        <c:manualLayout>
          <c:xMode val="edge"/>
          <c:yMode val="edge"/>
          <c:x val="0.3029967072685365"/>
          <c:y val="3.6719976669582967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8840736728060671E-2"/>
          <c:y val="0.19162857976086323"/>
          <c:w val="0.90465872156013005"/>
          <c:h val="0.7057346165062700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CC00">
                    <a:gamma/>
                    <a:shade val="46275"/>
                    <a:invGamma/>
                  </a:srgbClr>
                </a:gs>
                <a:gs pos="31000">
                  <a:srgbClr val="FFCC00"/>
                </a:gs>
                <a:gs pos="86000">
                  <a:srgbClr val="FFCC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127000" dist="1397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h="63500"/>
            </a:sp3d>
          </c:spPr>
          <c:invertIfNegative val="0"/>
          <c:dLbls>
            <c:dLbl>
              <c:idx val="0"/>
              <c:layout>
                <c:manualLayout>
                  <c:x val="-2.8898521476550614E-3"/>
                  <c:y val="2.8985507246376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8-48C2-B7E3-7FC5DEB77CF0}"/>
                </c:ext>
              </c:extLst>
            </c:dLbl>
            <c:dLbl>
              <c:idx val="6"/>
              <c:layout>
                <c:manualLayout>
                  <c:x val="1.4415504585229301E-3"/>
                  <c:y val="8.64197586870003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8-48C2-B7E3-7FC5DEB77C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'3.4.2.2 - 3.4.2.3'!$Q$39:$Q$45</c:f>
              <c:strCache>
                <c:ptCount val="7"/>
                <c:pt idx="0">
                  <c:v>UNCEMP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SOUTHERN</c:v>
                </c:pt>
                <c:pt idx="5">
                  <c:v>NEXA ATACOCHA</c:v>
                </c:pt>
                <c:pt idx="6">
                  <c:v>OTROS</c:v>
                </c:pt>
              </c:strCache>
            </c:strRef>
          </c:cat>
          <c:val>
            <c:numRef>
              <c:f>'3.4.2.2 - 3.4.2.3'!$R$39:$R$45</c:f>
              <c:numCache>
                <c:formatCode>0</c:formatCode>
                <c:ptCount val="7"/>
                <c:pt idx="0">
                  <c:v>24.700000000000003</c:v>
                </c:pt>
                <c:pt idx="1">
                  <c:v>21.479999999999997</c:v>
                </c:pt>
                <c:pt idx="2">
                  <c:v>11.98</c:v>
                </c:pt>
                <c:pt idx="3">
                  <c:v>11.5</c:v>
                </c:pt>
                <c:pt idx="4">
                  <c:v>6.5039999999999996</c:v>
                </c:pt>
                <c:pt idx="5">
                  <c:v>6.2</c:v>
                </c:pt>
                <c:pt idx="6">
                  <c:v>34.776999999999973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98-48C2-B7E3-7FC5DEB77CF0}"/>
            </c:ext>
          </c:extLst>
        </c:ser>
        <c:ser>
          <c:idx val="1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2.5060040502550502E-3"/>
                  <c:y val="-0.2103703703703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8-48C2-B7E3-7FC5DEB77CF0}"/>
                </c:ext>
              </c:extLst>
            </c:dLbl>
            <c:dLbl>
              <c:idx val="1"/>
              <c:layout>
                <c:manualLayout>
                  <c:x val="0"/>
                  <c:y val="-0.1837037037037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8-48C2-B7E3-7FC5DEB77CF0}"/>
                </c:ext>
              </c:extLst>
            </c:dLbl>
            <c:dLbl>
              <c:idx val="2"/>
              <c:layout>
                <c:manualLayout>
                  <c:x val="0"/>
                  <c:y val="-8.296296296296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8-48C2-B7E3-7FC5DEB77CF0}"/>
                </c:ext>
              </c:extLst>
            </c:dLbl>
            <c:dLbl>
              <c:idx val="3"/>
              <c:layout>
                <c:manualLayout>
                  <c:x val="0"/>
                  <c:y val="-6.814814814814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8-48C2-B7E3-7FC5DEB77CF0}"/>
                </c:ext>
              </c:extLst>
            </c:dLbl>
            <c:dLbl>
              <c:idx val="4"/>
              <c:layout>
                <c:manualLayout>
                  <c:x val="-1.2529828601315547E-3"/>
                  <c:y val="-1.9772018156997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98-48C2-B7E3-7FC5DEB77CF0}"/>
                </c:ext>
              </c:extLst>
            </c:dLbl>
            <c:dLbl>
              <c:idx val="5"/>
              <c:layout>
                <c:manualLayout>
                  <c:x val="1.2530020251276168E-3"/>
                  <c:y val="-2.074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98-48C2-B7E3-7FC5DEB77CF0}"/>
                </c:ext>
              </c:extLst>
            </c:dLbl>
            <c:dLbl>
              <c:idx val="6"/>
              <c:layout>
                <c:manualLayout>
                  <c:x val="0"/>
                  <c:y val="-0.26074074074074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98-48C2-B7E3-7FC5DEB77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'3.4.2.2 - 3.4.2.3'!$Q$39:$Q$45</c:f>
              <c:strCache>
                <c:ptCount val="7"/>
                <c:pt idx="0">
                  <c:v>UNCEMP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SOUTHERN</c:v>
                </c:pt>
                <c:pt idx="5">
                  <c:v>NEXA ATACOCHA</c:v>
                </c:pt>
                <c:pt idx="6">
                  <c:v>OTROS</c:v>
                </c:pt>
              </c:strCache>
            </c:strRef>
          </c:cat>
          <c:val>
            <c:numRef>
              <c:f>'3.4.2.2 - 3.4.2.3'!$S$39:$S$45</c:f>
              <c:numCache>
                <c:formatCode>0%</c:formatCode>
                <c:ptCount val="7"/>
                <c:pt idx="0">
                  <c:v>0.21085700139148553</c:v>
                </c:pt>
                <c:pt idx="1">
                  <c:v>0.1833687607242554</c:v>
                </c:pt>
                <c:pt idx="2">
                  <c:v>0.10226991403522254</c:v>
                </c:pt>
                <c:pt idx="3">
                  <c:v>9.8172288097250343E-2</c:v>
                </c:pt>
                <c:pt idx="4">
                  <c:v>5.5522831459523143E-2</c:v>
                </c:pt>
                <c:pt idx="5">
                  <c:v>5.29276683654741E-2</c:v>
                </c:pt>
                <c:pt idx="6">
                  <c:v>0.2968815359267889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98-48C2-B7E3-7FC5DEB77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2691328"/>
        <c:axId val="52693248"/>
      </c:barChart>
      <c:catAx>
        <c:axId val="5269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117 MW</a:t>
                </a:r>
              </a:p>
            </c:rich>
          </c:tx>
          <c:layout>
            <c:manualLayout>
              <c:xMode val="edge"/>
              <c:yMode val="edge"/>
              <c:x val="0.44338098227071199"/>
              <c:y val="9.61346165062700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69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693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0585002973839094E-2"/>
              <c:y val="0.492407753963489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69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42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A6CA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0-CDFD-4AFD-9EAA-2D4F9EFD7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912640"/>
        <c:axId val="48914816"/>
        <c:axId val="0"/>
      </c:bar3DChart>
      <c:catAx>
        <c:axId val="4891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 5 387 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89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1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891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 verticalDpi="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8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65-463E-95B9-ADF2C850FCFE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5865-463E-95B9-ADF2C850F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433088"/>
        <c:axId val="53434624"/>
        <c:axId val="0"/>
      </c:bar3DChart>
      <c:catAx>
        <c:axId val="534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4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43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433088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6"/>
      <c:hPercent val="42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6D7-4B18-9A3B-EE8A840E36A7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6D7-4B18-9A3B-EE8A840E3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577408"/>
        <c:axId val="52578944"/>
        <c:axId val="0"/>
      </c:bar3DChart>
      <c:catAx>
        <c:axId val="5257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57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78944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577408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41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A6CA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0-C3FD-4F42-81CE-481838251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154176"/>
        <c:axId val="53156096"/>
        <c:axId val="0"/>
      </c:bar3DChart>
      <c:catAx>
        <c:axId val="5315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 5 387 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15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5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15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 verticalDpi="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8"/>
      <c:hPercent val="354"/>
      <c:rotY val="23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0F-4AF2-9544-B000D4CDA524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90F-4AF2-9544-B000D4CDA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778496"/>
        <c:axId val="52780032"/>
        <c:axId val="0"/>
      </c:bar3DChart>
      <c:catAx>
        <c:axId val="527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78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780032"/>
        <c:scaling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778496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PRODUCCIÓN DE ENERGÍA ELÉCTRICA NACIONAL</a:t>
            </a:r>
          </a:p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POR ORIGEN</a:t>
            </a:r>
          </a:p>
        </c:rich>
      </c:tx>
      <c:layout>
        <c:manualLayout>
          <c:xMode val="edge"/>
          <c:yMode val="edge"/>
          <c:x val="0.17911636045494311"/>
          <c:y val="3.1968160842639766E-2"/>
        </c:manualLayout>
      </c:layout>
      <c:overlay val="0"/>
      <c:spPr>
        <a:solidFill>
          <a:srgbClr val="585858"/>
        </a:solidFill>
        <a:ln w="25400">
          <a:noFill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19050"/>
          <a:bevelB w="19050" h="19050"/>
        </a:sp3d>
      </c:spPr>
    </c:title>
    <c:autoTitleDeleted val="0"/>
    <c:plotArea>
      <c:layout>
        <c:manualLayout>
          <c:layoutTarget val="inner"/>
          <c:xMode val="edge"/>
          <c:yMode val="edge"/>
          <c:x val="0.21243523316062177"/>
          <c:y val="0.27586206896551724"/>
          <c:w val="0.73834196891191706"/>
          <c:h val="0.568965517241379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65B0"/>
                  </a:gs>
                  <a:gs pos="50000">
                    <a:schemeClr val="accent1">
                      <a:lumMod val="60000"/>
                      <a:lumOff val="40000"/>
                    </a:schemeClr>
                  </a:gs>
                  <a:gs pos="96000">
                    <a:srgbClr val="0065B0"/>
                  </a:gs>
                </a:gsLst>
                <a:lin ang="0" scaled="0"/>
                <a:tileRect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3500" h="50800"/>
              </a:sp3d>
            </c:spPr>
            <c:extLst>
              <c:ext xmlns:c16="http://schemas.microsoft.com/office/drawing/2014/chart" uri="{C3380CC4-5D6E-409C-BE32-E72D297353CC}">
                <c16:uniqueId val="{00000001-1491-45EC-A6AB-C736A2A230C9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14000">
                    <a:srgbClr val="FF0000"/>
                  </a:gs>
                  <a:gs pos="97083">
                    <a:srgbClr val="FF0000"/>
                  </a:gs>
                  <a:gs pos="50000">
                    <a:schemeClr val="accent2">
                      <a:lumMod val="60000"/>
                      <a:lumOff val="40000"/>
                    </a:schemeClr>
                  </a:gs>
                </a:gsLst>
                <a:lin ang="10800000" scaled="1"/>
                <a:tileRect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57150" h="57150"/>
              </a:sp3d>
            </c:spPr>
            <c:extLst>
              <c:ext xmlns:c16="http://schemas.microsoft.com/office/drawing/2014/chart" uri="{C3380CC4-5D6E-409C-BE32-E72D297353CC}">
                <c16:uniqueId val="{00000003-1491-45EC-A6AB-C736A2A230C9}"/>
              </c:ext>
            </c:extLst>
          </c:dPt>
          <c:dPt>
            <c:idx val="2"/>
            <c:invertIfNegative val="0"/>
            <c:bubble3D val="0"/>
            <c:spPr>
              <a:gradFill>
                <a:gsLst>
                  <a:gs pos="14000">
                    <a:srgbClr val="FFC000"/>
                  </a:gs>
                  <a:gs pos="97083">
                    <a:srgbClr val="FFC000"/>
                  </a:gs>
                  <a:gs pos="50000">
                    <a:srgbClr val="FFFF00"/>
                  </a:gs>
                </a:gsLst>
                <a:lin ang="10800000" scaled="1"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44450" h="50800"/>
              </a:sp3d>
            </c:spPr>
            <c:extLst>
              <c:ext xmlns:c16="http://schemas.microsoft.com/office/drawing/2014/chart" uri="{C3380CC4-5D6E-409C-BE32-E72D297353CC}">
                <c16:uniqueId val="{00000005-1491-45EC-A6AB-C736A2A230C9}"/>
              </c:ext>
            </c:extLst>
          </c:dPt>
          <c:dPt>
            <c:idx val="3"/>
            <c:invertIfNegative val="0"/>
            <c:bubble3D val="0"/>
            <c:spPr>
              <a:gradFill>
                <a:gsLst>
                  <a:gs pos="14000">
                    <a:srgbClr val="008A3E"/>
                  </a:gs>
                  <a:gs pos="97083">
                    <a:srgbClr val="009A46"/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</a:gsLst>
                <a:lin ang="10800000" scaled="1"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/>
            </c:spPr>
            <c:extLst>
              <c:ext xmlns:c16="http://schemas.microsoft.com/office/drawing/2014/chart" uri="{C3380CC4-5D6E-409C-BE32-E72D297353CC}">
                <c16:uniqueId val="{00000007-1491-45EC-A6AB-C736A2A230C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8EEF5C61-1B79-42C6-B2BC-F1B4077243E3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491-45EC-A6AB-C736A2A230C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5A7F79-EC72-4C5D-9806-55A084D59269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491-45EC-A6AB-C736A2A230C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639CBB1-6333-4079-B3E7-11B658E61FDE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491-45EC-A6AB-C736A2A230C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47FB2A4-F261-4241-B152-BAE4B08010A7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491-45EC-A6AB-C736A2A23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P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'3.5.1'!$C$6:$F$6</c:f>
              <c:strCache>
                <c:ptCount val="4"/>
                <c:pt idx="0">
                  <c:v>Hidráulica</c:v>
                </c:pt>
                <c:pt idx="1">
                  <c:v>Térmica</c:v>
                </c:pt>
                <c:pt idx="2">
                  <c:v>Solar</c:v>
                </c:pt>
                <c:pt idx="3">
                  <c:v>Eólica</c:v>
                </c:pt>
              </c:strCache>
            </c:strRef>
          </c:cat>
          <c:val>
            <c:numRef>
              <c:f>'3.5.1'!$C$13:$F$13</c:f>
              <c:numCache>
                <c:formatCode>#\ ##0</c:formatCode>
                <c:ptCount val="4"/>
                <c:pt idx="0">
                  <c:v>29087.811925311347</c:v>
                </c:pt>
                <c:pt idx="1">
                  <c:v>29669.324913252181</c:v>
                </c:pt>
                <c:pt idx="2" formatCode="#,##0">
                  <c:v>956.68685799999992</c:v>
                </c:pt>
                <c:pt idx="3">
                  <c:v>2355.3167570000001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'3.5.1'!$C$14:$F$14</c15:f>
                <c15:dlblRangeCache>
                  <c:ptCount val="4"/>
                  <c:pt idx="0">
                    <c:v>47%</c:v>
                  </c:pt>
                  <c:pt idx="1">
                    <c:v>48%</c:v>
                  </c:pt>
                  <c:pt idx="2">
                    <c:v>1.5%</c:v>
                  </c:pt>
                  <c:pt idx="3">
                    <c:v>3.8%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1491-45EC-A6AB-C736A2A23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10496"/>
        <c:axId val="53212672"/>
      </c:barChart>
      <c:catAx>
        <c:axId val="5321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</a:t>
                </a:r>
                <a:r>
                  <a:rPr lang="es-PE" baseline="0"/>
                  <a:t> 62 069</a:t>
                </a:r>
                <a:r>
                  <a:rPr lang="es-PE"/>
                  <a:t> GW.h</a:t>
                </a:r>
              </a:p>
            </c:rich>
          </c:tx>
          <c:layout>
            <c:manualLayout>
              <c:xMode val="edge"/>
              <c:yMode val="edge"/>
              <c:x val="0.39455949256342954"/>
              <c:y val="0.139586119574249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21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12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5043088363954503E-2"/>
              <c:y val="0.4665895841967122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210496"/>
        <c:crosses val="autoZero"/>
        <c:crossBetween val="between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PRODUCCIÓN DE ENERGÍA ELÉCTRICA NACIONAL</a:t>
            </a:r>
          </a:p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 POR TIPO DE SERVICIO</a:t>
            </a:r>
          </a:p>
        </c:rich>
      </c:tx>
      <c:layout>
        <c:manualLayout>
          <c:xMode val="edge"/>
          <c:yMode val="edge"/>
          <c:x val="0.16291051853812391"/>
          <c:y val="3.3598133566637503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view3D>
      <c:rotX val="15"/>
      <c:hPercent val="4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6552526522419991"/>
          <c:y val="0.28954894052877539"/>
          <c:w val="0.81367709805505084"/>
          <c:h val="0.44640868993448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'3.5.1'!$C$57:$C$58</c:f>
              <c:strCache>
                <c:ptCount val="2"/>
                <c:pt idx="0">
                  <c:v>SEIN</c:v>
                </c:pt>
              </c:strCache>
            </c:strRef>
          </c:tx>
          <c:spPr>
            <a:gradFill flip="none" rotWithShape="1">
              <a:gsLst>
                <a:gs pos="0">
                  <a:srgbClr val="0069B8"/>
                </a:gs>
                <a:gs pos="85000">
                  <a:srgbClr val="0069B8"/>
                </a:gs>
                <a:gs pos="48000">
                  <a:schemeClr val="accent1">
                    <a:lumMod val="60000"/>
                    <a:lumOff val="40000"/>
                  </a:schemeClr>
                </a:gs>
              </a:gsLst>
              <a:lin ang="0" scaled="0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 prstMaterial="plastic">
              <a:bevelT w="50800" h="508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24-4E70-B829-1A0B832EE04C}"/>
              </c:ext>
            </c:extLst>
          </c:dPt>
          <c:cat>
            <c:strRef>
              <c:f>('3.5.1'!$B$60,'3.5.1'!$B$62)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('3.5.1'!$C$60,'3.5.1'!$C$62)</c:f>
              <c:numCache>
                <c:formatCode>0</c:formatCode>
                <c:ptCount val="2"/>
                <c:pt idx="0" formatCode="#,##0">
                  <c:v>59643.204817008351</c:v>
                </c:pt>
                <c:pt idx="1">
                  <c:v>477.27175463278297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4-4E70-B829-1A0B832EE04C}"/>
            </c:ext>
          </c:extLst>
        </c:ser>
        <c:ser>
          <c:idx val="2"/>
          <c:order val="1"/>
          <c:tx>
            <c:strRef>
              <c:f>'3.5.1'!$D$57</c:f>
              <c:strCache>
                <c:ptCount val="1"/>
                <c:pt idx="0">
                  <c:v>SS AA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('3.5.1'!$B$60,'3.5.1'!$B$62)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('3.5.1'!$D$60,'3.5.1'!$D$62)</c:f>
              <c:numCache>
                <c:formatCode>#,##0</c:formatCode>
                <c:ptCount val="2"/>
                <c:pt idx="0">
                  <c:v>502.766438070172</c:v>
                </c:pt>
                <c:pt idx="1">
                  <c:v>1445.89744385219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24-4E70-B829-1A0B832EE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82304"/>
        <c:axId val="53283840"/>
        <c:axId val="0"/>
      </c:bar3DChart>
      <c:catAx>
        <c:axId val="532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28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28384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4.9572553430821141E-2"/>
              <c:y val="0.48895642282002888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282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934802267363639"/>
          <c:y val="0.83374867165994493"/>
          <c:w val="0.4208800370541918"/>
          <c:h val="5.75539074564831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FE6-4DFF-9C7E-842EA9095D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FE6-4DFF-9C7E-842EA9095D1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3FE6-4DFF-9C7E-842EA9095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PRODUCCIÓN DE ENERGÍA ELÉCTRICA NACIONAL </a:t>
            </a:r>
          </a:p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POR TIPO DE SISTEMA</a:t>
            </a:r>
          </a:p>
        </c:rich>
      </c:tx>
      <c:layout>
        <c:manualLayout>
          <c:xMode val="edge"/>
          <c:yMode val="edge"/>
          <c:x val="0.18671279060828697"/>
          <c:y val="4.2372821374856234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44450"/>
        </a:sp3d>
      </c:spPr>
    </c:title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17798350519995"/>
          <c:y val="0.36196941952023437"/>
          <c:w val="0.6289447501070734"/>
          <c:h val="0.38819080754440577"/>
        </c:manualLayout>
      </c:layout>
      <c:pie3DChart>
        <c:varyColors val="1"/>
        <c:ser>
          <c:idx val="0"/>
          <c:order val="0"/>
          <c:spPr>
            <a:gradFill flip="none" rotWithShape="1">
              <a:gsLst>
                <a:gs pos="5000">
                  <a:schemeClr val="accent5">
                    <a:lumMod val="60000"/>
                    <a:lumOff val="40000"/>
                  </a:schemeClr>
                </a:gs>
                <a:gs pos="97000">
                  <a:srgbClr val="0065B0"/>
                </a:gs>
                <a:gs pos="45000">
                  <a:srgbClr val="0065B0"/>
                </a:gs>
              </a:gsLst>
              <a:path path="circle">
                <a:fillToRect l="50000" t="50000" r="50000" b="50000"/>
              </a:path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88900" h="127000"/>
              <a:contourClr>
                <a:srgbClr val="000000"/>
              </a:contourClr>
            </a:sp3d>
          </c:spPr>
          <c:explosion val="31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FF8-4D49-B78E-35BDCEC0570B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/>
                  </a:gs>
                  <a:gs pos="85000">
                    <a:srgbClr val="FFC000"/>
                  </a:gs>
                  <a:gs pos="48000">
                    <a:srgbClr val="FFC000"/>
                  </a:gs>
                </a:gsLst>
                <a:path path="circle">
                  <a:fillToRect l="50000" t="50000" r="50000" b="50000"/>
                </a:path>
                <a:tileRect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 h="1270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2FF8-4D49-B78E-35BDCEC0570B}"/>
              </c:ext>
            </c:extLst>
          </c:dPt>
          <c:dLbls>
            <c:dLbl>
              <c:idx val="0"/>
              <c:layout>
                <c:manualLayout>
                  <c:x val="5.4995716209038322E-4"/>
                  <c:y val="-0.168581830496994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8-4D49-B78E-35BDCEC0570B}"/>
                </c:ext>
              </c:extLst>
            </c:dLbl>
            <c:dLbl>
              <c:idx val="1"/>
              <c:layout>
                <c:manualLayout>
                  <c:x val="-2.49466226048169E-2"/>
                  <c:y val="0.1003246973160612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8-4D49-B78E-35BDCEC0570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('3.5.1'!$B$34,'3.5.1'!$B$36)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('3.5.1'!$G$34,'3.5.1'!$G$36)</c:f>
              <c:numCache>
                <c:formatCode>#\ ##0</c:formatCode>
                <c:ptCount val="2"/>
                <c:pt idx="0">
                  <c:v>60120.476571641171</c:v>
                </c:pt>
                <c:pt idx="1">
                  <c:v>1948.6638819223579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F8-4D49-B78E-35BDCEC05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79-40D6-B624-2B83ED521C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79-40D6-B624-2B83ED521CD5}"/>
              </c:ext>
            </c:extLst>
          </c:dPt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EE79-40D6-B624-2B83ED521CD5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E79-40D6-B624-2B83ED521C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EE79-40D6-B624-2B83ED521CD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6-EE79-40D6-B624-2B83ED521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PRODUCCIÓN DE ENERGÍA ELÉCTRICA PARA EL  MERCADO ELÉCTRICO</a:t>
            </a:r>
          </a:p>
        </c:rich>
      </c:tx>
      <c:layout>
        <c:manualLayout>
          <c:xMode val="edge"/>
          <c:yMode val="edge"/>
          <c:x val="0.23879381873675931"/>
          <c:y val="3.1746042295711076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233592880978866"/>
          <c:y val="0.21995513560076443"/>
          <c:w val="0.87539694109540467"/>
          <c:h val="0.6303868834743557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32000">
                  <a:schemeClr val="accent5">
                    <a:lumMod val="60000"/>
                    <a:lumOff val="40000"/>
                  </a:schemeClr>
                </a:gs>
                <a:gs pos="100000">
                  <a:schemeClr val="accent1">
                    <a:lumMod val="75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266700" dist="165100" dir="192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 h="8890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GRAF'!$K$6:$K$12</c:f>
              <c:strCache>
                <c:ptCount val="7"/>
                <c:pt idx="0">
                  <c:v>KALLPA</c:v>
                </c:pt>
                <c:pt idx="1">
                  <c:v>ENGIE PERU</c:v>
                </c:pt>
                <c:pt idx="2">
                  <c:v>ENEL PERU</c:v>
                </c:pt>
                <c:pt idx="3">
                  <c:v>ELP</c:v>
                </c:pt>
                <c:pt idx="4">
                  <c:v>FÉNIX POWER</c:v>
                </c:pt>
                <c:pt idx="5">
                  <c:v>STATKRAFT </c:v>
                </c:pt>
                <c:pt idx="6">
                  <c:v>OTROS</c:v>
                </c:pt>
              </c:strCache>
            </c:strRef>
          </c:cat>
          <c:val>
            <c:numRef>
              <c:f>'3.5.2.1 GRAF'!$L$6:$L$12</c:f>
              <c:numCache>
                <c:formatCode>#\ ##0</c:formatCode>
                <c:ptCount val="7"/>
                <c:pt idx="0">
                  <c:v>11386.580237</c:v>
                </c:pt>
                <c:pt idx="1">
                  <c:v>8816.4225499999993</c:v>
                </c:pt>
                <c:pt idx="2">
                  <c:v>8479.8714060000002</c:v>
                </c:pt>
                <c:pt idx="3">
                  <c:v>6190.7374520000012</c:v>
                </c:pt>
                <c:pt idx="4">
                  <c:v>3383.9372860000003</c:v>
                </c:pt>
                <c:pt idx="5">
                  <c:v>2337.9492920000002</c:v>
                </c:pt>
                <c:pt idx="6">
                  <c:v>19550.473032078567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3-4739-8A75-9110A09A8C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9.07414073240844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B3-4739-8A75-9110A09A8C29}"/>
                </c:ext>
              </c:extLst>
            </c:dLbl>
            <c:dLbl>
              <c:idx val="1"/>
              <c:layout>
                <c:manualLayout>
                  <c:x val="-3.0063885757234121E-3"/>
                  <c:y val="-7.84316960379952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3-4739-8A75-9110A09A8C29}"/>
                </c:ext>
              </c:extLst>
            </c:dLbl>
            <c:dLbl>
              <c:idx val="2"/>
              <c:layout>
                <c:manualLayout>
                  <c:x val="2.9656721320206465E-3"/>
                  <c:y val="-6.91018622672167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3-4739-8A75-9110A09A8C29}"/>
                </c:ext>
              </c:extLst>
            </c:dLbl>
            <c:dLbl>
              <c:idx val="3"/>
              <c:layout>
                <c:manualLayout>
                  <c:x val="1.1578540751950551E-3"/>
                  <c:y val="-4.38334428864783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3-4739-8A75-9110A09A8C29}"/>
                </c:ext>
              </c:extLst>
            </c:dLbl>
            <c:dLbl>
              <c:idx val="4"/>
              <c:layout>
                <c:manualLayout>
                  <c:x val="0"/>
                  <c:y val="-2.76959098679144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3-4739-8A75-9110A09A8C29}"/>
                </c:ext>
              </c:extLst>
            </c:dLbl>
            <c:dLbl>
              <c:idx val="5"/>
              <c:layout>
                <c:manualLayout>
                  <c:x val="1.1578540751951401E-3"/>
                  <c:y val="-1.12528471078966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B3-4739-8A75-9110A09A8C29}"/>
                </c:ext>
              </c:extLst>
            </c:dLbl>
            <c:dLbl>
              <c:idx val="6"/>
              <c:layout>
                <c:manualLayout>
                  <c:x val="2.193946092593115E-3"/>
                  <c:y val="-0.256160619097870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B3-4739-8A75-9110A09A8C2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GRAF'!$K$6:$K$12</c:f>
              <c:strCache>
                <c:ptCount val="7"/>
                <c:pt idx="0">
                  <c:v>KALLPA</c:v>
                </c:pt>
                <c:pt idx="1">
                  <c:v>ENGIE PERU</c:v>
                </c:pt>
                <c:pt idx="2">
                  <c:v>ENEL PERU</c:v>
                </c:pt>
                <c:pt idx="3">
                  <c:v>ELP</c:v>
                </c:pt>
                <c:pt idx="4">
                  <c:v>FÉNIX POWER</c:v>
                </c:pt>
                <c:pt idx="5">
                  <c:v>STATKRAFT </c:v>
                </c:pt>
                <c:pt idx="6">
                  <c:v>OTROS</c:v>
                </c:pt>
              </c:strCache>
            </c:strRef>
          </c:cat>
          <c:val>
            <c:numRef>
              <c:f>'3.5.2.1 GRAF'!$M$6:$M$12</c:f>
              <c:numCache>
                <c:formatCode>0%</c:formatCode>
                <c:ptCount val="7"/>
                <c:pt idx="0">
                  <c:v>0.18931575963267114</c:v>
                </c:pt>
                <c:pt idx="1">
                  <c:v>0.14658375891229064</c:v>
                </c:pt>
                <c:pt idx="2">
                  <c:v>0.14098818639135341</c:v>
                </c:pt>
                <c:pt idx="3">
                  <c:v>0.10292854737926062</c:v>
                </c:pt>
                <c:pt idx="4">
                  <c:v>5.6262077332640457E-2</c:v>
                </c:pt>
                <c:pt idx="5">
                  <c:v>3.8871253439150176E-2</c:v>
                </c:pt>
                <c:pt idx="6">
                  <c:v>0.3250504169126337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B3-4739-8A75-9110A09A8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3792768"/>
        <c:axId val="53794688"/>
      </c:barChart>
      <c:catAx>
        <c:axId val="5379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60</a:t>
                </a:r>
                <a:r>
                  <a:rPr lang="es-PE" baseline="0"/>
                  <a:t> 146 </a:t>
                </a: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0.42973910110165203"/>
              <c:y val="0.111759030121234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79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794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7797583644772699E-2"/>
              <c:y val="0.50793775778027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79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8"/>
      <c:hPercent val="330"/>
      <c:rotY val="23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('3.2.1.2 y 3.2.1.3'!#REF!,'3.2.1.2 y 3.2.1.3'!#REF!)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('3.2.1.2 y 3.2.1.3'!#REF!,'3.2.1.2 y 3.2.1.3'!#REF!)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AE-43D5-BE51-7360C3C4EF01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('3.2.1.2 y 3.2.1.3'!#REF!,'3.2.1.2 y 3.2.1.3'!#REF!)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AE-43D5-BE51-7360C3C4E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958848"/>
        <c:axId val="48960640"/>
        <c:axId val="0"/>
      </c:bar3DChart>
      <c:catAx>
        <c:axId val="4895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896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60640"/>
        <c:scaling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8958848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5907473309608543"/>
          <c:w val="0"/>
          <c:h val="0.12811387900355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PRODUCCIÓN HIDRAULICA PARA EL MERCADO ELÉCTRICO</a:t>
            </a:r>
          </a:p>
        </c:rich>
      </c:tx>
      <c:layout>
        <c:manualLayout>
          <c:xMode val="edge"/>
          <c:yMode val="edge"/>
          <c:x val="0.31035153511957797"/>
          <c:y val="3.1745992087521518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367904264109819"/>
          <c:y val="0.16553324637995673"/>
          <c:w val="0.87848479141059543"/>
          <c:h val="0.67347087910749515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35000">
                  <a:schemeClr val="accent1">
                    <a:lumMod val="60000"/>
                    <a:lumOff val="4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190500" dist="1397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0800" h="63500"/>
            </a:sp3d>
          </c:spPr>
          <c:invertIfNegative val="0"/>
          <c:cat>
            <c:strRef>
              <c:f>'3.5.2.1 GRAF'!$K$38:$K$44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STATKRAFT </c:v>
                </c:pt>
                <c:pt idx="4">
                  <c:v>ORAZUL</c:v>
                </c:pt>
                <c:pt idx="5">
                  <c:v>EGEHUALLAGA</c:v>
                </c:pt>
                <c:pt idx="6">
                  <c:v>OTROS</c:v>
                </c:pt>
              </c:strCache>
            </c:strRef>
          </c:cat>
          <c:val>
            <c:numRef>
              <c:f>'3.5.2.1 GRAF'!$L$38:$L$44</c:f>
              <c:numCache>
                <c:formatCode>#\ ##0</c:formatCode>
                <c:ptCount val="7"/>
                <c:pt idx="0">
                  <c:v>6190.0926950000003</c:v>
                </c:pt>
                <c:pt idx="1">
                  <c:v>3213.8524629999997</c:v>
                </c:pt>
                <c:pt idx="2">
                  <c:v>2768.6340359999999</c:v>
                </c:pt>
                <c:pt idx="3">
                  <c:v>2337.9492920000002</c:v>
                </c:pt>
                <c:pt idx="4">
                  <c:v>2071.6143660000002</c:v>
                </c:pt>
                <c:pt idx="5">
                  <c:v>1810.532991</c:v>
                </c:pt>
                <c:pt idx="6">
                  <c:v>10116.926576078564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8E5-4126-9F2E-E7894894312F}"/>
            </c:ext>
          </c:extLst>
        </c:ser>
        <c:ser>
          <c:idx val="3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'3.5.2.1 GRAF'!$K$38:$K$44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STATKRAFT </c:v>
                </c:pt>
                <c:pt idx="4">
                  <c:v>ORAZUL</c:v>
                </c:pt>
                <c:pt idx="5">
                  <c:v>EGEHUALLAGA</c:v>
                </c:pt>
                <c:pt idx="6">
                  <c:v>OTROS</c:v>
                </c:pt>
              </c:strCache>
            </c:strRef>
          </c:cat>
          <c:val>
            <c:numRef>
              <c:f>'3.5.2.1 GRAF'!$M$38:$M$44</c:f>
              <c:numCache>
                <c:formatCode>0%</c:formatCode>
                <c:ptCount val="7"/>
                <c:pt idx="0">
                  <c:v>0.21712308028741936</c:v>
                </c:pt>
                <c:pt idx="1">
                  <c:v>0.11272877172251608</c:v>
                </c:pt>
                <c:pt idx="2">
                  <c:v>9.7112334128771849E-2</c:v>
                </c:pt>
                <c:pt idx="3">
                  <c:v>8.2005678565178777E-2</c:v>
                </c:pt>
                <c:pt idx="4">
                  <c:v>7.266374099323393E-2</c:v>
                </c:pt>
                <c:pt idx="5">
                  <c:v>6.3506076457537516E-2</c:v>
                </c:pt>
                <c:pt idx="6">
                  <c:v>0.35486031784534244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E5-4126-9F2E-E7894894312F}"/>
            </c:ext>
          </c:extLst>
        </c:ser>
        <c:ser>
          <c:idx val="0"/>
          <c:order val="2"/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35000">
                  <a:schemeClr val="accent1">
                    <a:lumMod val="60000"/>
                    <a:lumOff val="4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190500" dist="1397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0800" h="6350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GRAF'!$K$38:$K$44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STATKRAFT </c:v>
                </c:pt>
                <c:pt idx="4">
                  <c:v>ORAZUL</c:v>
                </c:pt>
                <c:pt idx="5">
                  <c:v>EGEHUALLAGA</c:v>
                </c:pt>
                <c:pt idx="6">
                  <c:v>OTROS</c:v>
                </c:pt>
              </c:strCache>
            </c:strRef>
          </c:cat>
          <c:val>
            <c:numRef>
              <c:f>'3.5.2.1 GRAF'!$L$38:$L$44</c:f>
              <c:numCache>
                <c:formatCode>#\ ##0</c:formatCode>
                <c:ptCount val="7"/>
                <c:pt idx="0">
                  <c:v>6190.0926950000003</c:v>
                </c:pt>
                <c:pt idx="1">
                  <c:v>3213.8524629999997</c:v>
                </c:pt>
                <c:pt idx="2">
                  <c:v>2768.6340359999999</c:v>
                </c:pt>
                <c:pt idx="3">
                  <c:v>2337.9492920000002</c:v>
                </c:pt>
                <c:pt idx="4">
                  <c:v>2071.6143660000002</c:v>
                </c:pt>
                <c:pt idx="5">
                  <c:v>1810.532991</c:v>
                </c:pt>
                <c:pt idx="6">
                  <c:v>10116.926576078564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E5-4126-9F2E-E7894894312F}"/>
            </c:ext>
          </c:extLst>
        </c:ser>
        <c:ser>
          <c:idx val="1"/>
          <c:order val="3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1044332498799432E-17"/>
                  <c:y val="-0.166785306902681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5-4126-9F2E-E7894894312F}"/>
                </c:ext>
              </c:extLst>
            </c:dLbl>
            <c:dLbl>
              <c:idx val="1"/>
              <c:layout>
                <c:manualLayout>
                  <c:x val="-1.1478859420758676E-3"/>
                  <c:y val="-5.9752886092199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E5-4126-9F2E-E7894894312F}"/>
                </c:ext>
              </c:extLst>
            </c:dLbl>
            <c:dLbl>
              <c:idx val="2"/>
              <c:layout>
                <c:manualLayout>
                  <c:x val="4.5915437683034703E-3"/>
                  <c:y val="-3.73964320709315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E5-4126-9F2E-E7894894312F}"/>
                </c:ext>
              </c:extLst>
            </c:dLbl>
            <c:dLbl>
              <c:idx val="3"/>
              <c:layout>
                <c:manualLayout>
                  <c:x val="-1.4861438732373105E-3"/>
                  <c:y val="-2.75236230059451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E5-4126-9F2E-E7894894312F}"/>
                </c:ext>
              </c:extLst>
            </c:dLbl>
            <c:dLbl>
              <c:idx val="4"/>
              <c:layout>
                <c:manualLayout>
                  <c:x val="1.1478859420757835E-3"/>
                  <c:y val="-1.73045150370252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E5-4126-9F2E-E7894894312F}"/>
                </c:ext>
              </c:extLst>
            </c:dLbl>
            <c:dLbl>
              <c:idx val="5"/>
              <c:layout>
                <c:manualLayout>
                  <c:x val="2.2957718841517352E-3"/>
                  <c:y val="-1.1535737664406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E5-4126-9F2E-E7894894312F}"/>
                </c:ext>
              </c:extLst>
            </c:dLbl>
            <c:dLbl>
              <c:idx val="6"/>
              <c:layout>
                <c:manualLayout>
                  <c:x val="1.4861438732374195E-3"/>
                  <c:y val="-0.2385770051825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E5-4126-9F2E-E7894894312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GRAF'!$K$38:$K$44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STATKRAFT </c:v>
                </c:pt>
                <c:pt idx="4">
                  <c:v>ORAZUL</c:v>
                </c:pt>
                <c:pt idx="5">
                  <c:v>EGEHUALLAGA</c:v>
                </c:pt>
                <c:pt idx="6">
                  <c:v>OTROS</c:v>
                </c:pt>
              </c:strCache>
            </c:strRef>
          </c:cat>
          <c:val>
            <c:numRef>
              <c:f>'3.5.2.1 GRAF'!$M$38:$M$44</c:f>
              <c:numCache>
                <c:formatCode>0%</c:formatCode>
                <c:ptCount val="7"/>
                <c:pt idx="0">
                  <c:v>0.21712308028741936</c:v>
                </c:pt>
                <c:pt idx="1">
                  <c:v>0.11272877172251608</c:v>
                </c:pt>
                <c:pt idx="2">
                  <c:v>9.7112334128771849E-2</c:v>
                </c:pt>
                <c:pt idx="3">
                  <c:v>8.2005678565178777E-2</c:v>
                </c:pt>
                <c:pt idx="4">
                  <c:v>7.266374099323393E-2</c:v>
                </c:pt>
                <c:pt idx="5">
                  <c:v>6.3506076457537516E-2</c:v>
                </c:pt>
                <c:pt idx="6">
                  <c:v>0.35486031784534244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8E5-4126-9F2E-E78948943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3015040"/>
        <c:axId val="133016960"/>
      </c:barChart>
      <c:catAx>
        <c:axId val="13301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28</a:t>
                </a:r>
                <a:r>
                  <a:rPr lang="es-PE" baseline="0"/>
                  <a:t> 510</a:t>
                </a:r>
                <a:r>
                  <a:rPr lang="es-PE"/>
                  <a:t> GW.h</a:t>
                </a:r>
              </a:p>
            </c:rich>
          </c:tx>
          <c:layout>
            <c:manualLayout>
              <c:xMode val="edge"/>
              <c:yMode val="edge"/>
              <c:x val="0.43478307686455581"/>
              <c:y val="0.11791413738480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301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0169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7837235228539576E-2"/>
              <c:y val="0.46853238058899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301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PRODUCCIÓN TÉRMICA PARA EL MERCADO ELÉCTRICO</a:t>
            </a:r>
          </a:p>
        </c:rich>
      </c:tx>
      <c:layout>
        <c:manualLayout>
          <c:xMode val="edge"/>
          <c:yMode val="edge"/>
          <c:x val="0.31042079218458024"/>
          <c:y val="3.3856802883674091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1212458286985543E-2"/>
          <c:y val="0.13461566551412577"/>
          <c:w val="0.87986651835372631"/>
          <c:h val="0.7264972424571866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rgbClr val="37941E"/>
                </a:gs>
                <a:gs pos="51000">
                  <a:schemeClr val="accent6">
                    <a:lumMod val="60000"/>
                    <a:lumOff val="40000"/>
                  </a:schemeClr>
                </a:gs>
                <a:gs pos="97000">
                  <a:srgbClr val="19A329"/>
                </a:gs>
              </a:gsLst>
              <a:lin ang="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215900" dist="1524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dLbls>
            <c:dLbl>
              <c:idx val="1"/>
              <c:layout>
                <c:manualLayout>
                  <c:x val="6.3107740008583367E-3"/>
                  <c:y val="-9.6076804900667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6C-4701-8850-2DD2083D31D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GRAF'!$K$68:$K$74</c:f>
              <c:strCache>
                <c:ptCount val="7"/>
                <c:pt idx="0">
                  <c:v>KALLPA</c:v>
                </c:pt>
                <c:pt idx="1">
                  <c:v>ENGIE PERU</c:v>
                </c:pt>
                <c:pt idx="2">
                  <c:v>ENEL PERU</c:v>
                </c:pt>
                <c:pt idx="3">
                  <c:v>FÉNIX POWER</c:v>
                </c:pt>
                <c:pt idx="4">
                  <c:v>TERMOCHILCA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'3.5.2.1 GRAF'!$L$68:$L$74</c:f>
              <c:numCache>
                <c:formatCode>#\ ##0</c:formatCode>
                <c:ptCount val="7"/>
                <c:pt idx="0">
                  <c:v>8617.9462009999988</c:v>
                </c:pt>
                <c:pt idx="1">
                  <c:v>7053.5689339999999</c:v>
                </c:pt>
                <c:pt idx="2">
                  <c:v>4583.0920359999991</c:v>
                </c:pt>
                <c:pt idx="3">
                  <c:v>3383.9372860000003</c:v>
                </c:pt>
                <c:pt idx="4">
                  <c:v>1586.3483839999999</c:v>
                </c:pt>
                <c:pt idx="5">
                  <c:v>708.88318800000002</c:v>
                </c:pt>
                <c:pt idx="6">
                  <c:v>2390.5891919999995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C-4701-8850-2DD2083D31D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2784175791336307E-4"/>
                  <c:y val="-0.326107542767030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C-4701-8850-2DD2083D31DF}"/>
                </c:ext>
              </c:extLst>
            </c:dLbl>
            <c:dLbl>
              <c:idx val="1"/>
              <c:layout>
                <c:manualLayout>
                  <c:x val="-2.0409332372901818E-3"/>
                  <c:y val="-0.276947199781845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C-4701-8850-2DD2083D31DF}"/>
                </c:ext>
              </c:extLst>
            </c:dLbl>
            <c:dLbl>
              <c:idx val="2"/>
              <c:layout>
                <c:manualLayout>
                  <c:x val="4.794309099430689E-4"/>
                  <c:y val="-0.147357034916090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C-4701-8850-2DD2083D31DF}"/>
                </c:ext>
              </c:extLst>
            </c:dLbl>
            <c:dLbl>
              <c:idx val="3"/>
              <c:layout>
                <c:manualLayout>
                  <c:x val="-8.5480397536034957E-4"/>
                  <c:y val="-6.8165641997817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C-4701-8850-2DD2083D31DF}"/>
                </c:ext>
              </c:extLst>
            </c:dLbl>
            <c:dLbl>
              <c:idx val="4"/>
              <c:layout>
                <c:manualLayout>
                  <c:x val="-6.041964456785186E-4"/>
                  <c:y val="-2.7455431707400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C-4701-8850-2DD2083D31DF}"/>
                </c:ext>
              </c:extLst>
            </c:dLbl>
            <c:dLbl>
              <c:idx val="5"/>
              <c:layout>
                <c:manualLayout>
                  <c:x val="4.1726567683253802E-3"/>
                  <c:y val="-3.59926346474174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C-4701-8850-2DD2083D31DF}"/>
                </c:ext>
              </c:extLst>
            </c:dLbl>
            <c:dLbl>
              <c:idx val="6"/>
              <c:layout>
                <c:manualLayout>
                  <c:x val="5.1609058928509303E-4"/>
                  <c:y val="-6.27498835372852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C-4701-8850-2DD2083D31DF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61624026696329259"/>
                  <c:y val="0.5143498946905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C-4701-8850-2DD2083D31D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GRAF'!$K$68:$K$74</c:f>
              <c:strCache>
                <c:ptCount val="7"/>
                <c:pt idx="0">
                  <c:v>KALLPA</c:v>
                </c:pt>
                <c:pt idx="1">
                  <c:v>ENGIE PERU</c:v>
                </c:pt>
                <c:pt idx="2">
                  <c:v>ENEL PERU</c:v>
                </c:pt>
                <c:pt idx="3">
                  <c:v>FÉNIX POWER</c:v>
                </c:pt>
                <c:pt idx="4">
                  <c:v>TERMOCHILCA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'3.5.2.1 GRAF'!$M$68:$M$74</c:f>
              <c:numCache>
                <c:formatCode>0%</c:formatCode>
                <c:ptCount val="7"/>
                <c:pt idx="0">
                  <c:v>0.30425911167854025</c:v>
                </c:pt>
                <c:pt idx="1">
                  <c:v>0.24902831463175762</c:v>
                </c:pt>
                <c:pt idx="2">
                  <c:v>0.16180740504652313</c:v>
                </c:pt>
                <c:pt idx="3">
                  <c:v>0.11947089580285146</c:v>
                </c:pt>
                <c:pt idx="4">
                  <c:v>5.6006493759791789E-2</c:v>
                </c:pt>
                <c:pt idx="5">
                  <c:v>2.5027328325593904E-2</c:v>
                </c:pt>
                <c:pt idx="6">
                  <c:v>8.4400450754941903E-2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6C-4701-8850-2DD2083D3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651840"/>
        <c:axId val="151653760"/>
      </c:barChart>
      <c:catAx>
        <c:axId val="1516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28</a:t>
                </a:r>
                <a:r>
                  <a:rPr lang="es-PE" baseline="0"/>
                  <a:t> 324</a:t>
                </a:r>
                <a:r>
                  <a:rPr lang="es-PE"/>
                  <a:t> GW.h</a:t>
                </a:r>
              </a:p>
            </c:rich>
          </c:tx>
          <c:layout>
            <c:manualLayout>
              <c:xMode val="edge"/>
              <c:yMode val="edge"/>
              <c:x val="0.43715239154616242"/>
              <c:y val="0.13247889048510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65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653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8909899888765295E-2"/>
              <c:y val="0.476822267886260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65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PRODUCCIÓN SOLAR PARA EL MERCADO ELÉCTRICO</a:t>
            </a:r>
          </a:p>
        </c:rich>
      </c:tx>
      <c:layout>
        <c:manualLayout>
          <c:xMode val="edge"/>
          <c:yMode val="edge"/>
          <c:x val="0.3185468157168222"/>
          <c:y val="4.5802305346405003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1212458286985543E-2"/>
          <c:y val="0.13461566551412577"/>
          <c:w val="0.87986651835372631"/>
          <c:h val="0.7264972424571866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40000">
                  <a:srgbClr val="E6DCAC"/>
                </a:gs>
                <a:gs pos="81000">
                  <a:srgbClr val="C7AC4C"/>
                </a:gs>
                <a:gs pos="13000">
                  <a:srgbClr val="C7AC4C"/>
                </a:gs>
              </a:gsLst>
              <a:lin ang="0" scaled="0"/>
            </a:gradFill>
            <a:ln w="9525" cap="flat" cmpd="sng" algn="ctr">
              <a:solidFill>
                <a:srgbClr val="FFC000"/>
              </a:solidFill>
              <a:prstDash val="solid"/>
            </a:ln>
            <a:effectLst>
              <a:outerShdw blurRad="177800" dist="114300" dir="24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7150" h="44450"/>
            </a:sp3d>
          </c:spPr>
          <c:invertIfNegative val="0"/>
          <c:dLbls>
            <c:dLbl>
              <c:idx val="1"/>
              <c:layout>
                <c:manualLayout>
                  <c:x val="6.3107740008583367E-3"/>
                  <c:y val="-9.6076804900667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7-46AF-A1E0-5E9B037C375C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GRAF'!$K$94:$K$100</c:f>
              <c:strCache>
                <c:ptCount val="7"/>
                <c:pt idx="0">
                  <c:v>ENEL PERU</c:v>
                </c:pt>
                <c:pt idx="1">
                  <c:v>ENEL GREEN</c:v>
                </c:pt>
                <c:pt idx="2">
                  <c:v>ENGIE PERU</c:v>
                </c:pt>
                <c:pt idx="3">
                  <c:v>PANAMERICANA SOLAR</c:v>
                </c:pt>
                <c:pt idx="4">
                  <c:v>TACNA SOLAR</c:v>
                </c:pt>
                <c:pt idx="5">
                  <c:v>MOQUEGUA SOLAR</c:v>
                </c:pt>
                <c:pt idx="6">
                  <c:v>OTROS</c:v>
                </c:pt>
              </c:strCache>
            </c:strRef>
          </c:cat>
          <c:val>
            <c:numRef>
              <c:f>'3.5.2.1 GRAF'!$L$94:$L$100</c:f>
              <c:numCache>
                <c:formatCode>0</c:formatCode>
                <c:ptCount val="7"/>
                <c:pt idx="0">
                  <c:v>396.11109600000003</c:v>
                </c:pt>
                <c:pt idx="1">
                  <c:v>201.47084699999999</c:v>
                </c:pt>
                <c:pt idx="2">
                  <c:v>107.15962399999999</c:v>
                </c:pt>
                <c:pt idx="3">
                  <c:v>58.025829000000002</c:v>
                </c:pt>
                <c:pt idx="4">
                  <c:v>53.352775000000001</c:v>
                </c:pt>
                <c:pt idx="5">
                  <c:v>47.631478000000001</c:v>
                </c:pt>
                <c:pt idx="6" formatCode="#\ ##0">
                  <c:v>92.935208999999873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7-46AF-A1E0-5E9B037C375C}"/>
            </c:ext>
          </c:extLst>
        </c:ser>
        <c:ser>
          <c:idx val="1"/>
          <c:order val="1"/>
          <c:spPr>
            <a:gradFill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919352830603947E-3"/>
                  <c:y val="-0.309583818082696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7-46AF-A1E0-5E9B037C375C}"/>
                </c:ext>
              </c:extLst>
            </c:dLbl>
            <c:dLbl>
              <c:idx val="1"/>
              <c:layout>
                <c:manualLayout>
                  <c:x val="-1.5236835689449175E-3"/>
                  <c:y val="-9.72920503239455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7-46AF-A1E0-5E9B037C375C}"/>
                </c:ext>
              </c:extLst>
            </c:dLbl>
            <c:dLbl>
              <c:idx val="2"/>
              <c:layout>
                <c:manualLayout>
                  <c:x val="-2.7683625042361357E-4"/>
                  <c:y val="-1.18518268728186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7-46AF-A1E0-5E9B037C375C}"/>
                </c:ext>
              </c:extLst>
            </c:dLbl>
            <c:dLbl>
              <c:idx val="3"/>
              <c:layout>
                <c:manualLayout>
                  <c:x val="1.1390115283858942E-3"/>
                  <c:y val="-5.9080409381376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7-46AF-A1E0-5E9B037C375C}"/>
                </c:ext>
              </c:extLst>
            </c:dLbl>
            <c:dLbl>
              <c:idx val="4"/>
              <c:layout>
                <c:manualLayout>
                  <c:x val="1.5703644606794351E-4"/>
                  <c:y val="-2.84206444215896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7-46AF-A1E0-5E9B037C375C}"/>
                </c:ext>
              </c:extLst>
            </c:dLbl>
            <c:dLbl>
              <c:idx val="5"/>
              <c:layout>
                <c:manualLayout>
                  <c:x val="5.3769200220886079E-4"/>
                  <c:y val="1.79309492095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7-46AF-A1E0-5E9B037C375C}"/>
                </c:ext>
              </c:extLst>
            </c:dLbl>
            <c:dLbl>
              <c:idx val="6"/>
              <c:layout>
                <c:manualLayout>
                  <c:x val="3.4642713479310155E-4"/>
                  <c:y val="-4.39393683926554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7-46AF-A1E0-5E9B037C375C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61624026696329259"/>
                  <c:y val="0.5143498946905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77-46AF-A1E0-5E9B037C37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GRAF'!$K$94:$K$100</c:f>
              <c:strCache>
                <c:ptCount val="7"/>
                <c:pt idx="0">
                  <c:v>ENEL PERU</c:v>
                </c:pt>
                <c:pt idx="1">
                  <c:v>ENEL GREEN</c:v>
                </c:pt>
                <c:pt idx="2">
                  <c:v>ENGIE PERU</c:v>
                </c:pt>
                <c:pt idx="3">
                  <c:v>PANAMERICANA SOLAR</c:v>
                </c:pt>
                <c:pt idx="4">
                  <c:v>TACNA SOLAR</c:v>
                </c:pt>
                <c:pt idx="5">
                  <c:v>MOQUEGUA SOLAR</c:v>
                </c:pt>
                <c:pt idx="6">
                  <c:v>OTROS</c:v>
                </c:pt>
              </c:strCache>
            </c:strRef>
          </c:cat>
          <c:val>
            <c:numRef>
              <c:f>'3.5.2.1 GRAF'!$M$94:$M$100</c:f>
              <c:numCache>
                <c:formatCode>0%</c:formatCode>
                <c:ptCount val="7"/>
                <c:pt idx="0">
                  <c:v>0.41404467165786035</c:v>
                </c:pt>
                <c:pt idx="1">
                  <c:v>0.21059225943709997</c:v>
                </c:pt>
                <c:pt idx="2">
                  <c:v>0.11201118015148903</c:v>
                </c:pt>
                <c:pt idx="3">
                  <c:v>6.0652896519667682E-2</c:v>
                </c:pt>
                <c:pt idx="4">
                  <c:v>5.5768274178592307E-2</c:v>
                </c:pt>
                <c:pt idx="5">
                  <c:v>4.978795057305993E-2</c:v>
                </c:pt>
                <c:pt idx="6">
                  <c:v>9.7142767482230719E-2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77-46AF-A1E0-5E9B037C3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782912"/>
        <c:axId val="151784832"/>
      </c:barChart>
      <c:catAx>
        <c:axId val="15178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 957 GW.h</a:t>
                </a:r>
              </a:p>
            </c:rich>
          </c:tx>
          <c:layout>
            <c:manualLayout>
              <c:xMode val="edge"/>
              <c:yMode val="edge"/>
              <c:x val="0.44062788034827993"/>
              <c:y val="0.10913833801409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78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7848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8909845571629127E-2"/>
              <c:y val="0.476822176888905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78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00"/>
              <a:t>PRODUCCIÓN EÓLICA PARA EL MERCADO ELÉCTRICO</a:t>
            </a:r>
          </a:p>
        </c:rich>
      </c:tx>
      <c:layout>
        <c:manualLayout>
          <c:xMode val="edge"/>
          <c:yMode val="edge"/>
          <c:x val="0.31307950950165347"/>
          <c:y val="3.8080981298411996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1212436638866995E-2"/>
          <c:y val="0.14153738408168715"/>
          <c:w val="0.87986651835372631"/>
          <c:h val="0.7264972424571866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29000">
                  <a:schemeClr val="bg1">
                    <a:lumMod val="85000"/>
                  </a:schemeClr>
                </a:gs>
                <a:gs pos="81000">
                  <a:schemeClr val="accent3">
                    <a:shade val="94000"/>
                    <a:satMod val="135000"/>
                  </a:schemeClr>
                </a:gs>
              </a:gsLst>
              <a:lin ang="0" scaled="0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203200" dist="190500" dir="3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50800"/>
            </a:sp3d>
          </c:spPr>
          <c:invertIfNegative val="0"/>
          <c:dLbls>
            <c:dLbl>
              <c:idx val="1"/>
              <c:layout>
                <c:manualLayout>
                  <c:x val="6.3107740008583367E-3"/>
                  <c:y val="-9.6076804900667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95-447F-B01E-7B3578FDD8C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GRAF'!$K$121:$K$127</c:f>
              <c:strCache>
                <c:ptCount val="7"/>
                <c:pt idx="0">
                  <c:v>ENGIE PERU</c:v>
                </c:pt>
                <c:pt idx="1">
                  <c:v>TRES HERMANAS</c:v>
                </c:pt>
                <c:pt idx="2">
                  <c:v>ENERGIA EOLICA</c:v>
                </c:pt>
                <c:pt idx="3">
                  <c:v>ENEL PERU</c:v>
                </c:pt>
                <c:pt idx="4">
                  <c:v>ENEL GREEN</c:v>
                </c:pt>
                <c:pt idx="5">
                  <c:v>PE-MARCONA</c:v>
                </c:pt>
                <c:pt idx="6">
                  <c:v>OTROS</c:v>
                </c:pt>
              </c:strCache>
            </c:strRef>
          </c:cat>
          <c:val>
            <c:numRef>
              <c:f>'3.5.2.1 GRAF'!$L$121:$L$127</c:f>
              <c:numCache>
                <c:formatCode>0</c:formatCode>
                <c:ptCount val="7"/>
                <c:pt idx="0">
                  <c:v>707.82431399999996</c:v>
                </c:pt>
                <c:pt idx="1">
                  <c:v>433.42540000000002</c:v>
                </c:pt>
                <c:pt idx="2">
                  <c:v>397.78280000000001</c:v>
                </c:pt>
                <c:pt idx="3">
                  <c:v>286.815811</c:v>
                </c:pt>
                <c:pt idx="4">
                  <c:v>198.92968200000001</c:v>
                </c:pt>
                <c:pt idx="5">
                  <c:v>142.02566400000001</c:v>
                </c:pt>
                <c:pt idx="6">
                  <c:v>529.46843200000012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5-447F-B01E-7B3578FDD8C7}"/>
            </c:ext>
          </c:extLst>
        </c:ser>
        <c:ser>
          <c:idx val="1"/>
          <c:order val="1"/>
          <c:spPr>
            <a:gradFill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919339439416545E-3"/>
                  <c:y val="-0.286425252252439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5-447F-B01E-7B3578FDD8C7}"/>
                </c:ext>
              </c:extLst>
            </c:dLbl>
            <c:dLbl>
              <c:idx val="1"/>
              <c:layout>
                <c:manualLayout>
                  <c:x val="-4.0175884978233274E-5"/>
                  <c:y val="-0.17301246715453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5-447F-B01E-7B3578FDD8C7}"/>
                </c:ext>
              </c:extLst>
            </c:dLbl>
            <c:dLbl>
              <c:idx val="2"/>
              <c:layout>
                <c:manualLayout>
                  <c:x val="-7.6994075221484119E-4"/>
                  <c:y val="-0.131516546968301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5-447F-B01E-7B3578FDD8C7}"/>
                </c:ext>
              </c:extLst>
            </c:dLbl>
            <c:dLbl>
              <c:idx val="3"/>
              <c:layout>
                <c:manualLayout>
                  <c:x val="2.8114385596692921E-3"/>
                  <c:y val="-6.86808429193871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5-447F-B01E-7B3578FDD8C7}"/>
                </c:ext>
              </c:extLst>
            </c:dLbl>
            <c:dLbl>
              <c:idx val="4"/>
              <c:layout>
                <c:manualLayout>
                  <c:x val="0"/>
                  <c:y val="-3.5142779069754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95-447F-B01E-7B3578FDD8C7}"/>
                </c:ext>
              </c:extLst>
            </c:dLbl>
            <c:dLbl>
              <c:idx val="5"/>
              <c:layout>
                <c:manualLayout>
                  <c:x val="1.8808694709981266E-3"/>
                  <c:y val="-6.378621973861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5-447F-B01E-7B3578FDD8C7}"/>
                </c:ext>
              </c:extLst>
            </c:dLbl>
            <c:dLbl>
              <c:idx val="6"/>
              <c:layout>
                <c:manualLayout>
                  <c:x val="6.4747223327166886E-4"/>
                  <c:y val="-0.167985712292708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95-447F-B01E-7B3578FDD8C7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61624026696329259"/>
                  <c:y val="0.5143498946905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95-447F-B01E-7B3578FDD8C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GRAF'!$K$121:$K$127</c:f>
              <c:strCache>
                <c:ptCount val="7"/>
                <c:pt idx="0">
                  <c:v>ENGIE PERU</c:v>
                </c:pt>
                <c:pt idx="1">
                  <c:v>TRES HERMANAS</c:v>
                </c:pt>
                <c:pt idx="2">
                  <c:v>ENERGIA EOLICA</c:v>
                </c:pt>
                <c:pt idx="3">
                  <c:v>ENEL PERU</c:v>
                </c:pt>
                <c:pt idx="4">
                  <c:v>ENEL GREEN</c:v>
                </c:pt>
                <c:pt idx="5">
                  <c:v>PE-MARCONA</c:v>
                </c:pt>
                <c:pt idx="6">
                  <c:v>OTROS</c:v>
                </c:pt>
              </c:strCache>
            </c:strRef>
          </c:cat>
          <c:val>
            <c:numRef>
              <c:f>'3.5.2.1 GRAF'!$M$121:$M$127</c:f>
              <c:numCache>
                <c:formatCode>0%</c:formatCode>
                <c:ptCount val="7"/>
                <c:pt idx="0">
                  <c:v>0.30052191999073863</c:v>
                </c:pt>
                <c:pt idx="1">
                  <c:v>0.18402000440571739</c:v>
                </c:pt>
                <c:pt idx="2">
                  <c:v>0.16888717783618265</c:v>
                </c:pt>
                <c:pt idx="3">
                  <c:v>0.12177377422700517</c:v>
                </c:pt>
                <c:pt idx="4">
                  <c:v>8.4459842358265022E-2</c:v>
                </c:pt>
                <c:pt idx="5">
                  <c:v>6.0300026982740139E-2</c:v>
                </c:pt>
                <c:pt idx="6">
                  <c:v>0.22479712354035619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95-447F-B01E-7B3578FDD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6640"/>
        <c:axId val="151858560"/>
      </c:barChart>
      <c:catAx>
        <c:axId val="15185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2</a:t>
                </a:r>
                <a:r>
                  <a:rPr lang="es-PE" baseline="0"/>
                  <a:t> 355</a:t>
                </a:r>
                <a:r>
                  <a:rPr lang="es-PE"/>
                  <a:t> GW.h</a:t>
                </a:r>
              </a:p>
            </c:rich>
          </c:tx>
          <c:layout>
            <c:manualLayout>
              <c:xMode val="edge"/>
              <c:yMode val="edge"/>
              <c:x val="0.44006664164348719"/>
              <c:y val="0.103812005450942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85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858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8909835440694397E-2"/>
              <c:y val="0.476822415667698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85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PRODUCCIÓN DE ENERGÍA ELÉCTRICA PARA  USO PROPIO</a:t>
            </a:r>
          </a:p>
        </c:rich>
      </c:tx>
      <c:layout>
        <c:manualLayout>
          <c:xMode val="edge"/>
          <c:yMode val="edge"/>
          <c:x val="0.3430597077749668"/>
          <c:y val="2.8369753869625914E-2"/>
        </c:manualLayout>
      </c:layout>
      <c:overlay val="0"/>
      <c:spPr>
        <a:solidFill>
          <a:srgbClr val="585858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3810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1385267096666158E-2"/>
          <c:y val="0.17017742075175432"/>
          <c:w val="0.89574269907871051"/>
          <c:h val="0.66839435663141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203200" dist="215900" dir="1200000" sx="96000" sy="96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63500" h="698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'3.5.2.2 - 3.5.2.3'!$Q$4:$Q$10</c:f>
              <c:strCache>
                <c:ptCount val="7"/>
                <c:pt idx="0">
                  <c:v>UNCEMP</c:v>
                </c:pt>
                <c:pt idx="1">
                  <c:v>PERÚ LNG</c:v>
                </c:pt>
                <c:pt idx="2">
                  <c:v>PLUSPETROL CORPORATION</c:v>
                </c:pt>
                <c:pt idx="3">
                  <c:v>CASA GRANDE</c:v>
                </c:pt>
                <c:pt idx="4">
                  <c:v>CHUNGAR</c:v>
                </c:pt>
                <c:pt idx="5">
                  <c:v>ILLAPU</c:v>
                </c:pt>
                <c:pt idx="6">
                  <c:v>OTROS</c:v>
                </c:pt>
              </c:strCache>
            </c:strRef>
          </c:cat>
          <c:val>
            <c:numRef>
              <c:f>'3.5.2.2 - 3.5.2.3'!$R$4:$R$10</c:f>
              <c:numCache>
                <c:formatCode>#\ ##0</c:formatCode>
                <c:ptCount val="7"/>
                <c:pt idx="0">
                  <c:v>233.32360799999998</c:v>
                </c:pt>
                <c:pt idx="1">
                  <c:v>178.95890000000003</c:v>
                </c:pt>
                <c:pt idx="2">
                  <c:v>174.369079</c:v>
                </c:pt>
                <c:pt idx="3">
                  <c:v>148.830398</c:v>
                </c:pt>
                <c:pt idx="4">
                  <c:v>141.57337900000002</c:v>
                </c:pt>
                <c:pt idx="5">
                  <c:v>99.317261000000002</c:v>
                </c:pt>
                <c:pt idx="6">
                  <c:v>946.79657348496835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3-4CA6-924F-2A4C9BB27AD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8476201363418271E-4"/>
                  <c:y val="-2.8896746201569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33-4CA6-924F-2A4C9BB27AD3}"/>
                </c:ext>
              </c:extLst>
            </c:dLbl>
            <c:dLbl>
              <c:idx val="1"/>
              <c:layout>
                <c:manualLayout>
                  <c:x val="1.3640421777338404E-3"/>
                  <c:y val="-1.73197962687768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33-4CA6-924F-2A4C9BB27AD3}"/>
                </c:ext>
              </c:extLst>
            </c:dLbl>
            <c:dLbl>
              <c:idx val="2"/>
              <c:layout>
                <c:manualLayout>
                  <c:x val="7.5803713173376959E-3"/>
                  <c:y val="-1.50525548852482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33-4CA6-924F-2A4C9BB27AD3}"/>
                </c:ext>
              </c:extLst>
            </c:dLbl>
            <c:dLbl>
              <c:idx val="3"/>
              <c:layout>
                <c:manualLayout>
                  <c:x val="3.9202501746940033E-3"/>
                  <c:y val="-7.3981992226740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3-4CA6-924F-2A4C9BB27AD3}"/>
                </c:ext>
              </c:extLst>
            </c:dLbl>
            <c:dLbl>
              <c:idx val="4"/>
              <c:layout>
                <c:manualLayout>
                  <c:x val="5.3413496681618969E-3"/>
                  <c:y val="-8.725955669033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3-4CA6-924F-2A4C9BB27AD3}"/>
                </c:ext>
              </c:extLst>
            </c:dLbl>
            <c:dLbl>
              <c:idx val="5"/>
              <c:layout>
                <c:manualLayout>
                  <c:x val="6.5884595692061966E-3"/>
                  <c:y val="1.5922312424737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33-4CA6-924F-2A4C9BB27AD3}"/>
                </c:ext>
              </c:extLst>
            </c:dLbl>
            <c:dLbl>
              <c:idx val="6"/>
              <c:layout>
                <c:manualLayout>
                  <c:x val="1.8193824734811304E-3"/>
                  <c:y val="-0.281755343718368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33-4CA6-924F-2A4C9BB27A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'3.5.2.2 - 3.5.2.3'!$Q$4:$Q$10</c:f>
              <c:strCache>
                <c:ptCount val="7"/>
                <c:pt idx="0">
                  <c:v>UNCEMP</c:v>
                </c:pt>
                <c:pt idx="1">
                  <c:v>PERÚ LNG</c:v>
                </c:pt>
                <c:pt idx="2">
                  <c:v>PLUSPETROL CORPORATION</c:v>
                </c:pt>
                <c:pt idx="3">
                  <c:v>CASA GRANDE</c:v>
                </c:pt>
                <c:pt idx="4">
                  <c:v>CHUNGAR</c:v>
                </c:pt>
                <c:pt idx="5">
                  <c:v>ILLAPU</c:v>
                </c:pt>
                <c:pt idx="6">
                  <c:v>OTROS</c:v>
                </c:pt>
              </c:strCache>
            </c:strRef>
          </c:cat>
          <c:val>
            <c:numRef>
              <c:f>'3.5.2.2 - 3.5.2.3'!$S$4:$S$10</c:f>
              <c:numCache>
                <c:formatCode>0%</c:formatCode>
                <c:ptCount val="7"/>
                <c:pt idx="0">
                  <c:v>0.12132245471891256</c:v>
                </c:pt>
                <c:pt idx="1">
                  <c:v>9.3054162962354026E-2</c:v>
                </c:pt>
                <c:pt idx="2">
                  <c:v>9.0667570558723709E-2</c:v>
                </c:pt>
                <c:pt idx="3">
                  <c:v>7.738809363068283E-2</c:v>
                </c:pt>
                <c:pt idx="4">
                  <c:v>7.3614624813837751E-2</c:v>
                </c:pt>
                <c:pt idx="5">
                  <c:v>5.1642497747072913E-2</c:v>
                </c:pt>
                <c:pt idx="6">
                  <c:v>0.49231059556841611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33-4CA6-924F-2A4C9BB27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2529024"/>
        <c:axId val="52547584"/>
      </c:barChart>
      <c:catAx>
        <c:axId val="5252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1</a:t>
                </a:r>
                <a:r>
                  <a:rPr lang="es-PE" baseline="0"/>
                  <a:t> 923</a:t>
                </a:r>
                <a:r>
                  <a:rPr lang="es-PE"/>
                  <a:t> GW.h</a:t>
                </a:r>
              </a:p>
            </c:rich>
          </c:tx>
          <c:layout>
            <c:manualLayout>
              <c:xMode val="edge"/>
              <c:yMode val="edge"/>
              <c:x val="0.46764107271601324"/>
              <c:y val="0.101578079261562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54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47584"/>
        <c:scaling>
          <c:orientation val="minMax"/>
          <c:max val="1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2116070817197594E-2"/>
              <c:y val="0.432101172741431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2529024"/>
        <c:crosses val="autoZero"/>
        <c:crossBetween val="between"/>
        <c:majorUnit val="15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2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PRODUCCIÓN DE ENERGÍA TÉRMICA</a:t>
            </a:r>
          </a:p>
        </c:rich>
      </c:tx>
      <c:layout>
        <c:manualLayout>
          <c:xMode val="edge"/>
          <c:yMode val="edge"/>
          <c:x val="0.40742416386313118"/>
          <c:y val="3.1940900080707144E-2"/>
        </c:manualLayout>
      </c:layout>
      <c:overlay val="0"/>
      <c:spPr>
        <a:solidFill>
          <a:srgbClr val="585858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7.5320660968349495E-2"/>
          <c:y val="0.18735202830873474"/>
          <c:w val="0.90271810211150705"/>
          <c:h val="0.733592816307658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6">
                    <a:lumMod val="60000"/>
                    <a:lumOff val="40000"/>
                  </a:schemeClr>
                </a:gs>
                <a:gs pos="36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203200" dist="139700" dir="72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7150" h="889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'3.5.2.2 - 3.5.2.3'!$Q$72:$Q$78</c:f>
              <c:strCache>
                <c:ptCount val="7"/>
                <c:pt idx="0">
                  <c:v>PERÚ LNG</c:v>
                </c:pt>
                <c:pt idx="1">
                  <c:v>PLUSPETROL CORPORATION</c:v>
                </c:pt>
                <c:pt idx="2">
                  <c:v>CASA GRANDE</c:v>
                </c:pt>
                <c:pt idx="3">
                  <c:v>ILLAPU</c:v>
                </c:pt>
                <c:pt idx="4">
                  <c:v>UNCEMP</c:v>
                </c:pt>
                <c:pt idx="5">
                  <c:v>CARTAVIO</c:v>
                </c:pt>
                <c:pt idx="6">
                  <c:v>OTROS</c:v>
                </c:pt>
              </c:strCache>
            </c:strRef>
          </c:cat>
          <c:val>
            <c:numRef>
              <c:f>'3.5.2.2 - 3.5.2.3'!$R$72:$R$78</c:f>
              <c:numCache>
                <c:formatCode>#,##0</c:formatCode>
                <c:ptCount val="7"/>
                <c:pt idx="0">
                  <c:v>178.95890000000003</c:v>
                </c:pt>
                <c:pt idx="1">
                  <c:v>174.369079</c:v>
                </c:pt>
                <c:pt idx="2">
                  <c:v>148.830398</c:v>
                </c:pt>
                <c:pt idx="3">
                  <c:v>99.317261000000002</c:v>
                </c:pt>
                <c:pt idx="4">
                  <c:v>68.259512999999998</c:v>
                </c:pt>
                <c:pt idx="5">
                  <c:v>60.694448000000001</c:v>
                </c:pt>
                <c:pt idx="6" formatCode="#\ ##0">
                  <c:v>614.53009325218557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D-4D63-982D-A1E01618876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761325827396134E-3"/>
                  <c:y val="-6.4079497106675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CD-4D63-982D-A1E01618876C}"/>
                </c:ext>
              </c:extLst>
            </c:dLbl>
            <c:dLbl>
              <c:idx val="1"/>
              <c:layout>
                <c:manualLayout>
                  <c:x val="0"/>
                  <c:y val="-4.36905662090969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CD-4D63-982D-A1E01618876C}"/>
                </c:ext>
              </c:extLst>
            </c:dLbl>
            <c:dLbl>
              <c:idx val="2"/>
              <c:layout>
                <c:manualLayout>
                  <c:x val="-1.2761325827395666E-3"/>
                  <c:y val="-3.49524529672774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CD-4D63-982D-A1E01618876C}"/>
                </c:ext>
              </c:extLst>
            </c:dLbl>
            <c:dLbl>
              <c:idx val="3"/>
              <c:layout>
                <c:manualLayout>
                  <c:x val="0"/>
                  <c:y val="-3.20397485533377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CD-4D63-982D-A1E01618876C}"/>
                </c:ext>
              </c:extLst>
            </c:dLbl>
            <c:dLbl>
              <c:idx val="4"/>
              <c:layout>
                <c:manualLayout>
                  <c:x val="2.9275811203608029E-4"/>
                  <c:y val="-8.44025261480404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CD-4D63-982D-A1E01618876C}"/>
                </c:ext>
              </c:extLst>
            </c:dLbl>
            <c:dLbl>
              <c:idx val="5"/>
              <c:layout>
                <c:manualLayout>
                  <c:x val="-3.9775150000785902E-4"/>
                  <c:y val="1.488439784339882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CD-4D63-982D-A1E01618876C}"/>
                </c:ext>
              </c:extLst>
            </c:dLbl>
            <c:dLbl>
              <c:idx val="6"/>
              <c:layout>
                <c:manualLayout>
                  <c:x val="0"/>
                  <c:y val="-0.24466717077094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CD-4D63-982D-A1E01618876C}"/>
                </c:ext>
              </c:extLst>
            </c:dLbl>
            <c:spPr>
              <a:noFill/>
              <a:ln w="25400">
                <a:noFill/>
              </a:ln>
            </c:spPr>
            <c:txPr>
              <a:bodyPr anchor="ctr" anchorCtr="0"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'3.5.2.2 - 3.5.2.3'!$Q$72:$Q$78</c:f>
              <c:strCache>
                <c:ptCount val="7"/>
                <c:pt idx="0">
                  <c:v>PERÚ LNG</c:v>
                </c:pt>
                <c:pt idx="1">
                  <c:v>PLUSPETROL CORPORATION</c:v>
                </c:pt>
                <c:pt idx="2">
                  <c:v>CASA GRANDE</c:v>
                </c:pt>
                <c:pt idx="3">
                  <c:v>ILLAPU</c:v>
                </c:pt>
                <c:pt idx="4">
                  <c:v>UNCEMP</c:v>
                </c:pt>
                <c:pt idx="5">
                  <c:v>CARTAVIO</c:v>
                </c:pt>
                <c:pt idx="6">
                  <c:v>OTROS</c:v>
                </c:pt>
              </c:strCache>
            </c:strRef>
          </c:cat>
          <c:val>
            <c:numRef>
              <c:f>'3.5.2.2 - 3.5.2.3'!$S$72:$S$78</c:f>
              <c:numCache>
                <c:formatCode>0%</c:formatCode>
                <c:ptCount val="7"/>
                <c:pt idx="0">
                  <c:v>0.13305893182592457</c:v>
                </c:pt>
                <c:pt idx="1">
                  <c:v>0.12964632323516881</c:v>
                </c:pt>
                <c:pt idx="2">
                  <c:v>0.11065788726409928</c:v>
                </c:pt>
                <c:pt idx="3">
                  <c:v>7.384404274130292E-2</c:v>
                </c:pt>
                <c:pt idx="4">
                  <c:v>5.0752088254553476E-2</c:v>
                </c:pt>
                <c:pt idx="5">
                  <c:v>4.5127336045561982E-2</c:v>
                </c:pt>
                <c:pt idx="6">
                  <c:v>0.45691339063338904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CD-4D63-982D-A1E016188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8847360"/>
        <c:axId val="138849280"/>
      </c:barChart>
      <c:catAx>
        <c:axId val="13884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1 345 GW.h</a:t>
                </a:r>
              </a:p>
            </c:rich>
          </c:tx>
          <c:layout>
            <c:manualLayout>
              <c:xMode val="edge"/>
              <c:yMode val="edge"/>
              <c:x val="0.46759175020844101"/>
              <c:y val="9.92736244709072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884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849280"/>
        <c:scaling>
          <c:orientation val="minMax"/>
          <c:max val="7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 b="1"/>
                  <a:t>GW.h</a:t>
                </a:r>
              </a:p>
            </c:rich>
          </c:tx>
          <c:layout>
            <c:manualLayout>
              <c:xMode val="edge"/>
              <c:yMode val="edge"/>
              <c:x val="7.9460857094855019E-3"/>
              <c:y val="0.45163270843209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884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PRODUCCIÒN DE ENERGÍA HIDRÁULICA</a:t>
            </a:r>
          </a:p>
        </c:rich>
      </c:tx>
      <c:layout>
        <c:manualLayout>
          <c:xMode val="edge"/>
          <c:yMode val="edge"/>
          <c:x val="0.41238810655022029"/>
          <c:y val="3.1325357558002871E-2"/>
        </c:manualLayout>
      </c:layout>
      <c:overlay val="0"/>
      <c:spPr>
        <a:solidFill>
          <a:srgbClr val="585858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7.72217942503374E-2"/>
          <c:y val="0.19277131114847415"/>
          <c:w val="0.90138381300824455"/>
          <c:h val="0.6912372484544012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23000">
                  <a:schemeClr val="accent1">
                    <a:lumMod val="60000"/>
                    <a:lumOff val="40000"/>
                  </a:schemeClr>
                </a:gs>
                <a:gs pos="49000">
                  <a:schemeClr val="accent1">
                    <a:lumMod val="20000"/>
                    <a:lumOff val="80000"/>
                  </a:schemeClr>
                </a:gs>
                <a:gs pos="84000">
                  <a:schemeClr val="accent1">
                    <a:lumMod val="60000"/>
                    <a:lumOff val="40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190500" dist="266700" dir="3480000" sx="108000" sy="108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44450" h="1143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'3.5.2.2 - 3.5.2.3'!$Q$40:$Q$46</c:f>
              <c:strCache>
                <c:ptCount val="7"/>
                <c:pt idx="0">
                  <c:v>UNCEMP</c:v>
                </c:pt>
                <c:pt idx="1">
                  <c:v>CHUNGAR</c:v>
                </c:pt>
                <c:pt idx="2">
                  <c:v>MOROCOCHA</c:v>
                </c:pt>
                <c:pt idx="3">
                  <c:v>HORIZONTE</c:v>
                </c:pt>
                <c:pt idx="4">
                  <c:v>NEXA ATACOCHA</c:v>
                </c:pt>
                <c:pt idx="5">
                  <c:v>SANTA LUISA</c:v>
                </c:pt>
                <c:pt idx="6">
                  <c:v>OTROS</c:v>
                </c:pt>
              </c:strCache>
            </c:strRef>
          </c:cat>
          <c:val>
            <c:numRef>
              <c:f>'3.5.2.2 - 3.5.2.3'!$R$40:$R$46</c:f>
              <c:numCache>
                <c:formatCode>#,##0</c:formatCode>
                <c:ptCount val="7"/>
                <c:pt idx="0">
                  <c:v>165.06409500000001</c:v>
                </c:pt>
                <c:pt idx="1">
                  <c:v>141.57337900000002</c:v>
                </c:pt>
                <c:pt idx="2">
                  <c:v>51.163629999999998</c:v>
                </c:pt>
                <c:pt idx="3">
                  <c:v>50.710256632782986</c:v>
                </c:pt>
                <c:pt idx="4">
                  <c:v>30.433</c:v>
                </c:pt>
                <c:pt idx="5">
                  <c:v>29.934579999999993</c:v>
                </c:pt>
                <c:pt idx="6" formatCode="#\ ##0">
                  <c:v>109.33056560000006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E-4FBA-9157-DE2A546967F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9.83985443213774E-4"/>
                  <c:y val="-0.269871603769505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3E-4FBA-9157-DE2A546967F8}"/>
                </c:ext>
              </c:extLst>
            </c:dLbl>
            <c:dLbl>
              <c:idx val="1"/>
              <c:layout>
                <c:manualLayout>
                  <c:x val="4.1954969881906519E-4"/>
                  <c:y val="-0.230293954999874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E-4FBA-9157-DE2A546967F8}"/>
                </c:ext>
              </c:extLst>
            </c:dLbl>
            <c:dLbl>
              <c:idx val="2"/>
              <c:layout>
                <c:manualLayout>
                  <c:x val="-5.1461393817680812E-17"/>
                  <c:y val="-6.7727413591373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E-4FBA-9157-DE2A546967F8}"/>
                </c:ext>
              </c:extLst>
            </c:dLbl>
            <c:dLbl>
              <c:idx val="3"/>
              <c:layout>
                <c:manualLayout>
                  <c:x val="1.4035087719298245E-3"/>
                  <c:y val="-5.47624197577712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E-4FBA-9157-DE2A546967F8}"/>
                </c:ext>
              </c:extLst>
            </c:dLbl>
            <c:dLbl>
              <c:idx val="4"/>
              <c:layout>
                <c:manualLayout>
                  <c:x val="2.8926094764470229E-3"/>
                  <c:y val="-3.87234607722227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E-4FBA-9157-DE2A546967F8}"/>
                </c:ext>
              </c:extLst>
            </c:dLbl>
            <c:dLbl>
              <c:idx val="5"/>
              <c:layout>
                <c:manualLayout>
                  <c:x val="0"/>
                  <c:y val="-2.35508771770126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E-4FBA-9157-DE2A546967F8}"/>
                </c:ext>
              </c:extLst>
            </c:dLbl>
            <c:dLbl>
              <c:idx val="6"/>
              <c:layout>
                <c:manualLayout>
                  <c:x val="1.3423265987147087E-3"/>
                  <c:y val="-0.201899203724901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E-4FBA-9157-DE2A546967F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'3.5.2.2 - 3.5.2.3'!$Q$40:$Q$46</c:f>
              <c:strCache>
                <c:ptCount val="7"/>
                <c:pt idx="0">
                  <c:v>UNCEMP</c:v>
                </c:pt>
                <c:pt idx="1">
                  <c:v>CHUNGAR</c:v>
                </c:pt>
                <c:pt idx="2">
                  <c:v>MOROCOCHA</c:v>
                </c:pt>
                <c:pt idx="3">
                  <c:v>HORIZONTE</c:v>
                </c:pt>
                <c:pt idx="4">
                  <c:v>NEXA ATACOCHA</c:v>
                </c:pt>
                <c:pt idx="5">
                  <c:v>SANTA LUISA</c:v>
                </c:pt>
                <c:pt idx="6">
                  <c:v>OTROS</c:v>
                </c:pt>
              </c:strCache>
            </c:strRef>
          </c:cat>
          <c:val>
            <c:numRef>
              <c:f>'3.5.2.2 - 3.5.2.3'!$S$40:$S$46</c:f>
              <c:numCache>
                <c:formatCode>0%</c:formatCode>
                <c:ptCount val="7"/>
                <c:pt idx="0">
                  <c:v>0.28547454377816189</c:v>
                </c:pt>
                <c:pt idx="1">
                  <c:v>0.24484789245751967</c:v>
                </c:pt>
                <c:pt idx="2">
                  <c:v>8.8486317586418034E-2</c:v>
                </c:pt>
                <c:pt idx="3">
                  <c:v>8.7702218808501223E-2</c:v>
                </c:pt>
                <c:pt idx="4">
                  <c:v>5.2633171319303576E-2</c:v>
                </c:pt>
                <c:pt idx="5">
                  <c:v>5.1771165429349661E-2</c:v>
                </c:pt>
                <c:pt idx="6">
                  <c:v>0.18908469062074595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3E-4FBA-9157-DE2A54696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2342912"/>
        <c:axId val="152344832"/>
      </c:barChart>
      <c:catAx>
        <c:axId val="1523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578 GW.h</a:t>
                </a:r>
              </a:p>
            </c:rich>
          </c:tx>
          <c:layout>
            <c:manualLayout>
              <c:xMode val="edge"/>
              <c:yMode val="edge"/>
              <c:x val="0.48094382493918952"/>
              <c:y val="0.10255106923164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234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344832"/>
        <c:scaling>
          <c:orientation val="minMax"/>
          <c:max val="19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/>
                  <a:t>GW.h</a:t>
                </a:r>
              </a:p>
            </c:rich>
          </c:tx>
          <c:layout>
            <c:manualLayout>
              <c:xMode val="edge"/>
              <c:yMode val="edge"/>
              <c:x val="1.1692214241608122E-2"/>
              <c:y val="0.472906839031846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234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ctr" rtl="0">
              <a:defRPr lang="es-PE" sz="1400" b="1" i="0" u="none" strike="noStrike" kern="1200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400" b="1" i="0" u="none" strike="noStrike" kern="1200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rPr>
              <a:t>EMPRESAS DEL MERCADO ELÉCTRICO CON MAYOR PRODUCCIÓN DE ENERGÍA</a:t>
            </a:r>
          </a:p>
        </c:rich>
      </c:tx>
      <c:layout>
        <c:manualLayout>
          <c:xMode val="edge"/>
          <c:yMode val="edge"/>
          <c:x val="0.28527651162053408"/>
          <c:y val="4.5551502829967748E-2"/>
        </c:manualLayout>
      </c:layout>
      <c:overlay val="0"/>
      <c:spPr>
        <a:solidFill>
          <a:srgbClr val="585858"/>
        </a:solidFill>
      </c:spPr>
    </c:title>
    <c:autoTitleDeleted val="0"/>
    <c:plotArea>
      <c:layout>
        <c:manualLayout>
          <c:layoutTarget val="inner"/>
          <c:xMode val="edge"/>
          <c:yMode val="edge"/>
          <c:x val="9.102990033222591E-2"/>
          <c:y val="0.13487918533319967"/>
          <c:w val="0.82325581395348835"/>
          <c:h val="0.6997072825509153"/>
        </c:manualLayout>
      </c:layout>
      <c:lineChart>
        <c:grouping val="standard"/>
        <c:varyColors val="0"/>
        <c:ser>
          <c:idx val="0"/>
          <c:order val="0"/>
          <c:tx>
            <c:strRef>
              <c:f>'3.5.3.1.1 GRAF'!$C$52</c:f>
              <c:strCache>
                <c:ptCount val="1"/>
                <c:pt idx="0">
                  <c:v>Kallpa Generación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GRAF'!$D$52:$O$52</c:f>
              <c:numCache>
                <c:formatCode>#,##0.00</c:formatCode>
                <c:ptCount val="12"/>
                <c:pt idx="0">
                  <c:v>927.06707399999993</c:v>
                </c:pt>
                <c:pt idx="1">
                  <c:v>872.92927200000008</c:v>
                </c:pt>
                <c:pt idx="2">
                  <c:v>920.40127800000005</c:v>
                </c:pt>
                <c:pt idx="3">
                  <c:v>1010.6412310000001</c:v>
                </c:pt>
                <c:pt idx="4">
                  <c:v>1025.2554390000003</c:v>
                </c:pt>
                <c:pt idx="5">
                  <c:v>981.00341700000013</c:v>
                </c:pt>
                <c:pt idx="6">
                  <c:v>956.11985700000002</c:v>
                </c:pt>
                <c:pt idx="7">
                  <c:v>967.98263300000008</c:v>
                </c:pt>
                <c:pt idx="8">
                  <c:v>961.70301100000006</c:v>
                </c:pt>
                <c:pt idx="9">
                  <c:v>995.90561000000014</c:v>
                </c:pt>
                <c:pt idx="10">
                  <c:v>958.6480029999999</c:v>
                </c:pt>
                <c:pt idx="11">
                  <c:v>808.92341199999998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1-4D3F-B1BD-F5DD7E09A9C1}"/>
            </c:ext>
          </c:extLst>
        </c:ser>
        <c:ser>
          <c:idx val="1"/>
          <c:order val="1"/>
          <c:tx>
            <c:strRef>
              <c:f>'3.5.3.1.1 GRAF'!$C$53</c:f>
              <c:strCache>
                <c:ptCount val="1"/>
                <c:pt idx="0">
                  <c:v>ENGIE EnergÍa Perú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GRAF'!$D$53:$O$53</c:f>
              <c:numCache>
                <c:formatCode>#,##0.00</c:formatCode>
                <c:ptCount val="12"/>
                <c:pt idx="0">
                  <c:v>597.81688699999995</c:v>
                </c:pt>
                <c:pt idx="1">
                  <c:v>460.87017199999991</c:v>
                </c:pt>
                <c:pt idx="2">
                  <c:v>686.54332099999988</c:v>
                </c:pt>
                <c:pt idx="3">
                  <c:v>652.22959700000013</c:v>
                </c:pt>
                <c:pt idx="4">
                  <c:v>749.916563</c:v>
                </c:pt>
                <c:pt idx="5">
                  <c:v>789.57594000000017</c:v>
                </c:pt>
                <c:pt idx="6">
                  <c:v>799.14524400000028</c:v>
                </c:pt>
                <c:pt idx="7">
                  <c:v>950.21754399999998</c:v>
                </c:pt>
                <c:pt idx="8">
                  <c:v>833.69970999999998</c:v>
                </c:pt>
                <c:pt idx="9">
                  <c:v>804.8385609999998</c:v>
                </c:pt>
                <c:pt idx="10">
                  <c:v>769.18512800000008</c:v>
                </c:pt>
                <c:pt idx="11">
                  <c:v>722.38388299999997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1-4D3F-B1BD-F5DD7E09A9C1}"/>
            </c:ext>
          </c:extLst>
        </c:ser>
        <c:ser>
          <c:idx val="2"/>
          <c:order val="2"/>
          <c:tx>
            <c:strRef>
              <c:f>'3.5.3.1.1 GRAF'!$C$54</c:f>
              <c:strCache>
                <c:ptCount val="1"/>
                <c:pt idx="0">
                  <c:v>Enel Generación Perú S.A.A.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GRAF'!$D$54:$O$54</c:f>
              <c:numCache>
                <c:formatCode>#,##0.00</c:formatCode>
                <c:ptCount val="12"/>
                <c:pt idx="0">
                  <c:v>577.69407999999987</c:v>
                </c:pt>
                <c:pt idx="1">
                  <c:v>467.36514799999986</c:v>
                </c:pt>
                <c:pt idx="2">
                  <c:v>659.91808499999991</c:v>
                </c:pt>
                <c:pt idx="3">
                  <c:v>548.32310000000007</c:v>
                </c:pt>
                <c:pt idx="4">
                  <c:v>640.19472399999995</c:v>
                </c:pt>
                <c:pt idx="5">
                  <c:v>803.71266500000013</c:v>
                </c:pt>
                <c:pt idx="6">
                  <c:v>816.92838599999993</c:v>
                </c:pt>
                <c:pt idx="7">
                  <c:v>907.11226499999964</c:v>
                </c:pt>
                <c:pt idx="8">
                  <c:v>895.38499500000023</c:v>
                </c:pt>
                <c:pt idx="9">
                  <c:v>763.07585900000015</c:v>
                </c:pt>
                <c:pt idx="10">
                  <c:v>667.1124130000004</c:v>
                </c:pt>
                <c:pt idx="11">
                  <c:v>733.04968600000007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1-4D3F-B1BD-F5DD7E09A9C1}"/>
            </c:ext>
          </c:extLst>
        </c:ser>
        <c:ser>
          <c:idx val="5"/>
          <c:order val="3"/>
          <c:tx>
            <c:strRef>
              <c:f>'3.5.3.1.1 GRAF'!$C$55</c:f>
              <c:strCache>
                <c:ptCount val="1"/>
                <c:pt idx="0">
                  <c:v>Electroperú S. 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GRAF'!$D$55:$O$55</c:f>
              <c:numCache>
                <c:formatCode>#,##0.00</c:formatCode>
                <c:ptCount val="12"/>
                <c:pt idx="0">
                  <c:v>590.96846700000003</c:v>
                </c:pt>
                <c:pt idx="1">
                  <c:v>537.19791099999998</c:v>
                </c:pt>
                <c:pt idx="2">
                  <c:v>407.91603099999998</c:v>
                </c:pt>
                <c:pt idx="3">
                  <c:v>574.35075400000005</c:v>
                </c:pt>
                <c:pt idx="4">
                  <c:v>535.074611</c:v>
                </c:pt>
                <c:pt idx="5">
                  <c:v>433.08490400000005</c:v>
                </c:pt>
                <c:pt idx="6">
                  <c:v>495.55853500000001</c:v>
                </c:pt>
                <c:pt idx="7">
                  <c:v>522.433898</c:v>
                </c:pt>
                <c:pt idx="8">
                  <c:v>459.19292299999995</c:v>
                </c:pt>
                <c:pt idx="9">
                  <c:v>528.80352599999992</c:v>
                </c:pt>
                <c:pt idx="10">
                  <c:v>514.02276200000006</c:v>
                </c:pt>
                <c:pt idx="11">
                  <c:v>592.13312999999994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1-4D3F-B1BD-F5DD7E09A9C1}"/>
            </c:ext>
          </c:extLst>
        </c:ser>
        <c:ser>
          <c:idx val="4"/>
          <c:order val="4"/>
          <c:tx>
            <c:strRef>
              <c:f>'3.5.3.1.1 GRAF'!$C$56</c:f>
              <c:strCache>
                <c:ptCount val="1"/>
                <c:pt idx="0">
                  <c:v>Fénix Power Perú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GRAF'!$D$56:$O$56</c:f>
              <c:numCache>
                <c:formatCode>#,##0.00</c:formatCode>
                <c:ptCount val="12"/>
                <c:pt idx="0">
                  <c:v>345.90911</c:v>
                </c:pt>
                <c:pt idx="1">
                  <c:v>310.01301699999999</c:v>
                </c:pt>
                <c:pt idx="2">
                  <c:v>313.62920500000001</c:v>
                </c:pt>
                <c:pt idx="3">
                  <c:v>0</c:v>
                </c:pt>
                <c:pt idx="4">
                  <c:v>25.742578999999999</c:v>
                </c:pt>
                <c:pt idx="5">
                  <c:v>311.11730299999999</c:v>
                </c:pt>
                <c:pt idx="6">
                  <c:v>362.04767800000002</c:v>
                </c:pt>
                <c:pt idx="7">
                  <c:v>408.35579599999994</c:v>
                </c:pt>
                <c:pt idx="8">
                  <c:v>406.82220100000001</c:v>
                </c:pt>
                <c:pt idx="9">
                  <c:v>392.70681000000002</c:v>
                </c:pt>
                <c:pt idx="10">
                  <c:v>327.424599</c:v>
                </c:pt>
                <c:pt idx="11">
                  <c:v>180.16898800000001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D1-4D3F-B1BD-F5DD7E09A9C1}"/>
            </c:ext>
          </c:extLst>
        </c:ser>
        <c:ser>
          <c:idx val="3"/>
          <c:order val="5"/>
          <c:tx>
            <c:strRef>
              <c:f>'3.5.3.1.1 GRAF'!$C$57</c:f>
              <c:strCache>
                <c:ptCount val="1"/>
                <c:pt idx="0">
                  <c:v>Statkraft Perú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GRAF'!$D$57:$O$57</c:f>
              <c:numCache>
                <c:formatCode>#,##0.00</c:formatCode>
                <c:ptCount val="12"/>
                <c:pt idx="0">
                  <c:v>220.13476700000001</c:v>
                </c:pt>
                <c:pt idx="1">
                  <c:v>228.55121800000003</c:v>
                </c:pt>
                <c:pt idx="2">
                  <c:v>259.06894399999999</c:v>
                </c:pt>
                <c:pt idx="3">
                  <c:v>258.64883299999991</c:v>
                </c:pt>
                <c:pt idx="4">
                  <c:v>202.90929399999999</c:v>
                </c:pt>
                <c:pt idx="5">
                  <c:v>134.66048900000001</c:v>
                </c:pt>
                <c:pt idx="6">
                  <c:v>134.38789100000005</c:v>
                </c:pt>
                <c:pt idx="7">
                  <c:v>141.50594900000002</c:v>
                </c:pt>
                <c:pt idx="8">
                  <c:v>117.36519999999999</c:v>
                </c:pt>
                <c:pt idx="9">
                  <c:v>174.130337</c:v>
                </c:pt>
                <c:pt idx="10">
                  <c:v>196.14337499999993</c:v>
                </c:pt>
                <c:pt idx="11">
                  <c:v>270.44299500000005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1-4D3F-B1BD-F5DD7E09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62592"/>
        <c:axId val="152068480"/>
      </c:lineChart>
      <c:catAx>
        <c:axId val="1520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s-PE"/>
          </a:p>
        </c:txPr>
        <c:crossAx val="152068480"/>
        <c:crosses val="autoZero"/>
        <c:auto val="1"/>
        <c:lblAlgn val="ctr"/>
        <c:lblOffset val="100"/>
        <c:tickMarkSkip val="1"/>
        <c:noMultiLvlLbl val="0"/>
      </c:catAx>
      <c:valAx>
        <c:axId val="15206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r>
                  <a:rPr lang="es-PE" sz="1200">
                    <a:latin typeface="Century Gothic" panose="020B0502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3.2517165354330704E-2"/>
              <c:y val="0.44920279543370328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>
                <a:latin typeface="Century Gothic" panose="020B0502020202020204" pitchFamily="34" charset="0"/>
              </a:defRPr>
            </a:pPr>
            <a:endParaRPr lang="es-PE"/>
          </a:p>
        </c:txPr>
        <c:crossAx val="152062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3060079569385748E-2"/>
          <c:y val="0.8959152515574107"/>
          <c:w val="0.91439266319250123"/>
          <c:h val="9.0225468804351228E-2"/>
        </c:manualLayout>
      </c:layout>
      <c:overlay val="0"/>
      <c:txPr>
        <a:bodyPr/>
        <a:lstStyle/>
        <a:p>
          <a:pPr>
            <a:defRPr sz="1200">
              <a:latin typeface="Century Gothic" panose="020B0502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14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EMPRESAS CON MAYOR PRODUCCIÓN PARA USO PROPIO</a:t>
            </a:r>
          </a:p>
        </c:rich>
      </c:tx>
      <c:layout>
        <c:manualLayout>
          <c:xMode val="edge"/>
          <c:yMode val="edge"/>
          <c:x val="0.33391243771699769"/>
          <c:y val="3.8080788681902566E-2"/>
        </c:manualLayout>
      </c:layout>
      <c:overlay val="0"/>
      <c:spPr>
        <a:solidFill>
          <a:srgbClr val="585858"/>
        </a:solidFill>
        <a:scene3d>
          <a:camera prst="orthographicFront"/>
          <a:lightRig rig="threePt" dir="t"/>
        </a:scene3d>
        <a:sp3d prstMaterial="plastic">
          <a:bevelT w="6350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5.399065158469929E-2"/>
          <c:y val="0.12615339749198018"/>
          <c:w val="0.91001634482616334"/>
          <c:h val="0.73859476914979127"/>
        </c:manualLayout>
      </c:layout>
      <c:lineChart>
        <c:grouping val="standard"/>
        <c:varyColors val="0"/>
        <c:ser>
          <c:idx val="0"/>
          <c:order val="0"/>
          <c:tx>
            <c:strRef>
              <c:f>'3.5.3.1.3'!$A$62</c:f>
              <c:strCache>
                <c:ptCount val="1"/>
                <c:pt idx="0">
                  <c:v>UNCEMP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'3.5.3.1.3'!$B$62:$M$62</c:f>
              <c:numCache>
                <c:formatCode>#,##0.00</c:formatCode>
                <c:ptCount val="12"/>
                <c:pt idx="0">
                  <c:v>18.813420000000001</c:v>
                </c:pt>
                <c:pt idx="1">
                  <c:v>20.302095999999999</c:v>
                </c:pt>
                <c:pt idx="2">
                  <c:v>22.630006999999999</c:v>
                </c:pt>
                <c:pt idx="3">
                  <c:v>20.952725000000001</c:v>
                </c:pt>
                <c:pt idx="4">
                  <c:v>24.119796000000001</c:v>
                </c:pt>
                <c:pt idx="5">
                  <c:v>20.933821999999999</c:v>
                </c:pt>
                <c:pt idx="6">
                  <c:v>18.852795999999998</c:v>
                </c:pt>
                <c:pt idx="7">
                  <c:v>15.774659</c:v>
                </c:pt>
                <c:pt idx="8">
                  <c:v>19.182881000000002</c:v>
                </c:pt>
                <c:pt idx="9">
                  <c:v>13.503639999999999</c:v>
                </c:pt>
                <c:pt idx="10">
                  <c:v>17.149159000000001</c:v>
                </c:pt>
                <c:pt idx="11">
                  <c:v>21.108606999999999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8-429A-9D22-1AE5ADBAA1DE}"/>
            </c:ext>
          </c:extLst>
        </c:ser>
        <c:ser>
          <c:idx val="1"/>
          <c:order val="1"/>
          <c:tx>
            <c:strRef>
              <c:f>'3.5.3.1.3'!$A$63</c:f>
              <c:strCache>
                <c:ptCount val="1"/>
                <c:pt idx="0">
                  <c:v>PERÚ LNG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'3.5.3.1.3'!$B$63:$M$63</c:f>
              <c:numCache>
                <c:formatCode>#,##0.00</c:formatCode>
                <c:ptCount val="12"/>
                <c:pt idx="0">
                  <c:v>22.457689999999999</c:v>
                </c:pt>
                <c:pt idx="1">
                  <c:v>16.03613</c:v>
                </c:pt>
                <c:pt idx="2">
                  <c:v>19.450939999999999</c:v>
                </c:pt>
                <c:pt idx="3">
                  <c:v>18.851880000000001</c:v>
                </c:pt>
                <c:pt idx="4">
                  <c:v>12.175940000000001</c:v>
                </c:pt>
                <c:pt idx="5">
                  <c:v>13.75994</c:v>
                </c:pt>
                <c:pt idx="6">
                  <c:v>9.9779400000000003</c:v>
                </c:pt>
                <c:pt idx="7">
                  <c:v>9.01281</c:v>
                </c:pt>
                <c:pt idx="8">
                  <c:v>15.15225</c:v>
                </c:pt>
                <c:pt idx="9">
                  <c:v>13.928690000000001</c:v>
                </c:pt>
                <c:pt idx="10">
                  <c:v>11.09619</c:v>
                </c:pt>
                <c:pt idx="11">
                  <c:v>17.058499999999999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68-429A-9D22-1AE5ADBAA1DE}"/>
            </c:ext>
          </c:extLst>
        </c:ser>
        <c:ser>
          <c:idx val="2"/>
          <c:order val="2"/>
          <c:tx>
            <c:strRef>
              <c:f>'3.5.3.1.3'!$A$64</c:f>
              <c:strCache>
                <c:ptCount val="1"/>
                <c:pt idx="0">
                  <c:v>PLUSPETROL CORPORATION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'3.5.3.1.3'!$B$64:$M$64</c:f>
              <c:numCache>
                <c:formatCode>#,##0.00</c:formatCode>
                <c:ptCount val="12"/>
                <c:pt idx="0">
                  <c:v>15.417299000000002</c:v>
                </c:pt>
                <c:pt idx="1">
                  <c:v>13.888497000000001</c:v>
                </c:pt>
                <c:pt idx="2">
                  <c:v>15.729704</c:v>
                </c:pt>
                <c:pt idx="3">
                  <c:v>15.113339</c:v>
                </c:pt>
                <c:pt idx="4">
                  <c:v>15.366209000000001</c:v>
                </c:pt>
                <c:pt idx="5">
                  <c:v>14.600095</c:v>
                </c:pt>
                <c:pt idx="6">
                  <c:v>12.678851999999999</c:v>
                </c:pt>
                <c:pt idx="7">
                  <c:v>13.280127999999999</c:v>
                </c:pt>
                <c:pt idx="8">
                  <c:v>14.591391999999999</c:v>
                </c:pt>
                <c:pt idx="9">
                  <c:v>14.924323999999999</c:v>
                </c:pt>
                <c:pt idx="10">
                  <c:v>14.008460000000001</c:v>
                </c:pt>
                <c:pt idx="11">
                  <c:v>14.770779999999998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8-429A-9D22-1AE5ADBAA1DE}"/>
            </c:ext>
          </c:extLst>
        </c:ser>
        <c:ser>
          <c:idx val="5"/>
          <c:order val="3"/>
          <c:tx>
            <c:strRef>
              <c:f>'3.5.3.1.3'!$A$65</c:f>
              <c:strCache>
                <c:ptCount val="1"/>
                <c:pt idx="0">
                  <c:v>CASA GRANDE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'3.5.3.1.3'!$B$65:$M$65</c:f>
              <c:numCache>
                <c:formatCode>#,##0.00</c:formatCode>
                <c:ptCount val="12"/>
                <c:pt idx="0">
                  <c:v>13.064988</c:v>
                </c:pt>
                <c:pt idx="1">
                  <c:v>12.660948000000001</c:v>
                </c:pt>
                <c:pt idx="2">
                  <c:v>11.073629</c:v>
                </c:pt>
                <c:pt idx="3">
                  <c:v>9.6462090000000007</c:v>
                </c:pt>
                <c:pt idx="4">
                  <c:v>13.039151</c:v>
                </c:pt>
                <c:pt idx="5">
                  <c:v>7.3958270000000006</c:v>
                </c:pt>
                <c:pt idx="6">
                  <c:v>14.821769</c:v>
                </c:pt>
                <c:pt idx="7">
                  <c:v>15.128738</c:v>
                </c:pt>
                <c:pt idx="8">
                  <c:v>12.788949000000001</c:v>
                </c:pt>
                <c:pt idx="9">
                  <c:v>15.02233</c:v>
                </c:pt>
                <c:pt idx="10">
                  <c:v>10.869020000000001</c:v>
                </c:pt>
                <c:pt idx="11">
                  <c:v>13.31884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68-429A-9D22-1AE5ADBAA1DE}"/>
            </c:ext>
          </c:extLst>
        </c:ser>
        <c:ser>
          <c:idx val="3"/>
          <c:order val="4"/>
          <c:tx>
            <c:strRef>
              <c:f>'3.5.3.1.3'!$A$66</c:f>
              <c:strCache>
                <c:ptCount val="1"/>
                <c:pt idx="0">
                  <c:v>CHUNGAR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'3.5.3.1.3'!$B$66:$M$66</c:f>
              <c:numCache>
                <c:formatCode>#,##0.00</c:formatCode>
                <c:ptCount val="12"/>
                <c:pt idx="0">
                  <c:v>13.699627</c:v>
                </c:pt>
                <c:pt idx="1">
                  <c:v>12.785516999999999</c:v>
                </c:pt>
                <c:pt idx="2">
                  <c:v>13.489699</c:v>
                </c:pt>
                <c:pt idx="3">
                  <c:v>13.031500000000001</c:v>
                </c:pt>
                <c:pt idx="4">
                  <c:v>10.496077</c:v>
                </c:pt>
                <c:pt idx="5">
                  <c:v>8.2839050000000007</c:v>
                </c:pt>
                <c:pt idx="6">
                  <c:v>8.4443960000000011</c:v>
                </c:pt>
                <c:pt idx="7">
                  <c:v>10.968968</c:v>
                </c:pt>
                <c:pt idx="8">
                  <c:v>11.278877000000001</c:v>
                </c:pt>
                <c:pt idx="9">
                  <c:v>12.401885999999999</c:v>
                </c:pt>
                <c:pt idx="10">
                  <c:v>12.622375</c:v>
                </c:pt>
                <c:pt idx="11">
                  <c:v>14.070552000000001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68-429A-9D22-1AE5ADBAA1DE}"/>
            </c:ext>
          </c:extLst>
        </c:ser>
        <c:ser>
          <c:idx val="4"/>
          <c:order val="5"/>
          <c:tx>
            <c:strRef>
              <c:f>'3.5.3.1.3'!$A$67</c:f>
              <c:strCache>
                <c:ptCount val="1"/>
                <c:pt idx="0">
                  <c:v>ILLAPU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'3.5.3.1.3'!$B$67:$M$67</c:f>
              <c:numCache>
                <c:formatCode>#,##0.00</c:formatCode>
                <c:ptCount val="12"/>
                <c:pt idx="0">
                  <c:v>8.7662049999999994</c:v>
                </c:pt>
                <c:pt idx="1">
                  <c:v>7.9964469999999999</c:v>
                </c:pt>
                <c:pt idx="2">
                  <c:v>7.4593159999999994</c:v>
                </c:pt>
                <c:pt idx="3">
                  <c:v>8.1630179999999992</c:v>
                </c:pt>
                <c:pt idx="4">
                  <c:v>8.9116479999999996</c:v>
                </c:pt>
                <c:pt idx="5">
                  <c:v>8.4383790000000012</c:v>
                </c:pt>
                <c:pt idx="6">
                  <c:v>8.2762150000000005</c:v>
                </c:pt>
                <c:pt idx="7">
                  <c:v>8.9789820000000002</c:v>
                </c:pt>
                <c:pt idx="8">
                  <c:v>6.5159060000000002</c:v>
                </c:pt>
                <c:pt idx="9">
                  <c:v>8.9807829999999989</c:v>
                </c:pt>
                <c:pt idx="10">
                  <c:v>8.3224840000000011</c:v>
                </c:pt>
                <c:pt idx="11">
                  <c:v>8.5078779999999998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68-429A-9D22-1AE5ADBA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33088"/>
        <c:axId val="152234624"/>
      </c:lineChart>
      <c:catAx>
        <c:axId val="1522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22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234624"/>
        <c:scaling>
          <c:orientation val="minMax"/>
          <c:max val="3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1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7.1488551783578215E-3"/>
              <c:y val="0.4776978284218537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2233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15657667204744"/>
          <c:y val="0.93525179856115104"/>
          <c:w val="0.83489893575509633"/>
          <c:h val="4.3165467625899234E-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MX" sz="14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4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Arial" panose="020B0604020202020204" pitchFamily="34" charset="0"/>
              </a:rPr>
              <a:t>PRODUCCIÓN MENSUAL DE ENERGÍA ELÉCTRICA - ORIGEN HIDRÁULICO
EMPRESAS REPRESENTATIVAS DEL MERCADO ELÉCTRICO</a:t>
            </a:r>
          </a:p>
        </c:rich>
      </c:tx>
      <c:layout>
        <c:manualLayout>
          <c:xMode val="edge"/>
          <c:yMode val="edge"/>
          <c:x val="0.23911577555268645"/>
          <c:y val="3.9930575152094423E-2"/>
        </c:manualLayout>
      </c:layout>
      <c:overlay val="0"/>
      <c:spPr>
        <a:solidFill>
          <a:srgbClr val="585858"/>
        </a:solidFill>
        <a:scene3d>
          <a:camera prst="orthographicFront"/>
          <a:lightRig rig="threePt" dir="t"/>
        </a:scene3d>
        <a:sp3d prstMaterial="plastic">
          <a:bevelT w="82550" h="101600"/>
        </a:sp3d>
      </c:spPr>
    </c:title>
    <c:autoTitleDeleted val="0"/>
    <c:plotArea>
      <c:layout>
        <c:manualLayout>
          <c:layoutTarget val="inner"/>
          <c:xMode val="edge"/>
          <c:yMode val="edge"/>
          <c:x val="7.284249496060885E-2"/>
          <c:y val="0.17150215945113689"/>
          <c:w val="0.86554452317325881"/>
          <c:h val="0.71025083788416266"/>
        </c:manualLayout>
      </c:layout>
      <c:lineChart>
        <c:grouping val="standard"/>
        <c:varyColors val="0"/>
        <c:ser>
          <c:idx val="0"/>
          <c:order val="0"/>
          <c:tx>
            <c:strRef>
              <c:f>'3.5.3.2.1 Graf'!$Q$22</c:f>
              <c:strCache>
                <c:ptCount val="1"/>
                <c:pt idx="0">
                  <c:v>ELP</c:v>
                </c:pt>
              </c:strCache>
            </c:strRef>
          </c:tx>
          <c:cat>
            <c:strRef>
              <c:f>'3.5.3.2.1 Graf'!$R$21:$AC$21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Graf'!$R$22:$AC$22</c:f>
              <c:numCache>
                <c:formatCode>_ * #,##0.00_ ;_ * \-#,##0.00_ ;_ * "-"??_ ;_ @_ </c:formatCode>
                <c:ptCount val="12"/>
                <c:pt idx="0">
                  <c:v>590.96846700000003</c:v>
                </c:pt>
                <c:pt idx="1">
                  <c:v>537.19791100000009</c:v>
                </c:pt>
                <c:pt idx="2">
                  <c:v>407.91603099999998</c:v>
                </c:pt>
                <c:pt idx="3">
                  <c:v>574.35075400000005</c:v>
                </c:pt>
                <c:pt idx="4">
                  <c:v>535.074611</c:v>
                </c:pt>
                <c:pt idx="5">
                  <c:v>433.08490399999999</c:v>
                </c:pt>
                <c:pt idx="6">
                  <c:v>495.55853500000001</c:v>
                </c:pt>
                <c:pt idx="7">
                  <c:v>522.433898</c:v>
                </c:pt>
                <c:pt idx="8">
                  <c:v>459.19292299999995</c:v>
                </c:pt>
                <c:pt idx="9">
                  <c:v>528.75564299999985</c:v>
                </c:pt>
                <c:pt idx="10">
                  <c:v>513.42588799999999</c:v>
                </c:pt>
                <c:pt idx="11">
                  <c:v>592.13312999999994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3-4D03-8687-291879C053AC}"/>
            </c:ext>
          </c:extLst>
        </c:ser>
        <c:ser>
          <c:idx val="1"/>
          <c:order val="1"/>
          <c:tx>
            <c:strRef>
              <c:f>'3.5.3.2.1 Graf'!$Q$23</c:f>
              <c:strCache>
                <c:ptCount val="1"/>
                <c:pt idx="0">
                  <c:v>ENEL PERU</c:v>
                </c:pt>
              </c:strCache>
            </c:strRef>
          </c:tx>
          <c:cat>
            <c:strRef>
              <c:f>'3.5.3.2.1 Graf'!$R$21:$AC$21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Graf'!$R$23:$AC$23</c:f>
              <c:numCache>
                <c:formatCode>_ * #,##0.00_ ;_ * \-#,##0.00_ ;_ * "-"??_ ;_ @_ </c:formatCode>
                <c:ptCount val="12"/>
                <c:pt idx="0">
                  <c:v>273.45215400000001</c:v>
                </c:pt>
                <c:pt idx="1">
                  <c:v>295.12183699999997</c:v>
                </c:pt>
                <c:pt idx="2">
                  <c:v>323.91478900000004</c:v>
                </c:pt>
                <c:pt idx="3">
                  <c:v>280.84457100000003</c:v>
                </c:pt>
                <c:pt idx="4">
                  <c:v>251.043069</c:v>
                </c:pt>
                <c:pt idx="5">
                  <c:v>242.624573</c:v>
                </c:pt>
                <c:pt idx="6">
                  <c:v>245.170255</c:v>
                </c:pt>
                <c:pt idx="7">
                  <c:v>244.71250599999999</c:v>
                </c:pt>
                <c:pt idx="8">
                  <c:v>244.54100400000002</c:v>
                </c:pt>
                <c:pt idx="9">
                  <c:v>255.42852200000002</c:v>
                </c:pt>
                <c:pt idx="10">
                  <c:v>249.46091199999995</c:v>
                </c:pt>
                <c:pt idx="11">
                  <c:v>307.53827100000001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3-4D03-8687-291879C053AC}"/>
            </c:ext>
          </c:extLst>
        </c:ser>
        <c:ser>
          <c:idx val="2"/>
          <c:order val="2"/>
          <c:tx>
            <c:strRef>
              <c:f>'3.5.3.2.1 Graf'!$Q$24</c:f>
              <c:strCache>
                <c:ptCount val="1"/>
                <c:pt idx="0">
                  <c:v>KALLPA</c:v>
                </c:pt>
              </c:strCache>
            </c:strRef>
          </c:tx>
          <c:cat>
            <c:strRef>
              <c:f>'3.5.3.2.1 Graf'!$R$21:$AC$21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Graf'!$R$24:$AC$24</c:f>
              <c:numCache>
                <c:formatCode>_ * #,##0.00_ ;_ * \-#,##0.00_ ;_ * "-"??_ ;_ @_ </c:formatCode>
                <c:ptCount val="12"/>
                <c:pt idx="0">
                  <c:v>283.16465299999999</c:v>
                </c:pt>
                <c:pt idx="1">
                  <c:v>386.06887799999998</c:v>
                </c:pt>
                <c:pt idx="2">
                  <c:v>249.75860900000001</c:v>
                </c:pt>
                <c:pt idx="3">
                  <c:v>346.941778</c:v>
                </c:pt>
                <c:pt idx="4">
                  <c:v>208.548653</c:v>
                </c:pt>
                <c:pt idx="5">
                  <c:v>138.546952</c:v>
                </c:pt>
                <c:pt idx="6">
                  <c:v>149.180014</c:v>
                </c:pt>
                <c:pt idx="7">
                  <c:v>144.78797600000001</c:v>
                </c:pt>
                <c:pt idx="8">
                  <c:v>135.35638499999999</c:v>
                </c:pt>
                <c:pt idx="9">
                  <c:v>160.66721200000003</c:v>
                </c:pt>
                <c:pt idx="10">
                  <c:v>174.43036000000001</c:v>
                </c:pt>
                <c:pt idx="11">
                  <c:v>391.18256600000001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3-4D03-8687-291879C053AC}"/>
            </c:ext>
          </c:extLst>
        </c:ser>
        <c:ser>
          <c:idx val="3"/>
          <c:order val="3"/>
          <c:tx>
            <c:strRef>
              <c:f>'3.5.3.2.1 Graf'!$Q$25</c:f>
              <c:strCache>
                <c:ptCount val="1"/>
                <c:pt idx="0">
                  <c:v>STATKRAFT </c:v>
                </c:pt>
              </c:strCache>
            </c:strRef>
          </c:tx>
          <c:cat>
            <c:strRef>
              <c:f>'3.5.3.2.1 Graf'!$R$21:$AC$21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Graf'!$R$25:$AC$25</c:f>
              <c:numCache>
                <c:formatCode>_ * #,##0.00_ ;_ * \-#,##0.00_ ;_ * "-"??_ ;_ @_ </c:formatCode>
                <c:ptCount val="12"/>
                <c:pt idx="0">
                  <c:v>220.13476700000001</c:v>
                </c:pt>
                <c:pt idx="1">
                  <c:v>228.55121800000001</c:v>
                </c:pt>
                <c:pt idx="2">
                  <c:v>259.06894399999999</c:v>
                </c:pt>
                <c:pt idx="3">
                  <c:v>258.64883300000002</c:v>
                </c:pt>
                <c:pt idx="4">
                  <c:v>202.90929400000002</c:v>
                </c:pt>
                <c:pt idx="5">
                  <c:v>134.66048899999998</c:v>
                </c:pt>
                <c:pt idx="6">
                  <c:v>134.387891</c:v>
                </c:pt>
                <c:pt idx="7">
                  <c:v>141.50594900000002</c:v>
                </c:pt>
                <c:pt idx="8">
                  <c:v>117.3652</c:v>
                </c:pt>
                <c:pt idx="9">
                  <c:v>174.130337</c:v>
                </c:pt>
                <c:pt idx="10">
                  <c:v>196.14337499999999</c:v>
                </c:pt>
                <c:pt idx="11">
                  <c:v>270.44299500000005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23-4D03-8687-291879C053AC}"/>
            </c:ext>
          </c:extLst>
        </c:ser>
        <c:ser>
          <c:idx val="4"/>
          <c:order val="4"/>
          <c:tx>
            <c:strRef>
              <c:f>'3.5.3.2.1 Graf'!$Q$26</c:f>
              <c:strCache>
                <c:ptCount val="1"/>
                <c:pt idx="0">
                  <c:v>ORAZUL</c:v>
                </c:pt>
              </c:strCache>
            </c:strRef>
          </c:tx>
          <c:cat>
            <c:strRef>
              <c:f>'3.5.3.2.1 Graf'!$R$21:$AC$21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Graf'!$R$26:$AC$26</c:f>
              <c:numCache>
                <c:formatCode>_ * #,##0.00_ ;_ * \-#,##0.00_ ;_ * "-"??_ ;_ @_ </c:formatCode>
                <c:ptCount val="12"/>
                <c:pt idx="0">
                  <c:v>248.278772</c:v>
                </c:pt>
                <c:pt idx="1">
                  <c:v>214.62844099999998</c:v>
                </c:pt>
                <c:pt idx="2">
                  <c:v>175.217761</c:v>
                </c:pt>
                <c:pt idx="3">
                  <c:v>227.34702900000002</c:v>
                </c:pt>
                <c:pt idx="4">
                  <c:v>210.561916</c:v>
                </c:pt>
                <c:pt idx="5">
                  <c:v>136.61678999999998</c:v>
                </c:pt>
                <c:pt idx="6">
                  <c:v>104.48852300000001</c:v>
                </c:pt>
                <c:pt idx="7">
                  <c:v>89.93598200000001</c:v>
                </c:pt>
                <c:pt idx="8">
                  <c:v>83.056779000000006</c:v>
                </c:pt>
                <c:pt idx="9">
                  <c:v>174.84108499999999</c:v>
                </c:pt>
                <c:pt idx="10">
                  <c:v>173.93914800000002</c:v>
                </c:pt>
                <c:pt idx="11">
                  <c:v>232.70214000000001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23-4D03-8687-291879C053AC}"/>
            </c:ext>
          </c:extLst>
        </c:ser>
        <c:ser>
          <c:idx val="5"/>
          <c:order val="5"/>
          <c:tx>
            <c:strRef>
              <c:f>'3.5.3.2.1 Graf'!$Q$27</c:f>
              <c:strCache>
                <c:ptCount val="1"/>
                <c:pt idx="0">
                  <c:v>EGEHUALLAGA</c:v>
                </c:pt>
              </c:strCache>
            </c:strRef>
          </c:tx>
          <c:cat>
            <c:strRef>
              <c:f>'3.5.3.2.1 Graf'!$R$21:$AC$21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Graf'!$R$27:$AC$27</c:f>
              <c:numCache>
                <c:formatCode>_ * #,##0.00_ ;_ * \-#,##0.00_ ;_ * "-"??_ ;_ @_ </c:formatCode>
                <c:ptCount val="12"/>
                <c:pt idx="0">
                  <c:v>212.653717</c:v>
                </c:pt>
                <c:pt idx="1">
                  <c:v>234.869395</c:v>
                </c:pt>
                <c:pt idx="2">
                  <c:v>323.69492100000002</c:v>
                </c:pt>
                <c:pt idx="3">
                  <c:v>263.57263899999998</c:v>
                </c:pt>
                <c:pt idx="4">
                  <c:v>187.44593799999998</c:v>
                </c:pt>
                <c:pt idx="5">
                  <c:v>82.752804999999995</c:v>
                </c:pt>
                <c:pt idx="6">
                  <c:v>25.392655999999999</c:v>
                </c:pt>
                <c:pt idx="7">
                  <c:v>4.7636989999999999</c:v>
                </c:pt>
                <c:pt idx="8">
                  <c:v>4.5880559999999999</c:v>
                </c:pt>
                <c:pt idx="9">
                  <c:v>53.804966999999998</c:v>
                </c:pt>
                <c:pt idx="10">
                  <c:v>122.08799400000001</c:v>
                </c:pt>
                <c:pt idx="11">
                  <c:v>294.906204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23-4D03-8687-291879C05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65184"/>
        <c:axId val="152766720"/>
      </c:lineChart>
      <c:catAx>
        <c:axId val="1527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276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766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MX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1.5835286599027339E-2"/>
              <c:y val="0.5138897637795275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276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006485818645238E-2"/>
          <c:y val="0.91871946314999209"/>
          <c:w val="0.92453766511118229"/>
          <c:h val="7.06469437070218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0.59055118110236227" l="0.78740157480314965" r="0.59055118110236227" t="0.59055118110236227" header="0" footer="0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6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0E-458E-B479-EB4F419579BC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1D0E-458E-B479-EB4F41957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9016832"/>
        <c:axId val="49018752"/>
        <c:axId val="0"/>
      </c:bar3DChart>
      <c:catAx>
        <c:axId val="4901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21 982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01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18752"/>
        <c:scaling>
          <c:orientation val="minMax"/>
          <c:max val="1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016832"/>
        <c:crosses val="autoZero"/>
        <c:crossBetween val="between"/>
        <c:majorUnit val="30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MX" sz="14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4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Arial" panose="020B0604020202020204" pitchFamily="34" charset="0"/>
              </a:rPr>
              <a:t>PRODUCCIÓN MENSUAL  DE ENERGÍA ELÉCTRICA  - ORIGEN TÉRMICO
EMPRESAS REPRESENTATIVAS DEL MERCADO ELÉCTRICO</a:t>
            </a:r>
          </a:p>
        </c:rich>
      </c:tx>
      <c:layout>
        <c:manualLayout>
          <c:xMode val="edge"/>
          <c:yMode val="edge"/>
          <c:x val="0.26323985028096497"/>
          <c:y val="2.587725484393754E-2"/>
        </c:manualLayout>
      </c:layout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82550" h="63500"/>
        </a:sp3d>
      </c:spPr>
    </c:title>
    <c:autoTitleDeleted val="0"/>
    <c:plotArea>
      <c:layout>
        <c:manualLayout>
          <c:layoutTarget val="inner"/>
          <c:xMode val="edge"/>
          <c:yMode val="edge"/>
          <c:x val="7.532829079570974E-2"/>
          <c:y val="0.14313969108344463"/>
          <c:w val="0.88942669957870124"/>
          <c:h val="0.71911773349756292"/>
        </c:manualLayout>
      </c:layout>
      <c:lineChart>
        <c:grouping val="standard"/>
        <c:varyColors val="0"/>
        <c:ser>
          <c:idx val="0"/>
          <c:order val="0"/>
          <c:tx>
            <c:strRef>
              <c:f>'3.5.3.2.1 Graf'!$Q$55</c:f>
              <c:strCache>
                <c:ptCount val="1"/>
                <c:pt idx="0">
                  <c:v>KALLPA</c:v>
                </c:pt>
              </c:strCache>
            </c:strRef>
          </c:tx>
          <c:cat>
            <c:strRef>
              <c:f>'3.5.3.2.1 Graf'!$R$54:$AC$54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Graf'!$R$55:$AC$55</c:f>
              <c:numCache>
                <c:formatCode>_ * #,##0.00_ ;_ * \-#,##0.00_ ;_ * "-"??_ ;_ @_ </c:formatCode>
                <c:ptCount val="12"/>
                <c:pt idx="0">
                  <c:v>643.902421</c:v>
                </c:pt>
                <c:pt idx="1">
                  <c:v>486.86039399999999</c:v>
                </c:pt>
                <c:pt idx="2">
                  <c:v>670.64266899999996</c:v>
                </c:pt>
                <c:pt idx="3">
                  <c:v>663.69945300000006</c:v>
                </c:pt>
                <c:pt idx="4">
                  <c:v>816.70678600000019</c:v>
                </c:pt>
                <c:pt idx="5">
                  <c:v>842.45646499999998</c:v>
                </c:pt>
                <c:pt idx="6">
                  <c:v>806.939843</c:v>
                </c:pt>
                <c:pt idx="7">
                  <c:v>823.19465700000001</c:v>
                </c:pt>
                <c:pt idx="8">
                  <c:v>826.34662600000013</c:v>
                </c:pt>
                <c:pt idx="9">
                  <c:v>835.23839800000007</c:v>
                </c:pt>
                <c:pt idx="10">
                  <c:v>784.21764299999995</c:v>
                </c:pt>
                <c:pt idx="11">
                  <c:v>417.74084600000003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8-4851-A1E0-B91FA4F19212}"/>
            </c:ext>
          </c:extLst>
        </c:ser>
        <c:ser>
          <c:idx val="1"/>
          <c:order val="1"/>
          <c:tx>
            <c:strRef>
              <c:f>'3.5.3.2.1 Graf'!$Q$56</c:f>
              <c:strCache>
                <c:ptCount val="1"/>
                <c:pt idx="0">
                  <c:v>ENGIE PERU</c:v>
                </c:pt>
              </c:strCache>
            </c:strRef>
          </c:tx>
          <c:cat>
            <c:strRef>
              <c:f>'3.5.3.2.1 Graf'!$R$54:$AC$54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Graf'!$R$56:$AC$56</c:f>
              <c:numCache>
                <c:formatCode>_ * #,##0.00_ ;_ * \-#,##0.00_ ;_ * "-"??_ ;_ @_ </c:formatCode>
                <c:ptCount val="12"/>
                <c:pt idx="0">
                  <c:v>446.338708</c:v>
                </c:pt>
                <c:pt idx="1">
                  <c:v>303.97978099999995</c:v>
                </c:pt>
                <c:pt idx="2">
                  <c:v>531.06685599999992</c:v>
                </c:pt>
                <c:pt idx="3">
                  <c:v>486.56365899999997</c:v>
                </c:pt>
                <c:pt idx="4">
                  <c:v>594.76192400000002</c:v>
                </c:pt>
                <c:pt idx="5">
                  <c:v>675.86548600000003</c:v>
                </c:pt>
                <c:pt idx="6">
                  <c:v>693.22680699999989</c:v>
                </c:pt>
                <c:pt idx="7">
                  <c:v>831.316644</c:v>
                </c:pt>
                <c:pt idx="8">
                  <c:v>714.29749000000004</c:v>
                </c:pt>
                <c:pt idx="9">
                  <c:v>660.64357699999994</c:v>
                </c:pt>
                <c:pt idx="10">
                  <c:v>608.10862199999997</c:v>
                </c:pt>
                <c:pt idx="11">
                  <c:v>507.39938000000001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8-4851-A1E0-B91FA4F19212}"/>
            </c:ext>
          </c:extLst>
        </c:ser>
        <c:ser>
          <c:idx val="2"/>
          <c:order val="2"/>
          <c:tx>
            <c:strRef>
              <c:f>'3.5.3.2.1 Graf'!$Q$57</c:f>
              <c:strCache>
                <c:ptCount val="1"/>
                <c:pt idx="0">
                  <c:v>ENEL PERU</c:v>
                </c:pt>
              </c:strCache>
            </c:strRef>
          </c:tx>
          <c:cat>
            <c:strRef>
              <c:f>'3.5.3.2.1 Graf'!$R$54:$AC$54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Graf'!$R$57:$AC$57</c:f>
              <c:numCache>
                <c:formatCode>_ * #,##0.00_ ;_ * \-#,##0.00_ ;_ * "-"??_ ;_ @_ </c:formatCode>
                <c:ptCount val="12"/>
                <c:pt idx="0">
                  <c:v>304.24192599999998</c:v>
                </c:pt>
                <c:pt idx="1">
                  <c:v>172.24331100000001</c:v>
                </c:pt>
                <c:pt idx="2">
                  <c:v>336.00329599999998</c:v>
                </c:pt>
                <c:pt idx="3">
                  <c:v>267.47852899999998</c:v>
                </c:pt>
                <c:pt idx="4">
                  <c:v>389.15165500000001</c:v>
                </c:pt>
                <c:pt idx="5">
                  <c:v>561.08809199999996</c:v>
                </c:pt>
                <c:pt idx="6">
                  <c:v>488.62511200000006</c:v>
                </c:pt>
                <c:pt idx="7">
                  <c:v>565.81950499999994</c:v>
                </c:pt>
                <c:pt idx="8">
                  <c:v>527.33115700000008</c:v>
                </c:pt>
                <c:pt idx="9">
                  <c:v>381.67556000000002</c:v>
                </c:pt>
                <c:pt idx="10">
                  <c:v>290.31016</c:v>
                </c:pt>
                <c:pt idx="11">
                  <c:v>299.12373300000007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8-4851-A1E0-B91FA4F19212}"/>
            </c:ext>
          </c:extLst>
        </c:ser>
        <c:ser>
          <c:idx val="4"/>
          <c:order val="3"/>
          <c:tx>
            <c:strRef>
              <c:f>'3.5.3.2.1 Graf'!$Q$58</c:f>
              <c:strCache>
                <c:ptCount val="1"/>
                <c:pt idx="0">
                  <c:v>FÉNIX POWER</c:v>
                </c:pt>
              </c:strCache>
            </c:strRef>
          </c:tx>
          <c:cat>
            <c:strRef>
              <c:f>'3.5.3.2.1 Graf'!$R$54:$AC$54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Graf'!$R$58:$AC$58</c:f>
              <c:numCache>
                <c:formatCode>_ * #,##0.00_ ;_ * \-#,##0.00_ ;_ * "-"??_ ;_ @_ </c:formatCode>
                <c:ptCount val="12"/>
                <c:pt idx="0">
                  <c:v>345.90911</c:v>
                </c:pt>
                <c:pt idx="1">
                  <c:v>310.01301699999999</c:v>
                </c:pt>
                <c:pt idx="2">
                  <c:v>313.62920500000001</c:v>
                </c:pt>
                <c:pt idx="3">
                  <c:v>0</c:v>
                </c:pt>
                <c:pt idx="4">
                  <c:v>25.742578999999999</c:v>
                </c:pt>
                <c:pt idx="5">
                  <c:v>311.11730299999999</c:v>
                </c:pt>
                <c:pt idx="6">
                  <c:v>362.04767800000002</c:v>
                </c:pt>
                <c:pt idx="7">
                  <c:v>408.35579599999994</c:v>
                </c:pt>
                <c:pt idx="8">
                  <c:v>406.82220100000001</c:v>
                </c:pt>
                <c:pt idx="9">
                  <c:v>392.70681000000002</c:v>
                </c:pt>
                <c:pt idx="10">
                  <c:v>327.424599</c:v>
                </c:pt>
                <c:pt idx="11">
                  <c:v>180.16898800000001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B8-4851-A1E0-B91FA4F19212}"/>
            </c:ext>
          </c:extLst>
        </c:ser>
        <c:ser>
          <c:idx val="3"/>
          <c:order val="4"/>
          <c:tx>
            <c:strRef>
              <c:f>'3.5.3.2.1 Graf'!$Q$59</c:f>
              <c:strCache>
                <c:ptCount val="1"/>
                <c:pt idx="0">
                  <c:v>TERMOCHILCA</c:v>
                </c:pt>
              </c:strCache>
            </c:strRef>
          </c:tx>
          <c:cat>
            <c:strRef>
              <c:f>'3.5.3.2.1 Graf'!$R$54:$AC$54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Graf'!$R$59:$AC$59</c:f>
              <c:numCache>
                <c:formatCode>_ * #,##0.00_ ;_ * \-#,##0.00_ ;_ * "-"??_ ;_ @_ </c:formatCode>
                <c:ptCount val="12"/>
                <c:pt idx="0">
                  <c:v>15.68765</c:v>
                </c:pt>
                <c:pt idx="1">
                  <c:v>78.771005000000002</c:v>
                </c:pt>
                <c:pt idx="2">
                  <c:v>133.532228</c:v>
                </c:pt>
                <c:pt idx="3">
                  <c:v>145.42997</c:v>
                </c:pt>
                <c:pt idx="4">
                  <c:v>200.14760999999999</c:v>
                </c:pt>
                <c:pt idx="5">
                  <c:v>167.860163</c:v>
                </c:pt>
                <c:pt idx="6">
                  <c:v>167.19300099999998</c:v>
                </c:pt>
                <c:pt idx="7">
                  <c:v>134.05899199999999</c:v>
                </c:pt>
                <c:pt idx="8">
                  <c:v>205.73270300000001</c:v>
                </c:pt>
                <c:pt idx="9">
                  <c:v>181.53302100000002</c:v>
                </c:pt>
                <c:pt idx="10">
                  <c:v>121.756259</c:v>
                </c:pt>
                <c:pt idx="11">
                  <c:v>34.645781999999997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B8-4851-A1E0-B91FA4F19212}"/>
            </c:ext>
          </c:extLst>
        </c:ser>
        <c:ser>
          <c:idx val="5"/>
          <c:order val="5"/>
          <c:tx>
            <c:strRef>
              <c:f>'3.5.3.2.1 Graf'!$Q$60</c:f>
              <c:strCache>
                <c:ptCount val="1"/>
                <c:pt idx="0">
                  <c:v>ENEL PIURA</c:v>
                </c:pt>
              </c:strCache>
            </c:strRef>
          </c:tx>
          <c:cat>
            <c:strRef>
              <c:f>'3.5.3.2.1 Graf'!$R$54:$AC$54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Graf'!$R$60:$AC$60</c:f>
              <c:numCache>
                <c:formatCode>_ * #,##0.00_ ;_ * \-#,##0.00_ ;_ * "-"??_ ;_ @_ </c:formatCode>
                <c:ptCount val="12"/>
                <c:pt idx="0">
                  <c:v>62.152998999999994</c:v>
                </c:pt>
                <c:pt idx="1">
                  <c:v>53.042404999999995</c:v>
                </c:pt>
                <c:pt idx="2">
                  <c:v>58.362845999999998</c:v>
                </c:pt>
                <c:pt idx="3">
                  <c:v>56.283943000000001</c:v>
                </c:pt>
                <c:pt idx="4">
                  <c:v>62.847240000000006</c:v>
                </c:pt>
                <c:pt idx="5">
                  <c:v>61.792358999999998</c:v>
                </c:pt>
                <c:pt idx="6">
                  <c:v>67.181308000000016</c:v>
                </c:pt>
                <c:pt idx="7">
                  <c:v>72.609625000000008</c:v>
                </c:pt>
                <c:pt idx="8">
                  <c:v>65.310528000000005</c:v>
                </c:pt>
                <c:pt idx="9">
                  <c:v>65.611078000000006</c:v>
                </c:pt>
                <c:pt idx="10">
                  <c:v>49.624806999999997</c:v>
                </c:pt>
                <c:pt idx="11">
                  <c:v>34.064050000000002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B8-4851-A1E0-B91FA4F19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35584"/>
        <c:axId val="152837120"/>
      </c:lineChart>
      <c:catAx>
        <c:axId val="15283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283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83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MX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2.2816682554288831E-2"/>
              <c:y val="0.4550363571417478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2835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9377287337510575E-2"/>
          <c:y val="0.92136901901346846"/>
          <c:w val="0.83845942149319852"/>
          <c:h val="5.7553930019102695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  <a:latin typeface="Century Gothic" panose="020B0502020202020204" pitchFamily="34" charset="0"/>
                <a:cs typeface="Arial" panose="020B0604020202020204" pitchFamily="34" charset="0"/>
              </a:defRPr>
            </a:pPr>
            <a:r>
              <a:rPr lang="es-PE" sz="1400">
                <a:solidFill>
                  <a:schemeClr val="bg1"/>
                </a:solidFill>
                <a:latin typeface="Century Gothic" panose="020B0502020202020204" pitchFamily="34" charset="0"/>
                <a:cs typeface="Arial" panose="020B0604020202020204" pitchFamily="34" charset="0"/>
              </a:rPr>
              <a:t>PRODUCCIÓN MENSUAL  DE ENERGÍA ELÉCTRICA  </a:t>
            </a:r>
          </a:p>
          <a:p>
            <a:pPr>
              <a:defRPr sz="1400">
                <a:solidFill>
                  <a:schemeClr val="bg1"/>
                </a:solidFill>
                <a:latin typeface="Century Gothic" panose="020B0502020202020204" pitchFamily="34" charset="0"/>
                <a:cs typeface="Arial" panose="020B0604020202020204" pitchFamily="34" charset="0"/>
              </a:defRPr>
            </a:pPr>
            <a:r>
              <a:rPr lang="es-PE" sz="1400">
                <a:solidFill>
                  <a:schemeClr val="bg1"/>
                </a:solidFill>
                <a:latin typeface="Century Gothic" panose="020B0502020202020204" pitchFamily="34" charset="0"/>
                <a:cs typeface="Arial" panose="020B0604020202020204" pitchFamily="34" charset="0"/>
              </a:rPr>
              <a:t>ORIGEN  -  RECURSOS ENERGÉTICOS RENOVABLES   ( RER*)</a:t>
            </a:r>
          </a:p>
        </c:rich>
      </c:tx>
      <c:layout>
        <c:manualLayout>
          <c:xMode val="edge"/>
          <c:yMode val="edge"/>
          <c:x val="0.30685783241405534"/>
          <c:y val="5.6841416906691873E-2"/>
        </c:manualLayout>
      </c:layout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88900" h="114300"/>
        </a:sp3d>
      </c:spPr>
    </c:title>
    <c:autoTitleDeleted val="0"/>
    <c:plotArea>
      <c:layout>
        <c:manualLayout>
          <c:layoutTarget val="inner"/>
          <c:xMode val="edge"/>
          <c:yMode val="edge"/>
          <c:x val="7.532829079570974E-2"/>
          <c:y val="0.18705052398069005"/>
          <c:w val="0.88942669957870124"/>
          <c:h val="0.60791420293724263"/>
        </c:manualLayout>
      </c:layout>
      <c:lineChart>
        <c:grouping val="standard"/>
        <c:varyColors val="0"/>
        <c:ser>
          <c:idx val="0"/>
          <c:order val="0"/>
          <c:tx>
            <c:strRef>
              <c:f>'3.5.3.2.1 Graf'!$Q$98</c:f>
              <c:strCache>
                <c:ptCount val="1"/>
                <c:pt idx="0">
                  <c:v>Mini Hidro &lt; 20 MW</c:v>
                </c:pt>
              </c:strCache>
            </c:strRef>
          </c:tx>
          <c:marker>
            <c:spPr>
              <a:solidFill>
                <a:schemeClr val="accent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plastic"/>
            </c:spPr>
          </c:marker>
          <c:cat>
            <c:strRef>
              <c:f>'3.5.3.2.1 Graf'!$R$97:$AC$97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Graf'!$R$98:$AC$98</c:f>
              <c:numCache>
                <c:formatCode>_ * #,##0.00_ ;_ * \-#,##0.00_ ;_ * "-"??_ ;_ @_ </c:formatCode>
                <c:ptCount val="12"/>
                <c:pt idx="0">
                  <c:v>248.04505076499996</c:v>
                </c:pt>
                <c:pt idx="1">
                  <c:v>254.78648039999999</c:v>
                </c:pt>
                <c:pt idx="2">
                  <c:v>270.564681925</c:v>
                </c:pt>
                <c:pt idx="3">
                  <c:v>247.92440686999996</c:v>
                </c:pt>
                <c:pt idx="4">
                  <c:v>227.44841212999989</c:v>
                </c:pt>
                <c:pt idx="5">
                  <c:v>176.26541592000001</c:v>
                </c:pt>
                <c:pt idx="6">
                  <c:v>132.48093782000004</c:v>
                </c:pt>
                <c:pt idx="7">
                  <c:v>121.50804042750001</c:v>
                </c:pt>
                <c:pt idx="8">
                  <c:v>114.26991600250001</c:v>
                </c:pt>
                <c:pt idx="9">
                  <c:v>176.83093794250004</c:v>
                </c:pt>
                <c:pt idx="10">
                  <c:v>214.21784288750007</c:v>
                </c:pt>
                <c:pt idx="11">
                  <c:v>271.81431599250004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8-482C-996C-F50F7371875F}"/>
            </c:ext>
          </c:extLst>
        </c:ser>
        <c:ser>
          <c:idx val="1"/>
          <c:order val="1"/>
          <c:tx>
            <c:strRef>
              <c:f>'3.5.3.2.1 Graf'!$Q$99</c:f>
              <c:strCache>
                <c:ptCount val="1"/>
                <c:pt idx="0">
                  <c:v>Bagazo y Biogas</c:v>
                </c:pt>
              </c:strCache>
            </c:strRef>
          </c:tx>
          <c:spPr>
            <a:ln w="31750" cap="rnd"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 w="12700">
                <a:noFill/>
              </a:ln>
              <a:scene3d>
                <a:camera prst="orthographicFront"/>
                <a:lightRig rig="threePt" dir="t"/>
              </a:scene3d>
              <a:sp3d prstMaterial="plastic">
                <a:bevelT w="31750"/>
              </a:sp3d>
            </c:spPr>
          </c:marker>
          <c:cat>
            <c:strRef>
              <c:f>'3.5.3.2.1 Graf'!$R$97:$AC$97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Graf'!$R$99:$AC$99</c:f>
              <c:numCache>
                <c:formatCode>_ * #,##0.00_ ;_ * \-#,##0.00_ ;_ * "-"??_ ;_ @_ </c:formatCode>
                <c:ptCount val="12"/>
                <c:pt idx="0">
                  <c:v>25.286798000000005</c:v>
                </c:pt>
                <c:pt idx="1">
                  <c:v>17.084789999999998</c:v>
                </c:pt>
                <c:pt idx="2">
                  <c:v>21.477547999999999</c:v>
                </c:pt>
                <c:pt idx="3">
                  <c:v>17.959695999999997</c:v>
                </c:pt>
                <c:pt idx="4">
                  <c:v>20.270955000000001</c:v>
                </c:pt>
                <c:pt idx="5">
                  <c:v>31.906533</c:v>
                </c:pt>
                <c:pt idx="6">
                  <c:v>32.969152999999999</c:v>
                </c:pt>
                <c:pt idx="7">
                  <c:v>34.790632000000002</c:v>
                </c:pt>
                <c:pt idx="8">
                  <c:v>37.100170999999996</c:v>
                </c:pt>
                <c:pt idx="9">
                  <c:v>37.115240999999997</c:v>
                </c:pt>
                <c:pt idx="10">
                  <c:v>34.690367000000002</c:v>
                </c:pt>
                <c:pt idx="11">
                  <c:v>30.834192000000002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8-482C-996C-F50F7371875F}"/>
            </c:ext>
          </c:extLst>
        </c:ser>
        <c:ser>
          <c:idx val="2"/>
          <c:order val="2"/>
          <c:tx>
            <c:strRef>
              <c:f>'3.5.3.2.1 Graf'!$Q$100</c:f>
              <c:strCache>
                <c:ptCount val="1"/>
                <c:pt idx="0">
                  <c:v>Solar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'3.5.3.2.1 Graf'!$R$97:$AC$97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Graf'!$R$100:$AC$100</c:f>
              <c:numCache>
                <c:formatCode>_ * #,##0.00_ ;_ * \-#,##0.00_ ;_ * "-"??_ ;_ @_ </c:formatCode>
                <c:ptCount val="12"/>
                <c:pt idx="0">
                  <c:v>72.579775000000012</c:v>
                </c:pt>
                <c:pt idx="1">
                  <c:v>54.324294000000009</c:v>
                </c:pt>
                <c:pt idx="2">
                  <c:v>59.260646000000001</c:v>
                </c:pt>
                <c:pt idx="3">
                  <c:v>63.816141999999999</c:v>
                </c:pt>
                <c:pt idx="4">
                  <c:v>57.958026999999994</c:v>
                </c:pt>
                <c:pt idx="5">
                  <c:v>60.751731999999997</c:v>
                </c:pt>
                <c:pt idx="6">
                  <c:v>69.059339999999992</c:v>
                </c:pt>
                <c:pt idx="7">
                  <c:v>87.827732999999981</c:v>
                </c:pt>
                <c:pt idx="8">
                  <c:v>100.38590499999998</c:v>
                </c:pt>
                <c:pt idx="9">
                  <c:v>108.79498400000001</c:v>
                </c:pt>
                <c:pt idx="10">
                  <c:v>109.16062699999999</c:v>
                </c:pt>
                <c:pt idx="11">
                  <c:v>112.47399000000001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8-482C-996C-F50F7371875F}"/>
            </c:ext>
          </c:extLst>
        </c:ser>
        <c:ser>
          <c:idx val="4"/>
          <c:order val="3"/>
          <c:tx>
            <c:strRef>
              <c:f>'3.5.3.2.1 Graf'!$Q$101</c:f>
              <c:strCache>
                <c:ptCount val="1"/>
                <c:pt idx="0">
                  <c:v>Eólica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C00000"/>
              </a:solidFill>
              <a:ln>
                <a:noFill/>
              </a:ln>
            </c:spPr>
          </c:marker>
          <c:cat>
            <c:strRef>
              <c:f>'3.5.3.2.1 Graf'!$R$97:$AC$97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Graf'!$R$101:$AC$101</c:f>
              <c:numCache>
                <c:formatCode>_ * #,##0.00_ ;_ * \-#,##0.00_ ;_ * "-"??_ ;_ @_ </c:formatCode>
                <c:ptCount val="12"/>
                <c:pt idx="0">
                  <c:v>148.00861500000002</c:v>
                </c:pt>
                <c:pt idx="1">
                  <c:v>105.86271699999999</c:v>
                </c:pt>
                <c:pt idx="2">
                  <c:v>116.46492600000001</c:v>
                </c:pt>
                <c:pt idx="3">
                  <c:v>196.02616499999999</c:v>
                </c:pt>
                <c:pt idx="4">
                  <c:v>224.23503200000002</c:v>
                </c:pt>
                <c:pt idx="5">
                  <c:v>197.89326499999996</c:v>
                </c:pt>
                <c:pt idx="6">
                  <c:v>188.24767500000002</c:v>
                </c:pt>
                <c:pt idx="7">
                  <c:v>179.942913</c:v>
                </c:pt>
                <c:pt idx="8">
                  <c:v>250.44527399999998</c:v>
                </c:pt>
                <c:pt idx="9">
                  <c:v>240.81254999999999</c:v>
                </c:pt>
                <c:pt idx="10">
                  <c:v>252.95461200000014</c:v>
                </c:pt>
                <c:pt idx="11">
                  <c:v>253.19661299999996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8-482C-996C-F50F73718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78080"/>
        <c:axId val="152880256"/>
      </c:lineChart>
      <c:catAx>
        <c:axId val="1528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28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880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2.2816682554288831E-2"/>
              <c:y val="0.45503630845691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2878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683492852406745"/>
          <c:y val="0.88669145688612261"/>
          <c:w val="0.67933679738598107"/>
          <c:h val="5.7553972231387251E-2"/>
        </c:manualLayout>
      </c:layout>
      <c:overlay val="0"/>
      <c:txPr>
        <a:bodyPr/>
        <a:lstStyle/>
        <a:p>
          <a:pPr>
            <a:defRPr sz="14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350" b="1" i="0" u="none" strike="noStrike" kern="1200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350" b="1" i="0" u="none" strike="noStrike" kern="1200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rPr>
              <a:t>PRODUCCIÓN MENSUAL DE ENERGÍA ELÉCTRICA - ORIGEN TÉRMICO
EMPRESAS REPRESENTATIVAS - USO PROPIO</a:t>
            </a:r>
          </a:p>
        </c:rich>
      </c:tx>
      <c:layout>
        <c:manualLayout>
          <c:xMode val="edge"/>
          <c:yMode val="edge"/>
          <c:x val="0.33629952765681703"/>
          <c:y val="2.1514948716680839E-2"/>
        </c:manualLayout>
      </c:layout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69850" h="101600"/>
        </a:sp3d>
      </c:spPr>
    </c:title>
    <c:autoTitleDeleted val="0"/>
    <c:plotArea>
      <c:layout>
        <c:manualLayout>
          <c:layoutTarget val="inner"/>
          <c:xMode val="edge"/>
          <c:yMode val="edge"/>
          <c:x val="5.9558173066549841E-2"/>
          <c:y val="0.11952881603932561"/>
          <c:w val="0.91066367850143948"/>
          <c:h val="0.73737494965105099"/>
        </c:manualLayout>
      </c:layout>
      <c:lineChart>
        <c:grouping val="standard"/>
        <c:varyColors val="0"/>
        <c:ser>
          <c:idx val="0"/>
          <c:order val="0"/>
          <c:tx>
            <c:strRef>
              <c:f>'3.5.3.2.2 Graf'!$S$51</c:f>
              <c:strCache>
                <c:ptCount val="1"/>
                <c:pt idx="0">
                  <c:v>PERÚ LNG</c:v>
                </c:pt>
              </c:strCache>
            </c:strRef>
          </c:tx>
          <c:cat>
            <c:strRef>
              <c:f>'3.5.3.2.2 Graf'!$T$50:$AE$50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Graf'!$T$51:$AE$51</c:f>
              <c:numCache>
                <c:formatCode>#,##0.00</c:formatCode>
                <c:ptCount val="12"/>
                <c:pt idx="0">
                  <c:v>22.457689999999999</c:v>
                </c:pt>
                <c:pt idx="1">
                  <c:v>16.03613</c:v>
                </c:pt>
                <c:pt idx="2">
                  <c:v>19.450939999999999</c:v>
                </c:pt>
                <c:pt idx="3">
                  <c:v>18.851880000000001</c:v>
                </c:pt>
                <c:pt idx="4">
                  <c:v>12.175940000000001</c:v>
                </c:pt>
                <c:pt idx="5">
                  <c:v>13.75994</c:v>
                </c:pt>
                <c:pt idx="6">
                  <c:v>9.9779400000000003</c:v>
                </c:pt>
                <c:pt idx="7">
                  <c:v>9.01281</c:v>
                </c:pt>
                <c:pt idx="8">
                  <c:v>15.15225</c:v>
                </c:pt>
                <c:pt idx="9">
                  <c:v>13.928690000000001</c:v>
                </c:pt>
                <c:pt idx="10">
                  <c:v>11.09619</c:v>
                </c:pt>
                <c:pt idx="11">
                  <c:v>17.058499999999999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1-400A-ABA8-47D0310D556A}"/>
            </c:ext>
          </c:extLst>
        </c:ser>
        <c:ser>
          <c:idx val="1"/>
          <c:order val="1"/>
          <c:tx>
            <c:strRef>
              <c:f>'3.5.3.2.2 Graf'!$S$52</c:f>
              <c:strCache>
                <c:ptCount val="1"/>
                <c:pt idx="0">
                  <c:v>PLUSPETROL CORPORATION</c:v>
                </c:pt>
              </c:strCache>
            </c:strRef>
          </c:tx>
          <c:cat>
            <c:strRef>
              <c:f>'3.5.3.2.2 Graf'!$T$50:$AE$50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Graf'!$T$52:$AE$52</c:f>
              <c:numCache>
                <c:formatCode>#,##0.00</c:formatCode>
                <c:ptCount val="12"/>
                <c:pt idx="0">
                  <c:v>15.417299000000002</c:v>
                </c:pt>
                <c:pt idx="1">
                  <c:v>13.888497000000001</c:v>
                </c:pt>
                <c:pt idx="2">
                  <c:v>15.729704</c:v>
                </c:pt>
                <c:pt idx="3">
                  <c:v>15.113339</c:v>
                </c:pt>
                <c:pt idx="4">
                  <c:v>15.366209000000001</c:v>
                </c:pt>
                <c:pt idx="5">
                  <c:v>14.600095</c:v>
                </c:pt>
                <c:pt idx="6">
                  <c:v>12.678851999999999</c:v>
                </c:pt>
                <c:pt idx="7">
                  <c:v>13.280127999999999</c:v>
                </c:pt>
                <c:pt idx="8">
                  <c:v>14.591391999999999</c:v>
                </c:pt>
                <c:pt idx="9">
                  <c:v>14.924323999999999</c:v>
                </c:pt>
                <c:pt idx="10">
                  <c:v>14.008460000000001</c:v>
                </c:pt>
                <c:pt idx="11">
                  <c:v>14.770779999999998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1-400A-ABA8-47D0310D556A}"/>
            </c:ext>
          </c:extLst>
        </c:ser>
        <c:ser>
          <c:idx val="3"/>
          <c:order val="2"/>
          <c:tx>
            <c:strRef>
              <c:f>'3.5.3.2.2 Graf'!$S$53</c:f>
              <c:strCache>
                <c:ptCount val="1"/>
                <c:pt idx="0">
                  <c:v>CASA GRANDE</c:v>
                </c:pt>
              </c:strCache>
            </c:strRef>
          </c:tx>
          <c:cat>
            <c:strRef>
              <c:f>'3.5.3.2.2 Graf'!$T$50:$AE$50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Graf'!$T$53:$AE$53</c:f>
              <c:numCache>
                <c:formatCode>#,##0.00</c:formatCode>
                <c:ptCount val="12"/>
                <c:pt idx="0">
                  <c:v>13.064988</c:v>
                </c:pt>
                <c:pt idx="1">
                  <c:v>12.660948000000001</c:v>
                </c:pt>
                <c:pt idx="2">
                  <c:v>11.073629</c:v>
                </c:pt>
                <c:pt idx="3">
                  <c:v>9.6462090000000007</c:v>
                </c:pt>
                <c:pt idx="4">
                  <c:v>13.039151</c:v>
                </c:pt>
                <c:pt idx="5">
                  <c:v>7.3958270000000006</c:v>
                </c:pt>
                <c:pt idx="6">
                  <c:v>14.821769</c:v>
                </c:pt>
                <c:pt idx="7">
                  <c:v>15.128738</c:v>
                </c:pt>
                <c:pt idx="8">
                  <c:v>12.788949000000001</c:v>
                </c:pt>
                <c:pt idx="9">
                  <c:v>15.02233</c:v>
                </c:pt>
                <c:pt idx="10">
                  <c:v>10.869020000000001</c:v>
                </c:pt>
                <c:pt idx="11">
                  <c:v>13.31884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1-400A-ABA8-47D0310D556A}"/>
            </c:ext>
          </c:extLst>
        </c:ser>
        <c:ser>
          <c:idx val="5"/>
          <c:order val="3"/>
          <c:tx>
            <c:strRef>
              <c:f>'3.5.3.2.2 Graf'!$S$56</c:f>
              <c:strCache>
                <c:ptCount val="1"/>
                <c:pt idx="0">
                  <c:v>ILLAPU</c:v>
                </c:pt>
              </c:strCache>
            </c:strRef>
          </c:tx>
          <c:cat>
            <c:strRef>
              <c:f>'3.5.3.2.2 Graf'!$T$50:$AE$50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Graf'!$T$56:$AE$56</c:f>
              <c:numCache>
                <c:formatCode>#,##0.00</c:formatCode>
                <c:ptCount val="12"/>
                <c:pt idx="0">
                  <c:v>8.7662049999999994</c:v>
                </c:pt>
                <c:pt idx="1">
                  <c:v>7.9964469999999999</c:v>
                </c:pt>
                <c:pt idx="2">
                  <c:v>7.4593159999999994</c:v>
                </c:pt>
                <c:pt idx="3">
                  <c:v>8.1630179999999992</c:v>
                </c:pt>
                <c:pt idx="4">
                  <c:v>8.9116479999999996</c:v>
                </c:pt>
                <c:pt idx="5">
                  <c:v>8.4383790000000012</c:v>
                </c:pt>
                <c:pt idx="6">
                  <c:v>8.2762150000000005</c:v>
                </c:pt>
                <c:pt idx="7">
                  <c:v>8.9789820000000002</c:v>
                </c:pt>
                <c:pt idx="8">
                  <c:v>6.5159060000000002</c:v>
                </c:pt>
                <c:pt idx="9">
                  <c:v>8.9807829999999989</c:v>
                </c:pt>
                <c:pt idx="10">
                  <c:v>8.3224840000000011</c:v>
                </c:pt>
                <c:pt idx="11">
                  <c:v>8.5078779999999998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41-400A-ABA8-47D0310D556A}"/>
            </c:ext>
          </c:extLst>
        </c:ser>
        <c:ser>
          <c:idx val="6"/>
          <c:order val="4"/>
          <c:tx>
            <c:strRef>
              <c:f>'3.5.3.2.2 Graf'!$S$57</c:f>
              <c:strCache>
                <c:ptCount val="1"/>
                <c:pt idx="0">
                  <c:v>UNCEMP</c:v>
                </c:pt>
              </c:strCache>
            </c:strRef>
          </c:tx>
          <c:marker>
            <c:symbol val="circle"/>
            <c:size val="7"/>
          </c:marker>
          <c:cat>
            <c:strRef>
              <c:f>'3.5.3.2.2 Graf'!$T$50:$AE$50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Graf'!$T$57:$AE$57</c:f>
              <c:numCache>
                <c:formatCode>#,##0.00</c:formatCode>
                <c:ptCount val="12"/>
                <c:pt idx="0">
                  <c:v>4.0138119999999997</c:v>
                </c:pt>
                <c:pt idx="1">
                  <c:v>4.3016679999999994</c:v>
                </c:pt>
                <c:pt idx="2">
                  <c:v>5.2123590000000002</c:v>
                </c:pt>
                <c:pt idx="3">
                  <c:v>4.345377</c:v>
                </c:pt>
                <c:pt idx="4">
                  <c:v>7.1858059999999995</c:v>
                </c:pt>
                <c:pt idx="5">
                  <c:v>8.0191330000000001</c:v>
                </c:pt>
                <c:pt idx="6">
                  <c:v>7.4497479999999996</c:v>
                </c:pt>
                <c:pt idx="7">
                  <c:v>5.6928019999999995</c:v>
                </c:pt>
                <c:pt idx="8">
                  <c:v>9.7865859999999998</c:v>
                </c:pt>
                <c:pt idx="9">
                  <c:v>3.853971</c:v>
                </c:pt>
                <c:pt idx="10">
                  <c:v>4.2787420000000003</c:v>
                </c:pt>
                <c:pt idx="11">
                  <c:v>4.1195089999999999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41-400A-ABA8-47D0310D5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24704"/>
        <c:axId val="153226240"/>
      </c:lineChart>
      <c:catAx>
        <c:axId val="1532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322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2262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4.8354935669338971E-3"/>
              <c:y val="0.446128698933209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3224704"/>
        <c:crosses val="autoZero"/>
        <c:crossBetween val="between"/>
        <c:majorUnit val="2.5"/>
      </c:valAx>
    </c:plotArea>
    <c:legend>
      <c:legendPos val="r"/>
      <c:layout>
        <c:manualLayout>
          <c:xMode val="edge"/>
          <c:yMode val="edge"/>
          <c:x val="6.2440027909051017E-2"/>
          <c:y val="0.92946459113318403"/>
          <c:w val="0.90586049702044957"/>
          <c:h val="4.7138099507108899E-2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350" b="1" i="0" u="none" strike="noStrike" kern="1200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350" b="1" i="0" u="none" strike="noStrike" kern="1200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rPr>
              <a:t>PRODUCCIÓN MENSUAL DE ENERGÍA ELÉCTRICA - ORIGEN HIDRAÚLICO 
EMPRESAS REPRESENTATIVAS - USO PROPIO</a:t>
            </a:r>
          </a:p>
        </c:rich>
      </c:tx>
      <c:layout>
        <c:manualLayout>
          <c:xMode val="edge"/>
          <c:yMode val="edge"/>
          <c:x val="0.31983485678176243"/>
          <c:y val="2.3179819505500653E-2"/>
        </c:manualLayout>
      </c:layout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69850" h="63500"/>
        </a:sp3d>
      </c:spPr>
    </c:title>
    <c:autoTitleDeleted val="0"/>
    <c:plotArea>
      <c:layout>
        <c:manualLayout>
          <c:layoutTarget val="inner"/>
          <c:xMode val="edge"/>
          <c:yMode val="edge"/>
          <c:x val="7.6775467838792133E-2"/>
          <c:y val="0.14655184751468844"/>
          <c:w val="0.89347450697394348"/>
          <c:h val="0.76734514991277081"/>
        </c:manualLayout>
      </c:layout>
      <c:lineChart>
        <c:grouping val="standard"/>
        <c:varyColors val="0"/>
        <c:ser>
          <c:idx val="0"/>
          <c:order val="0"/>
          <c:tx>
            <c:strRef>
              <c:f>'3.5.3.2.2 Graf'!$S$20</c:f>
              <c:strCache>
                <c:ptCount val="1"/>
                <c:pt idx="0">
                  <c:v>UNCEMP</c:v>
                </c:pt>
              </c:strCache>
            </c:strRef>
          </c:tx>
          <c:cat>
            <c:strRef>
              <c:f>'3.5.3.2.2 Graf'!$T$19:$AE$19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Graf'!$T$20:$AE$20</c:f>
              <c:numCache>
                <c:formatCode>#,##0.00</c:formatCode>
                <c:ptCount val="12"/>
                <c:pt idx="0">
                  <c:v>14.799607999999999</c:v>
                </c:pt>
                <c:pt idx="1">
                  <c:v>16.000427999999999</c:v>
                </c:pt>
                <c:pt idx="2">
                  <c:v>17.417648</c:v>
                </c:pt>
                <c:pt idx="3">
                  <c:v>16.607348000000002</c:v>
                </c:pt>
                <c:pt idx="4">
                  <c:v>16.933990000000001</c:v>
                </c:pt>
                <c:pt idx="5">
                  <c:v>12.914689000000001</c:v>
                </c:pt>
                <c:pt idx="6">
                  <c:v>11.403048</c:v>
                </c:pt>
                <c:pt idx="7">
                  <c:v>10.081856999999999</c:v>
                </c:pt>
                <c:pt idx="8">
                  <c:v>9.3962950000000003</c:v>
                </c:pt>
                <c:pt idx="9">
                  <c:v>9.6496689999999994</c:v>
                </c:pt>
                <c:pt idx="10">
                  <c:v>12.870417</c:v>
                </c:pt>
                <c:pt idx="11">
                  <c:v>16.989097999999998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A-442A-8475-B1FB6ABEF6F4}"/>
            </c:ext>
          </c:extLst>
        </c:ser>
        <c:ser>
          <c:idx val="1"/>
          <c:order val="1"/>
          <c:tx>
            <c:strRef>
              <c:f>'3.5.3.2.2 Graf'!$S$21</c:f>
              <c:strCache>
                <c:ptCount val="1"/>
                <c:pt idx="0">
                  <c:v>CHUNGAR</c:v>
                </c:pt>
              </c:strCache>
            </c:strRef>
          </c:tx>
          <c:cat>
            <c:strRef>
              <c:f>'3.5.3.2.2 Graf'!$T$19:$AE$19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Graf'!$T$21:$AE$21</c:f>
              <c:numCache>
                <c:formatCode>#,##0.00</c:formatCode>
                <c:ptCount val="12"/>
                <c:pt idx="0">
                  <c:v>13.699627</c:v>
                </c:pt>
                <c:pt idx="1">
                  <c:v>12.785516999999999</c:v>
                </c:pt>
                <c:pt idx="2">
                  <c:v>13.489699</c:v>
                </c:pt>
                <c:pt idx="3">
                  <c:v>13.031500000000001</c:v>
                </c:pt>
                <c:pt idx="4">
                  <c:v>10.496077</c:v>
                </c:pt>
                <c:pt idx="5">
                  <c:v>8.2839050000000007</c:v>
                </c:pt>
                <c:pt idx="6">
                  <c:v>8.4443960000000011</c:v>
                </c:pt>
                <c:pt idx="7">
                  <c:v>10.968968</c:v>
                </c:pt>
                <c:pt idx="8">
                  <c:v>11.278877000000001</c:v>
                </c:pt>
                <c:pt idx="9">
                  <c:v>12.401885999999999</c:v>
                </c:pt>
                <c:pt idx="10">
                  <c:v>12.622375</c:v>
                </c:pt>
                <c:pt idx="11">
                  <c:v>14.070552000000001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A-442A-8475-B1FB6ABEF6F4}"/>
            </c:ext>
          </c:extLst>
        </c:ser>
        <c:ser>
          <c:idx val="2"/>
          <c:order val="2"/>
          <c:tx>
            <c:strRef>
              <c:f>'3.5.3.2.2 Graf'!$S$22</c:f>
              <c:strCache>
                <c:ptCount val="1"/>
                <c:pt idx="0">
                  <c:v>MOROCOCHA</c:v>
                </c:pt>
              </c:strCache>
            </c:strRef>
          </c:tx>
          <c:cat>
            <c:strRef>
              <c:f>'3.5.3.2.2 Graf'!$T$19:$AE$19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Graf'!$T$22:$AE$22</c:f>
              <c:numCache>
                <c:formatCode>#,##0.00</c:formatCode>
                <c:ptCount val="12"/>
                <c:pt idx="0">
                  <c:v>3.3979140000000001</c:v>
                </c:pt>
                <c:pt idx="1">
                  <c:v>5.621626</c:v>
                </c:pt>
                <c:pt idx="2">
                  <c:v>7.7192420000000004</c:v>
                </c:pt>
                <c:pt idx="3">
                  <c:v>6.204593</c:v>
                </c:pt>
                <c:pt idx="4">
                  <c:v>4.984661</c:v>
                </c:pt>
                <c:pt idx="5">
                  <c:v>2.8656760000000001</c:v>
                </c:pt>
                <c:pt idx="6">
                  <c:v>2.1961720000000002</c:v>
                </c:pt>
                <c:pt idx="7">
                  <c:v>1.8611489999999999</c:v>
                </c:pt>
                <c:pt idx="8">
                  <c:v>1.685227</c:v>
                </c:pt>
                <c:pt idx="9">
                  <c:v>4.9744289999999998</c:v>
                </c:pt>
                <c:pt idx="10">
                  <c:v>5.4969620000000008</c:v>
                </c:pt>
                <c:pt idx="11">
                  <c:v>4.1559790000000003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A-442A-8475-B1FB6ABEF6F4}"/>
            </c:ext>
          </c:extLst>
        </c:ser>
        <c:ser>
          <c:idx val="3"/>
          <c:order val="3"/>
          <c:tx>
            <c:strRef>
              <c:f>'3.5.3.2.2 Graf'!$S$23</c:f>
              <c:strCache>
                <c:ptCount val="1"/>
                <c:pt idx="0">
                  <c:v>HORIZONTE</c:v>
                </c:pt>
              </c:strCache>
            </c:strRef>
          </c:tx>
          <c:cat>
            <c:strRef>
              <c:f>'3.5.3.2.2 Graf'!$T$19:$AE$19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Graf'!$T$23:$AE$23</c:f>
              <c:numCache>
                <c:formatCode>#,##0.00</c:formatCode>
                <c:ptCount val="12"/>
                <c:pt idx="0">
                  <c:v>7.8079799999999997</c:v>
                </c:pt>
                <c:pt idx="1">
                  <c:v>7.2108299999999996</c:v>
                </c:pt>
                <c:pt idx="2">
                  <c:v>6.7094550991549884</c:v>
                </c:pt>
                <c:pt idx="4">
                  <c:v>2.3848799999999999</c:v>
                </c:pt>
                <c:pt idx="5">
                  <c:v>5.1054499999999994</c:v>
                </c:pt>
                <c:pt idx="6">
                  <c:v>3.7814299999999998</c:v>
                </c:pt>
                <c:pt idx="7">
                  <c:v>2.28878</c:v>
                </c:pt>
                <c:pt idx="8">
                  <c:v>1.2732699999999999</c:v>
                </c:pt>
                <c:pt idx="9">
                  <c:v>3.351531533628</c:v>
                </c:pt>
                <c:pt idx="10">
                  <c:v>2.6385999999999998</c:v>
                </c:pt>
                <c:pt idx="11">
                  <c:v>8.1580499999999994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EA-442A-8475-B1FB6ABEF6F4}"/>
            </c:ext>
          </c:extLst>
        </c:ser>
        <c:ser>
          <c:idx val="4"/>
          <c:order val="4"/>
          <c:tx>
            <c:strRef>
              <c:f>'3.5.3.2.2 Graf'!$S$24</c:f>
              <c:strCache>
                <c:ptCount val="1"/>
                <c:pt idx="0">
                  <c:v>NEXA ATACOCHA</c:v>
                </c:pt>
              </c:strCache>
            </c:strRef>
          </c:tx>
          <c:cat>
            <c:strRef>
              <c:f>'3.5.3.2.2 Graf'!$T$19:$AE$19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Graf'!$T$24:$AE$24</c:f>
              <c:numCache>
                <c:formatCode>#,##0.00</c:formatCode>
                <c:ptCount val="12"/>
                <c:pt idx="0">
                  <c:v>2.0680000000000001</c:v>
                </c:pt>
                <c:pt idx="1">
                  <c:v>2.3769999999999998</c:v>
                </c:pt>
                <c:pt idx="2">
                  <c:v>2.427</c:v>
                </c:pt>
                <c:pt idx="3">
                  <c:v>2.855</c:v>
                </c:pt>
                <c:pt idx="4">
                  <c:v>3.4140000000000001</c:v>
                </c:pt>
                <c:pt idx="5">
                  <c:v>2.6890000000000001</c:v>
                </c:pt>
                <c:pt idx="6">
                  <c:v>2.177</c:v>
                </c:pt>
                <c:pt idx="7">
                  <c:v>1.851</c:v>
                </c:pt>
                <c:pt idx="8">
                  <c:v>2.016</c:v>
                </c:pt>
                <c:pt idx="9">
                  <c:v>2.2360000000000002</c:v>
                </c:pt>
                <c:pt idx="10">
                  <c:v>2.7050000000000001</c:v>
                </c:pt>
                <c:pt idx="11">
                  <c:v>3.6179999999999999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EA-442A-8475-B1FB6ABEF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73472"/>
        <c:axId val="153275008"/>
      </c:lineChart>
      <c:catAx>
        <c:axId val="1532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327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275008"/>
        <c:scaling>
          <c:orientation val="minMax"/>
          <c:max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6.7633250286143962E-3"/>
              <c:y val="0.4327589094281669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3273472"/>
        <c:crosses val="autoZero"/>
        <c:crossBetween val="between"/>
        <c:majorUnit val="1.5"/>
      </c:valAx>
    </c:plotArea>
    <c:legend>
      <c:legendPos val="r"/>
      <c:layout>
        <c:manualLayout>
          <c:xMode val="edge"/>
          <c:yMode val="edge"/>
          <c:x val="5.5818877412551815E-2"/>
          <c:y val="0.93983198824474246"/>
          <c:w val="0.90882951054508943"/>
          <c:h val="4.3103496183148793E-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PE" sz="10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PE" sz="10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Calibri"/>
                <a:cs typeface="Arial" panose="020B0604020202020204" pitchFamily="34" charset="0"/>
              </a:rPr>
              <a:t>MÁXIMA  DEMANDA MENSUAL</a:t>
            </a:r>
          </a:p>
        </c:rich>
      </c:tx>
      <c:layout>
        <c:manualLayout>
          <c:xMode val="edge"/>
          <c:yMode val="edge"/>
          <c:x val="0.35537179983649586"/>
          <c:y val="3.2258279853746609E-2"/>
        </c:manualLayout>
      </c:layout>
      <c:overlay val="0"/>
      <c:spPr>
        <a:solidFill>
          <a:srgbClr val="585858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0.16699029126213591"/>
          <c:y val="0.19106722901872311"/>
          <c:w val="0.78834951456310676"/>
          <c:h val="0.5955342203180981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 val="-3.2774949134311226E-2"/>
                  <c:y val="-5.098039215686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8B-4803-B6AD-20365BED603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72-43EF-8888-520A84E99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'3.6.1 - 3.6.2'!$B$5:$B$16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'3.6.1 - 3.6.2'!$E$5:$E$16</c:f>
              <c:numCache>
                <c:formatCode>#,##0</c:formatCode>
                <c:ptCount val="12"/>
                <c:pt idx="0">
                  <c:v>7294.2349999999997</c:v>
                </c:pt>
                <c:pt idx="1">
                  <c:v>7397.0540000000001</c:v>
                </c:pt>
                <c:pt idx="2">
                  <c:v>7583.3670000000002</c:v>
                </c:pt>
                <c:pt idx="3">
                  <c:v>7605.5060000000003</c:v>
                </c:pt>
                <c:pt idx="4">
                  <c:v>7342.6970000000001</c:v>
                </c:pt>
                <c:pt idx="5">
                  <c:v>7314.6049999999996</c:v>
                </c:pt>
                <c:pt idx="6">
                  <c:v>7280.2120000000004</c:v>
                </c:pt>
                <c:pt idx="7">
                  <c:v>7290.0389999999998</c:v>
                </c:pt>
                <c:pt idx="8">
                  <c:v>7374.1589999999997</c:v>
                </c:pt>
                <c:pt idx="9">
                  <c:v>7354.2089999999998</c:v>
                </c:pt>
                <c:pt idx="10">
                  <c:v>7489.3459999999995</c:v>
                </c:pt>
                <c:pt idx="11">
                  <c:v>7545.0150000000003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2-43EF-8888-520A84E9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90656"/>
        <c:axId val="153992192"/>
      </c:lineChart>
      <c:catAx>
        <c:axId val="1539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s-PE"/>
          </a:p>
        </c:txPr>
        <c:crossAx val="15399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992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7878914448071201E-2"/>
              <c:y val="0.454094875308728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s-PE"/>
          </a:p>
        </c:txPr>
        <c:crossAx val="153990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360" verticalDpi="36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chemeClr val="bg1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PE" sz="1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TRANSFERENCIA NETA DE ENERGÍA ELÉCTRICA ENTRE INTEGRANTES DEL COES</a:t>
            </a:r>
          </a:p>
        </c:rich>
      </c:tx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'3.6.1 - 3.6.2'!$O$24</c:f>
              <c:strCache>
                <c:ptCount val="1"/>
                <c:pt idx="0">
                  <c:v>Entrega Neta</c:v>
                </c:pt>
              </c:strCache>
            </c:strRef>
          </c:tx>
          <c:invertIfNegative val="0"/>
          <c:cat>
            <c:strRef>
              <c:f>'3.6.1 - 3.6.2'!$N$25:$N$58</c:f>
              <c:strCache>
                <c:ptCount val="34"/>
                <c:pt idx="0">
                  <c:v>KALLPA GENERACIÓN</c:v>
                </c:pt>
                <c:pt idx="1">
                  <c:v>ENGIE</c:v>
                </c:pt>
                <c:pt idx="2">
                  <c:v>ENEL GENERACIÓN PERÚ</c:v>
                </c:pt>
                <c:pt idx="3">
                  <c:v>ELECTROPERÚ</c:v>
                </c:pt>
                <c:pt idx="4">
                  <c:v>FÉNIX POWER PERÚ</c:v>
                </c:pt>
                <c:pt idx="5">
                  <c:v>STATKRAFT S.A</c:v>
                </c:pt>
                <c:pt idx="6">
                  <c:v>ORAZUL ENERGY PERÚ</c:v>
                </c:pt>
                <c:pt idx="7">
                  <c:v>EMPRESA DE GENERACIÓN HUALLAGA</c:v>
                </c:pt>
                <c:pt idx="8">
                  <c:v>TERMOCHILCA</c:v>
                </c:pt>
                <c:pt idx="9">
                  <c:v>EGEMSA</c:v>
                </c:pt>
                <c:pt idx="10">
                  <c:v>CELEPSA</c:v>
                </c:pt>
                <c:pt idx="11">
                  <c:v>CHINANGO</c:v>
                </c:pt>
                <c:pt idx="12">
                  <c:v>EGASA</c:v>
                </c:pt>
                <c:pt idx="13">
                  <c:v>SAN GABÁN</c:v>
                </c:pt>
                <c:pt idx="14">
                  <c:v>ENEL GENERACIÓN PIURA</c:v>
                </c:pt>
                <c:pt idx="15">
                  <c:v>INLAND ENERGY</c:v>
                </c:pt>
                <c:pt idx="16">
                  <c:v>OTROS</c:v>
                </c:pt>
                <c:pt idx="17">
                  <c:v>OTROS</c:v>
                </c:pt>
                <c:pt idx="18">
                  <c:v>EMPRESA DE GENERACIÓN HUANZA</c:v>
                </c:pt>
                <c:pt idx="19">
                  <c:v>TERMOCHILCA</c:v>
                </c:pt>
                <c:pt idx="20">
                  <c:v>ENEL GENERACIÓN PIURA</c:v>
                </c:pt>
                <c:pt idx="21">
                  <c:v>TERMOSELVA</c:v>
                </c:pt>
                <c:pt idx="22">
                  <c:v>EGASA</c:v>
                </c:pt>
                <c:pt idx="23">
                  <c:v>CHINANGO</c:v>
                </c:pt>
                <c:pt idx="24">
                  <c:v>EGEMSA</c:v>
                </c:pt>
                <c:pt idx="25">
                  <c:v>ORAZUL ENERGY PERÚ</c:v>
                </c:pt>
                <c:pt idx="26">
                  <c:v>STATKRAFT S.A</c:v>
                </c:pt>
                <c:pt idx="27">
                  <c:v>CELEPSA</c:v>
                </c:pt>
                <c:pt idx="28">
                  <c:v>EMPRESA DE GENERACIÓN HUALLAGA</c:v>
                </c:pt>
                <c:pt idx="29">
                  <c:v>FÉNIX POWER PERÚ</c:v>
                </c:pt>
                <c:pt idx="30">
                  <c:v>ELECTROPERÚ</c:v>
                </c:pt>
                <c:pt idx="31">
                  <c:v>ENGIE</c:v>
                </c:pt>
                <c:pt idx="32">
                  <c:v>ENEL GENERACIÓN PERÚ</c:v>
                </c:pt>
                <c:pt idx="33">
                  <c:v>KALLPA GENERACIÓN</c:v>
                </c:pt>
              </c:strCache>
            </c:strRef>
          </c:cat>
          <c:val>
            <c:numRef>
              <c:f>'3.6.1 - 3.6.2'!$O$25:$O$58</c:f>
              <c:numCache>
                <c:formatCode>#\ ##0.00</c:formatCode>
                <c:ptCount val="34"/>
                <c:pt idx="0">
                  <c:v>11145.938425020942</c:v>
                </c:pt>
                <c:pt idx="1">
                  <c:v>8622.7762517378196</c:v>
                </c:pt>
                <c:pt idx="2">
                  <c:v>8378.6388692006894</c:v>
                </c:pt>
                <c:pt idx="3">
                  <c:v>6154.9097579015524</c:v>
                </c:pt>
                <c:pt idx="4">
                  <c:v>3317.6263879698577</c:v>
                </c:pt>
                <c:pt idx="5">
                  <c:v>2316.1332425601281</c:v>
                </c:pt>
                <c:pt idx="6">
                  <c:v>2058.0136088801892</c:v>
                </c:pt>
                <c:pt idx="7">
                  <c:v>1793.5721158992146</c:v>
                </c:pt>
                <c:pt idx="8">
                  <c:v>1432.8178234452746</c:v>
                </c:pt>
                <c:pt idx="9">
                  <c:v>1172.3547434927143</c:v>
                </c:pt>
                <c:pt idx="10">
                  <c:v>1102.8071519913474</c:v>
                </c:pt>
                <c:pt idx="11">
                  <c:v>987.7761379459638</c:v>
                </c:pt>
                <c:pt idx="12">
                  <c:v>787.24549058524337</c:v>
                </c:pt>
                <c:pt idx="13">
                  <c:v>697.45398091323796</c:v>
                </c:pt>
                <c:pt idx="14">
                  <c:v>694.06245585934221</c:v>
                </c:pt>
                <c:pt idx="15">
                  <c:v>626.69660376977299</c:v>
                </c:pt>
                <c:pt idx="16">
                  <c:v>7965.8770334449146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F-4096-9D96-9B23A93F5CD2}"/>
            </c:ext>
          </c:extLst>
        </c:ser>
        <c:ser>
          <c:idx val="1"/>
          <c:order val="1"/>
          <c:tx>
            <c:strRef>
              <c:f>'3.6.1 - 3.6.2'!$P$24</c:f>
              <c:strCache>
                <c:ptCount val="1"/>
                <c:pt idx="0">
                  <c:v>Retiro Neto</c:v>
                </c:pt>
              </c:strCache>
            </c:strRef>
          </c:tx>
          <c:invertIfNegative val="0"/>
          <c:cat>
            <c:strRef>
              <c:f>'3.6.1 - 3.6.2'!$N$25:$N$58</c:f>
              <c:strCache>
                <c:ptCount val="34"/>
                <c:pt idx="0">
                  <c:v>KALLPA GENERACIÓN</c:v>
                </c:pt>
                <c:pt idx="1">
                  <c:v>ENGIE</c:v>
                </c:pt>
                <c:pt idx="2">
                  <c:v>ENEL GENERACIÓN PERÚ</c:v>
                </c:pt>
                <c:pt idx="3">
                  <c:v>ELECTROPERÚ</c:v>
                </c:pt>
                <c:pt idx="4">
                  <c:v>FÉNIX POWER PERÚ</c:v>
                </c:pt>
                <c:pt idx="5">
                  <c:v>STATKRAFT S.A</c:v>
                </c:pt>
                <c:pt idx="6">
                  <c:v>ORAZUL ENERGY PERÚ</c:v>
                </c:pt>
                <c:pt idx="7">
                  <c:v>EMPRESA DE GENERACIÓN HUALLAGA</c:v>
                </c:pt>
                <c:pt idx="8">
                  <c:v>TERMOCHILCA</c:v>
                </c:pt>
                <c:pt idx="9">
                  <c:v>EGEMSA</c:v>
                </c:pt>
                <c:pt idx="10">
                  <c:v>CELEPSA</c:v>
                </c:pt>
                <c:pt idx="11">
                  <c:v>CHINANGO</c:v>
                </c:pt>
                <c:pt idx="12">
                  <c:v>EGASA</c:v>
                </c:pt>
                <c:pt idx="13">
                  <c:v>SAN GABÁN</c:v>
                </c:pt>
                <c:pt idx="14">
                  <c:v>ENEL GENERACIÓN PIURA</c:v>
                </c:pt>
                <c:pt idx="15">
                  <c:v>INLAND ENERGY</c:v>
                </c:pt>
                <c:pt idx="16">
                  <c:v>OTROS</c:v>
                </c:pt>
                <c:pt idx="17">
                  <c:v>OTROS</c:v>
                </c:pt>
                <c:pt idx="18">
                  <c:v>EMPRESA DE GENERACIÓN HUANZA</c:v>
                </c:pt>
                <c:pt idx="19">
                  <c:v>TERMOCHILCA</c:v>
                </c:pt>
                <c:pt idx="20">
                  <c:v>ENEL GENERACIÓN PIURA</c:v>
                </c:pt>
                <c:pt idx="21">
                  <c:v>TERMOSELVA</c:v>
                </c:pt>
                <c:pt idx="22">
                  <c:v>EGASA</c:v>
                </c:pt>
                <c:pt idx="23">
                  <c:v>CHINANGO</c:v>
                </c:pt>
                <c:pt idx="24">
                  <c:v>EGEMSA</c:v>
                </c:pt>
                <c:pt idx="25">
                  <c:v>ORAZUL ENERGY PERÚ</c:v>
                </c:pt>
                <c:pt idx="26">
                  <c:v>STATKRAFT S.A</c:v>
                </c:pt>
                <c:pt idx="27">
                  <c:v>CELEPSA</c:v>
                </c:pt>
                <c:pt idx="28">
                  <c:v>EMPRESA DE GENERACIÓN HUALLAGA</c:v>
                </c:pt>
                <c:pt idx="29">
                  <c:v>FÉNIX POWER PERÚ</c:v>
                </c:pt>
                <c:pt idx="30">
                  <c:v>ELECTROPERÚ</c:v>
                </c:pt>
                <c:pt idx="31">
                  <c:v>ENGIE</c:v>
                </c:pt>
                <c:pt idx="32">
                  <c:v>ENEL GENERACIÓN PERÚ</c:v>
                </c:pt>
                <c:pt idx="33">
                  <c:v>KALLPA GENERACIÓN</c:v>
                </c:pt>
              </c:strCache>
            </c:strRef>
          </c:cat>
          <c:val>
            <c:numRef>
              <c:f>'3.6.1 - 3.6.2'!$P$25:$P$58</c:f>
              <c:numCache>
                <c:formatCode>#,##0</c:formatCode>
                <c:ptCount val="34"/>
                <c:pt idx="17" formatCode="#,##0.00">
                  <c:v>2367.5597375989964</c:v>
                </c:pt>
                <c:pt idx="18" formatCode="#,##0.00">
                  <c:v>507.14878173206603</c:v>
                </c:pt>
                <c:pt idx="19" formatCode="#,##0.00">
                  <c:v>562.09850717224094</c:v>
                </c:pt>
                <c:pt idx="20" formatCode="#,##0.00">
                  <c:v>623.95584382427353</c:v>
                </c:pt>
                <c:pt idx="21" formatCode="#,##0.00">
                  <c:v>631.31548366290849</c:v>
                </c:pt>
                <c:pt idx="22" formatCode="#,##0.00">
                  <c:v>852.08613851914379</c:v>
                </c:pt>
                <c:pt idx="23" formatCode="#,##0.00">
                  <c:v>857.95146915946611</c:v>
                </c:pt>
                <c:pt idx="24" formatCode="#,##0.00">
                  <c:v>883.77674020546192</c:v>
                </c:pt>
                <c:pt idx="25" formatCode="#,##0.00">
                  <c:v>1595.1609959730408</c:v>
                </c:pt>
                <c:pt idx="26" formatCode="#,##0.00">
                  <c:v>1713.6586625953166</c:v>
                </c:pt>
                <c:pt idx="27" formatCode="#,##0.00">
                  <c:v>1922.5302543196049</c:v>
                </c:pt>
                <c:pt idx="28" formatCode="#,##0.00">
                  <c:v>1935.219028445438</c:v>
                </c:pt>
                <c:pt idx="29" formatCode="#,##0.00">
                  <c:v>3364.906381607082</c:v>
                </c:pt>
                <c:pt idx="30" formatCode="#,##0.00">
                  <c:v>7789.7645658226111</c:v>
                </c:pt>
                <c:pt idx="31" formatCode="#,##0.00">
                  <c:v>8430.5066240119086</c:v>
                </c:pt>
                <c:pt idx="32" formatCode="#,##0.00">
                  <c:v>8709.1373543329482</c:v>
                </c:pt>
                <c:pt idx="33" formatCode="#,##0.00">
                  <c:v>10857.478666228097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F-4096-9D96-9B23A93F5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4391296"/>
        <c:axId val="154392832"/>
      </c:barChart>
      <c:catAx>
        <c:axId val="1543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54392832"/>
        <c:crosses val="autoZero"/>
        <c:auto val="1"/>
        <c:lblAlgn val="ctr"/>
        <c:lblOffset val="100"/>
        <c:noMultiLvlLbl val="0"/>
      </c:catAx>
      <c:valAx>
        <c:axId val="154392832"/>
        <c:scaling>
          <c:orientation val="minMax"/>
        </c:scaling>
        <c:delete val="0"/>
        <c:axPos val="l"/>
        <c:majorGridlines/>
        <c:numFmt formatCode="#\ ##0.0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543912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 rtl="0">
              <a:defRPr lang="es-PE" sz="1050" b="1" i="0" u="none" strike="noStrike" kern="1200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050" b="1" i="0" u="none" strike="noStrike" kern="1200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rPr>
              <a:t>EMBALSE DE AGUA DE LA ZONA CENTRO NORTE</a:t>
            </a:r>
          </a:p>
        </c:rich>
      </c:tx>
      <c:layout>
        <c:manualLayout>
          <c:xMode val="edge"/>
          <c:yMode val="edge"/>
          <c:x val="0.2945567929328527"/>
          <c:y val="3.1496062992125984E-2"/>
        </c:manualLayout>
      </c:layout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3617150954608486E-2"/>
          <c:y val="0.17060411182566393"/>
          <c:w val="0.88510760902538932"/>
          <c:h val="0.61096261324623946"/>
        </c:manualLayout>
      </c:layout>
      <c:lineChart>
        <c:grouping val="standard"/>
        <c:varyColors val="0"/>
        <c:ser>
          <c:idx val="0"/>
          <c:order val="0"/>
          <c:tx>
            <c:strRef>
              <c:f>'3.6.3'!$Q$24:$Q$28</c:f>
              <c:strCache>
                <c:ptCount val="5"/>
                <c:pt idx="0">
                  <c:v>Lago</c:v>
                </c:pt>
                <c:pt idx="4">
                  <c:v> Junín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'3.6.3'!$Q$29:$Q$40</c:f>
              <c:numCache>
                <c:formatCode>0.0</c:formatCode>
                <c:ptCount val="12"/>
                <c:pt idx="0">
                  <c:v>37.216999999999999</c:v>
                </c:pt>
                <c:pt idx="1">
                  <c:v>107.596</c:v>
                </c:pt>
                <c:pt idx="2">
                  <c:v>196.28299999999999</c:v>
                </c:pt>
                <c:pt idx="3">
                  <c:v>236.09</c:v>
                </c:pt>
                <c:pt idx="4">
                  <c:v>238.78800000000001</c:v>
                </c:pt>
                <c:pt idx="5">
                  <c:v>237.16800000000001</c:v>
                </c:pt>
                <c:pt idx="6">
                  <c:v>195.774</c:v>
                </c:pt>
                <c:pt idx="7">
                  <c:v>164.03</c:v>
                </c:pt>
                <c:pt idx="8">
                  <c:v>106.651</c:v>
                </c:pt>
                <c:pt idx="9">
                  <c:v>64.358000000000004</c:v>
                </c:pt>
                <c:pt idx="10">
                  <c:v>38.424999999999997</c:v>
                </c:pt>
                <c:pt idx="11">
                  <c:v>18.771999999999998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F4-4C16-B320-1D0FC570BDE0}"/>
            </c:ext>
          </c:extLst>
        </c:ser>
        <c:ser>
          <c:idx val="1"/>
          <c:order val="1"/>
          <c:tx>
            <c:strRef>
              <c:f>'3.6.3'!$R$24:$R$28</c:f>
              <c:strCache>
                <c:ptCount val="5"/>
                <c:pt idx="0">
                  <c:v>Cuenca </c:v>
                </c:pt>
                <c:pt idx="4">
                  <c:v>Santa Eulalia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'3.6.3'!$R$29:$R$40</c:f>
              <c:numCache>
                <c:formatCode>0.0</c:formatCode>
                <c:ptCount val="12"/>
                <c:pt idx="0">
                  <c:v>96.85</c:v>
                </c:pt>
                <c:pt idx="1">
                  <c:v>136.63</c:v>
                </c:pt>
                <c:pt idx="2">
                  <c:v>172.9</c:v>
                </c:pt>
                <c:pt idx="3">
                  <c:v>185.57</c:v>
                </c:pt>
                <c:pt idx="4">
                  <c:v>185.79</c:v>
                </c:pt>
                <c:pt idx="5">
                  <c:v>172.3</c:v>
                </c:pt>
                <c:pt idx="6">
                  <c:v>159.22999999999999</c:v>
                </c:pt>
                <c:pt idx="7">
                  <c:v>147.63999999999999</c:v>
                </c:pt>
                <c:pt idx="8">
                  <c:v>134.16999999999999</c:v>
                </c:pt>
                <c:pt idx="9">
                  <c:v>127.24</c:v>
                </c:pt>
                <c:pt idx="10">
                  <c:v>125.41</c:v>
                </c:pt>
                <c:pt idx="11">
                  <c:v>154.05000000000001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F4-4C16-B320-1D0FC570BDE0}"/>
            </c:ext>
          </c:extLst>
        </c:ser>
        <c:ser>
          <c:idx val="2"/>
          <c:order val="2"/>
          <c:tx>
            <c:strRef>
              <c:f>'3.6.3'!$S$24:$S$28</c:f>
              <c:strCache>
                <c:ptCount val="5"/>
                <c:pt idx="0">
                  <c:v>Presa</c:v>
                </c:pt>
                <c:pt idx="4">
                  <c:v>Yuracmayo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'3.6.3'!$S$29:$S$40</c:f>
              <c:numCache>
                <c:formatCode>0.0</c:formatCode>
                <c:ptCount val="12"/>
                <c:pt idx="0">
                  <c:v>15.5</c:v>
                </c:pt>
                <c:pt idx="1">
                  <c:v>28.85</c:v>
                </c:pt>
                <c:pt idx="2">
                  <c:v>40.479999999999997</c:v>
                </c:pt>
                <c:pt idx="3">
                  <c:v>43.78</c:v>
                </c:pt>
                <c:pt idx="4">
                  <c:v>43.06</c:v>
                </c:pt>
                <c:pt idx="5">
                  <c:v>38.22</c:v>
                </c:pt>
                <c:pt idx="6">
                  <c:v>30.94</c:v>
                </c:pt>
                <c:pt idx="7">
                  <c:v>19.809999999999999</c:v>
                </c:pt>
                <c:pt idx="8">
                  <c:v>11.63</c:v>
                </c:pt>
                <c:pt idx="9">
                  <c:v>9.26</c:v>
                </c:pt>
                <c:pt idx="10">
                  <c:v>9.6300000000000008</c:v>
                </c:pt>
                <c:pt idx="11">
                  <c:v>20.86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4-4C16-B320-1D0FC570BDE0}"/>
            </c:ext>
          </c:extLst>
        </c:ser>
        <c:ser>
          <c:idx val="3"/>
          <c:order val="3"/>
          <c:tx>
            <c:strRef>
              <c:f>'3.6.3'!$T$24:$T$28</c:f>
              <c:strCache>
                <c:ptCount val="5"/>
                <c:pt idx="0">
                  <c:v>Laguna</c:v>
                </c:pt>
                <c:pt idx="4">
                  <c:v> Viconga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'3.6.3'!$T$29:$T$40</c:f>
              <c:numCache>
                <c:formatCode>0.0</c:formatCode>
                <c:ptCount val="12"/>
                <c:pt idx="0">
                  <c:v>6.61416</c:v>
                </c:pt>
                <c:pt idx="1">
                  <c:v>11.4064</c:v>
                </c:pt>
                <c:pt idx="2">
                  <c:v>17.9846</c:v>
                </c:pt>
                <c:pt idx="3">
                  <c:v>20.977679999999999</c:v>
                </c:pt>
                <c:pt idx="4">
                  <c:v>21.929290000000002</c:v>
                </c:pt>
                <c:pt idx="5">
                  <c:v>22.23244</c:v>
                </c:pt>
                <c:pt idx="6">
                  <c:v>13.73185</c:v>
                </c:pt>
                <c:pt idx="7">
                  <c:v>12.97561</c:v>
                </c:pt>
                <c:pt idx="8">
                  <c:v>12.35769</c:v>
                </c:pt>
                <c:pt idx="9">
                  <c:v>8.6686899999999998</c:v>
                </c:pt>
                <c:pt idx="10">
                  <c:v>1.48929</c:v>
                </c:pt>
                <c:pt idx="11">
                  <c:v>5.0842099999999997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F4-4C16-B320-1D0FC570BDE0}"/>
            </c:ext>
          </c:extLst>
        </c:ser>
        <c:ser>
          <c:idx val="4"/>
          <c:order val="4"/>
          <c:tx>
            <c:strRef>
              <c:f>'3.6.3'!$U$24:$U$28</c:f>
              <c:strCache>
                <c:ptCount val="5"/>
                <c:pt idx="0">
                  <c:v>Lagunas</c:v>
                </c:pt>
                <c:pt idx="4">
                  <c:v>C. Río Santa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'3.6.3'!$U$29:$U$40</c:f>
              <c:numCache>
                <c:formatCode>0.0</c:formatCode>
                <c:ptCount val="12"/>
                <c:pt idx="0">
                  <c:v>18.376000000000001</c:v>
                </c:pt>
                <c:pt idx="1">
                  <c:v>19.824000000000002</c:v>
                </c:pt>
                <c:pt idx="2">
                  <c:v>21.275000000000002</c:v>
                </c:pt>
                <c:pt idx="3">
                  <c:v>21.538</c:v>
                </c:pt>
                <c:pt idx="4">
                  <c:v>21.606000000000002</c:v>
                </c:pt>
                <c:pt idx="5">
                  <c:v>19.298000000000002</c:v>
                </c:pt>
                <c:pt idx="6">
                  <c:v>17.178000000000001</c:v>
                </c:pt>
                <c:pt idx="7">
                  <c:v>13.663999999999998</c:v>
                </c:pt>
                <c:pt idx="8">
                  <c:v>13.501000000000001</c:v>
                </c:pt>
                <c:pt idx="9">
                  <c:v>12.530000000000001</c:v>
                </c:pt>
                <c:pt idx="10">
                  <c:v>14.382</c:v>
                </c:pt>
                <c:pt idx="11">
                  <c:v>19.216999999999999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F4-4C16-B320-1D0FC570B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02880"/>
        <c:axId val="154204416"/>
      </c:lineChart>
      <c:catAx>
        <c:axId val="1542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420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204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Millones de m3</a:t>
                </a:r>
              </a:p>
            </c:rich>
          </c:tx>
          <c:layout>
            <c:manualLayout>
              <c:xMode val="edge"/>
              <c:yMode val="edge"/>
              <c:x val="8.5106124740187816E-3"/>
              <c:y val="0.338583616645234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420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9386822779851112E-2"/>
          <c:y val="0.85605393781629457"/>
          <c:w val="0.94923516217445492"/>
          <c:h val="9.7744937940252338E-2"/>
        </c:manualLayout>
      </c:layout>
      <c:overlay val="0"/>
      <c:txPr>
        <a:bodyPr/>
        <a:lstStyle/>
        <a:p>
          <a:pPr>
            <a:defRPr sz="1100"/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050" b="1" i="0" u="none" strike="noStrike" kern="1200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r>
              <a:rPr lang="es-PE" sz="1050" b="1" i="0" u="none" strike="noStrike" kern="1200" baseline="0">
                <a:solidFill>
                  <a:srgbClr val="FFFFFF"/>
                </a:solidFill>
                <a:latin typeface="Century Gothic" panose="020B0502020202020204" pitchFamily="34" charset="0"/>
                <a:ea typeface="Arial"/>
                <a:cs typeface="Arial"/>
              </a:rPr>
              <a:t>EMBALSE DE AGUA DE LA ZONA SUR</a:t>
            </a:r>
          </a:p>
        </c:rich>
      </c:tx>
      <c:layout>
        <c:manualLayout>
          <c:xMode val="edge"/>
          <c:yMode val="edge"/>
          <c:x val="0.33384511079337587"/>
          <c:y val="3.0737662742652216E-2"/>
        </c:manualLayout>
      </c:layout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6.570054508279087E-2"/>
          <c:y val="0.125"/>
          <c:w val="0.92174000013209556"/>
          <c:h val="0.68442622950819676"/>
        </c:manualLayout>
      </c:layout>
      <c:lineChart>
        <c:grouping val="standard"/>
        <c:varyColors val="0"/>
        <c:ser>
          <c:idx val="0"/>
          <c:order val="0"/>
          <c:tx>
            <c:strRef>
              <c:f>'3.6.3'!$Q$82:$Q$83</c:f>
              <c:strCache>
                <c:ptCount val="2"/>
                <c:pt idx="0">
                  <c:v>Laguna</c:v>
                </c:pt>
                <c:pt idx="1">
                  <c:v>Aricota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'3.6.3'!$Q$84:$Q$95</c:f>
              <c:numCache>
                <c:formatCode>0.0</c:formatCode>
                <c:ptCount val="12"/>
                <c:pt idx="0">
                  <c:v>225.21700000000001</c:v>
                </c:pt>
                <c:pt idx="1">
                  <c:v>231.69900000000001</c:v>
                </c:pt>
                <c:pt idx="2">
                  <c:v>235.416</c:v>
                </c:pt>
                <c:pt idx="3">
                  <c:v>236.166</c:v>
                </c:pt>
                <c:pt idx="4">
                  <c:v>234.40799999999999</c:v>
                </c:pt>
                <c:pt idx="5">
                  <c:v>232.47300000000001</c:v>
                </c:pt>
                <c:pt idx="6">
                  <c:v>230.80799999999999</c:v>
                </c:pt>
                <c:pt idx="7">
                  <c:v>229.15700000000001</c:v>
                </c:pt>
                <c:pt idx="8">
                  <c:v>226.876</c:v>
                </c:pt>
                <c:pt idx="9">
                  <c:v>224.27799999999999</c:v>
                </c:pt>
                <c:pt idx="10">
                  <c:v>221.43100000000001</c:v>
                </c:pt>
                <c:pt idx="11">
                  <c:v>219.08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B-428C-A331-01576F2695F0}"/>
            </c:ext>
          </c:extLst>
        </c:ser>
        <c:ser>
          <c:idx val="1"/>
          <c:order val="1"/>
          <c:tx>
            <c:strRef>
              <c:f>'3.6.3'!$R$82:$R$83</c:f>
              <c:strCache>
                <c:ptCount val="2"/>
                <c:pt idx="0">
                  <c:v>Laguna</c:v>
                </c:pt>
                <c:pt idx="1">
                  <c:v>Sibinacocha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'3.6.3'!$R$84:$R$95</c:f>
              <c:numCache>
                <c:formatCode>0.0</c:formatCode>
                <c:ptCount val="12"/>
                <c:pt idx="0">
                  <c:v>30.33</c:v>
                </c:pt>
                <c:pt idx="1">
                  <c:v>39.380000000000003</c:v>
                </c:pt>
                <c:pt idx="2">
                  <c:v>48.51</c:v>
                </c:pt>
                <c:pt idx="3">
                  <c:v>54.65</c:v>
                </c:pt>
                <c:pt idx="4">
                  <c:v>57.45</c:v>
                </c:pt>
                <c:pt idx="5">
                  <c:v>56.61</c:v>
                </c:pt>
                <c:pt idx="6">
                  <c:v>46.57</c:v>
                </c:pt>
                <c:pt idx="7">
                  <c:v>36.35</c:v>
                </c:pt>
                <c:pt idx="8">
                  <c:v>28.96</c:v>
                </c:pt>
                <c:pt idx="9">
                  <c:v>29.23</c:v>
                </c:pt>
                <c:pt idx="10">
                  <c:v>34.979999999999997</c:v>
                </c:pt>
                <c:pt idx="11">
                  <c:v>44.63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B-428C-A331-01576F2695F0}"/>
            </c:ext>
          </c:extLst>
        </c:ser>
        <c:ser>
          <c:idx val="2"/>
          <c:order val="2"/>
          <c:tx>
            <c:strRef>
              <c:f>'3.6.3'!$S$82:$S$83</c:f>
              <c:strCache>
                <c:ptCount val="2"/>
                <c:pt idx="0">
                  <c:v>Cuenca</c:v>
                </c:pt>
                <c:pt idx="1">
                  <c:v>del Chili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'3.6.3'!$S$84:$S$95</c:f>
              <c:numCache>
                <c:formatCode>0.0</c:formatCode>
                <c:ptCount val="12"/>
                <c:pt idx="0">
                  <c:v>119.851</c:v>
                </c:pt>
                <c:pt idx="1">
                  <c:v>166.09899999999999</c:v>
                </c:pt>
                <c:pt idx="2">
                  <c:v>205.75099999999998</c:v>
                </c:pt>
                <c:pt idx="3">
                  <c:v>208.82900000000001</c:v>
                </c:pt>
                <c:pt idx="4">
                  <c:v>190.37799999999999</c:v>
                </c:pt>
                <c:pt idx="5">
                  <c:v>175.20400000000001</c:v>
                </c:pt>
                <c:pt idx="6">
                  <c:v>160.62799999999999</c:v>
                </c:pt>
                <c:pt idx="7">
                  <c:v>146.125</c:v>
                </c:pt>
                <c:pt idx="8">
                  <c:v>133.369</c:v>
                </c:pt>
                <c:pt idx="9">
                  <c:v>118.143</c:v>
                </c:pt>
                <c:pt idx="10">
                  <c:v>100.35</c:v>
                </c:pt>
                <c:pt idx="11">
                  <c:v>98.182999999999993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B-428C-A331-01576F2695F0}"/>
            </c:ext>
          </c:extLst>
        </c:ser>
        <c:ser>
          <c:idx val="5"/>
          <c:order val="3"/>
          <c:tx>
            <c:strRef>
              <c:f>'3.6.3'!$T$82:$T$83</c:f>
              <c:strCache>
                <c:ptCount val="2"/>
                <c:pt idx="0">
                  <c:v>Lagunas</c:v>
                </c:pt>
                <c:pt idx="1">
                  <c:v>San Gabán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'3.6.3'!$T$84:$T$95</c:f>
              <c:numCache>
                <c:formatCode>0.0</c:formatCode>
                <c:ptCount val="12"/>
                <c:pt idx="0">
                  <c:v>5.851</c:v>
                </c:pt>
                <c:pt idx="1">
                  <c:v>9.75</c:v>
                </c:pt>
                <c:pt idx="2">
                  <c:v>16.509999999999998</c:v>
                </c:pt>
                <c:pt idx="3">
                  <c:v>19.419999999999998</c:v>
                </c:pt>
                <c:pt idx="4">
                  <c:v>20.61</c:v>
                </c:pt>
                <c:pt idx="5">
                  <c:v>20.89</c:v>
                </c:pt>
                <c:pt idx="6">
                  <c:v>15.391</c:v>
                </c:pt>
                <c:pt idx="7">
                  <c:v>9.1419999999999995</c:v>
                </c:pt>
                <c:pt idx="8">
                  <c:v>2.9929999999999994</c:v>
                </c:pt>
                <c:pt idx="9">
                  <c:v>1.8439999999999999</c:v>
                </c:pt>
                <c:pt idx="10">
                  <c:v>5.2720000000000002</c:v>
                </c:pt>
                <c:pt idx="11">
                  <c:v>9.0120000000000005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1B-428C-A331-01576F2695F0}"/>
            </c:ext>
          </c:extLst>
        </c:ser>
        <c:ser>
          <c:idx val="7"/>
          <c:order val="4"/>
          <c:tx>
            <c:strRef>
              <c:f>'3.6.3'!$U$82:$U$83</c:f>
              <c:strCache>
                <c:ptCount val="2"/>
                <c:pt idx="0">
                  <c:v>Reservorio</c:v>
                </c:pt>
                <c:pt idx="1">
                  <c:v>Chalhuanca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'3.6.3'!$U$84:$U$95</c:f>
              <c:numCache>
                <c:formatCode>0.0</c:formatCode>
                <c:ptCount val="12"/>
                <c:pt idx="0">
                  <c:v>4.2750000000000004</c:v>
                </c:pt>
                <c:pt idx="1">
                  <c:v>11.95</c:v>
                </c:pt>
                <c:pt idx="2">
                  <c:v>18</c:v>
                </c:pt>
                <c:pt idx="3">
                  <c:v>20.9</c:v>
                </c:pt>
                <c:pt idx="4">
                  <c:v>22.012</c:v>
                </c:pt>
                <c:pt idx="5">
                  <c:v>22.701000000000001</c:v>
                </c:pt>
                <c:pt idx="6">
                  <c:v>23.271999999999998</c:v>
                </c:pt>
                <c:pt idx="7">
                  <c:v>23.448</c:v>
                </c:pt>
                <c:pt idx="8">
                  <c:v>19.62</c:v>
                </c:pt>
                <c:pt idx="9">
                  <c:v>13.05</c:v>
                </c:pt>
                <c:pt idx="10">
                  <c:v>13.074999999999999</c:v>
                </c:pt>
                <c:pt idx="11">
                  <c:v>13.625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B-428C-A331-01576F2695F0}"/>
            </c:ext>
          </c:extLst>
        </c:ser>
        <c:ser>
          <c:idx val="8"/>
          <c:order val="5"/>
          <c:tx>
            <c:strRef>
              <c:f>'3.6.3'!$V$82:$V$83</c:f>
              <c:strCache>
                <c:ptCount val="2"/>
                <c:pt idx="0">
                  <c:v>Reservorio </c:v>
                </c:pt>
                <c:pt idx="1">
                  <c:v>Bamputañe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'3.6.3'!$V$84:$V$95</c:f>
              <c:numCache>
                <c:formatCode>0.0</c:formatCode>
                <c:ptCount val="12"/>
                <c:pt idx="0">
                  <c:v>3.3370000000000002</c:v>
                </c:pt>
                <c:pt idx="1">
                  <c:v>12.571999999999999</c:v>
                </c:pt>
                <c:pt idx="2">
                  <c:v>21.504999999999999</c:v>
                </c:pt>
                <c:pt idx="3">
                  <c:v>22.818000000000001</c:v>
                </c:pt>
                <c:pt idx="4">
                  <c:v>22.599</c:v>
                </c:pt>
                <c:pt idx="5">
                  <c:v>22.204999999999998</c:v>
                </c:pt>
                <c:pt idx="6">
                  <c:v>21.899000000000001</c:v>
                </c:pt>
                <c:pt idx="7">
                  <c:v>18.989000000000001</c:v>
                </c:pt>
                <c:pt idx="8">
                  <c:v>13.907999999999999</c:v>
                </c:pt>
                <c:pt idx="9">
                  <c:v>8.8160000000000007</c:v>
                </c:pt>
                <c:pt idx="10">
                  <c:v>4.2510000000000003</c:v>
                </c:pt>
                <c:pt idx="11">
                  <c:v>2.5449999999999999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1B-428C-A331-01576F269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29536"/>
        <c:axId val="154131072"/>
      </c:lineChart>
      <c:catAx>
        <c:axId val="15412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413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3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Millones de m3</a:t>
                </a:r>
              </a:p>
            </c:rich>
          </c:tx>
          <c:layout>
            <c:manualLayout>
              <c:xMode val="edge"/>
              <c:yMode val="edge"/>
              <c:x val="1.4208134469124863E-3"/>
              <c:y val="0.370901587796574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4129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254076296728893"/>
          <c:y val="0.89754112419115928"/>
          <c:w val="0.69275429445999559"/>
          <c:h val="8.6065538837348243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 rtl="0">
              <a:def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CONSUMO DE DIESEL  2</a:t>
            </a:r>
          </a:p>
        </c:rich>
      </c:tx>
      <c:layout>
        <c:manualLayout>
          <c:xMode val="edge"/>
          <c:yMode val="edge"/>
          <c:x val="0.38891699891533305"/>
          <c:y val="1.7860026379951238E-2"/>
        </c:manualLayout>
      </c:layout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6785733800378766"/>
          <c:y val="0.11764705882352941"/>
          <c:w val="0.78452472159217079"/>
          <c:h val="0.68705882352941172"/>
        </c:manualLayout>
      </c:layout>
      <c:lineChart>
        <c:grouping val="standard"/>
        <c:varyColors val="0"/>
        <c:ser>
          <c:idx val="2"/>
          <c:order val="0"/>
          <c:tx>
            <c:v>Mercado Electrico</c:v>
          </c:tx>
          <c:marker>
            <c:spPr>
              <a:solidFill>
                <a:srgbClr val="3AA3EA"/>
              </a:solidFill>
            </c:spPr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'3.6.3.2.3.1'!$E$58:$P$58</c:f>
              <c:numCache>
                <c:formatCode>#\ ###\ ##0</c:formatCode>
                <c:ptCount val="12"/>
                <c:pt idx="0">
                  <c:v>585442.31999999995</c:v>
                </c:pt>
                <c:pt idx="1">
                  <c:v>947885.3400000002</c:v>
                </c:pt>
                <c:pt idx="2">
                  <c:v>862006.68</c:v>
                </c:pt>
                <c:pt idx="3">
                  <c:v>1220117.9900000002</c:v>
                </c:pt>
                <c:pt idx="4">
                  <c:v>2087086.18</c:v>
                </c:pt>
                <c:pt idx="5">
                  <c:v>6858411.0600000005</c:v>
                </c:pt>
                <c:pt idx="6">
                  <c:v>23123877.440000001</c:v>
                </c:pt>
                <c:pt idx="7">
                  <c:v>15895493.731999995</c:v>
                </c:pt>
                <c:pt idx="8">
                  <c:v>12004871.640000001</c:v>
                </c:pt>
                <c:pt idx="9">
                  <c:v>1062334.99</c:v>
                </c:pt>
                <c:pt idx="10">
                  <c:v>808968.8600000001</c:v>
                </c:pt>
                <c:pt idx="11">
                  <c:v>594287.13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B-4EB4-BC2D-D6900803B743}"/>
            </c:ext>
          </c:extLst>
        </c:ser>
        <c:ser>
          <c:idx val="0"/>
          <c:order val="1"/>
          <c:tx>
            <c:v>Uso propio</c:v>
          </c:tx>
          <c:spPr>
            <a:ln>
              <a:solidFill>
                <a:srgbClr val="E78F19"/>
              </a:solidFill>
            </a:ln>
          </c:spPr>
          <c:marker>
            <c:spPr>
              <a:solidFill>
                <a:srgbClr val="E78F19"/>
              </a:solidFill>
            </c:spPr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'3.6.3.2.3.2'!$E$108:$P$108</c:f>
              <c:numCache>
                <c:formatCode>#\ ###\ ###\ ##0</c:formatCode>
                <c:ptCount val="12"/>
                <c:pt idx="0">
                  <c:v>351170.4</c:v>
                </c:pt>
                <c:pt idx="1">
                  <c:v>233433.15</c:v>
                </c:pt>
                <c:pt idx="2">
                  <c:v>285790.6700000001</c:v>
                </c:pt>
                <c:pt idx="3">
                  <c:v>247984.36</c:v>
                </c:pt>
                <c:pt idx="4">
                  <c:v>251097.43999999997</c:v>
                </c:pt>
                <c:pt idx="5">
                  <c:v>297337.74000000005</c:v>
                </c:pt>
                <c:pt idx="6">
                  <c:v>317574.69</c:v>
                </c:pt>
                <c:pt idx="7">
                  <c:v>413933.96142217395</c:v>
                </c:pt>
                <c:pt idx="8">
                  <c:v>427041.93</c:v>
                </c:pt>
                <c:pt idx="9">
                  <c:v>344182.74999999994</c:v>
                </c:pt>
                <c:pt idx="10">
                  <c:v>398591.51</c:v>
                </c:pt>
                <c:pt idx="11">
                  <c:v>359487.19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B-4EB4-BC2D-D6900803B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07392"/>
        <c:axId val="154909312"/>
      </c:lineChart>
      <c:catAx>
        <c:axId val="1549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490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90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Galones</a:t>
                </a:r>
              </a:p>
            </c:rich>
          </c:tx>
          <c:layout>
            <c:manualLayout>
              <c:xMode val="edge"/>
              <c:yMode val="edge"/>
              <c:x val="2.3602204872486848E-2"/>
              <c:y val="0.3882353411407330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4907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742900614151018"/>
          <c:y val="0.89283291365229089"/>
          <c:w val="0.78264251524271733"/>
          <c:h val="8.991593055944147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CONSUMO DE RESIDUAL R6</a:t>
            </a:r>
          </a:p>
        </c:rich>
      </c:tx>
      <c:layout>
        <c:manualLayout>
          <c:xMode val="edge"/>
          <c:yMode val="edge"/>
          <c:x val="0.36856049112004458"/>
          <c:y val="2.5882430525330062E-2"/>
        </c:manualLayout>
      </c:layout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4213205015270569"/>
          <c:y val="0.1344341170793838"/>
          <c:w val="0.80913745694076034"/>
          <c:h val="0.66745359883273003"/>
        </c:manualLayout>
      </c:layout>
      <c:lineChart>
        <c:grouping val="standard"/>
        <c:varyColors val="0"/>
        <c:ser>
          <c:idx val="0"/>
          <c:order val="0"/>
          <c:tx>
            <c:v>Mercado Electrico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'3.6.3.2.3.1'!$E$60:$P$60</c:f>
              <c:numCache>
                <c:formatCode>#\ ###\ ##0</c:formatCode>
                <c:ptCount val="12"/>
                <c:pt idx="0">
                  <c:v>1864988</c:v>
                </c:pt>
                <c:pt idx="1">
                  <c:v>1669619.94</c:v>
                </c:pt>
                <c:pt idx="2">
                  <c:v>1595865.21</c:v>
                </c:pt>
                <c:pt idx="3">
                  <c:v>1775337.37</c:v>
                </c:pt>
                <c:pt idx="4">
                  <c:v>1938469.6799999997</c:v>
                </c:pt>
                <c:pt idx="5">
                  <c:v>1811752.9700000002</c:v>
                </c:pt>
                <c:pt idx="6">
                  <c:v>2007801.9000000001</c:v>
                </c:pt>
                <c:pt idx="7">
                  <c:v>2103582.7800000003</c:v>
                </c:pt>
                <c:pt idx="8">
                  <c:v>1871369.71</c:v>
                </c:pt>
                <c:pt idx="9">
                  <c:v>2094875.53</c:v>
                </c:pt>
                <c:pt idx="10">
                  <c:v>2064427.19</c:v>
                </c:pt>
                <c:pt idx="11">
                  <c:v>2098994.8899999997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9-4DDE-BDC3-6FE69C945F6A}"/>
            </c:ext>
          </c:extLst>
        </c:ser>
        <c:ser>
          <c:idx val="1"/>
          <c:order val="1"/>
          <c:tx>
            <c:v>Uso Propio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'3.6.3.2.3.2'!$E$110:$P$110</c:f>
              <c:numCache>
                <c:formatCode>#\ ###\ ###\ 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9-4DDE-BDC3-6FE69C945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68544"/>
        <c:axId val="155470080"/>
      </c:lineChart>
      <c:catAx>
        <c:axId val="15546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547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470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Galones</a:t>
                </a:r>
              </a:p>
            </c:rich>
          </c:tx>
          <c:layout>
            <c:manualLayout>
              <c:xMode val="edge"/>
              <c:yMode val="edge"/>
              <c:x val="1.735428641040123E-2"/>
              <c:y val="0.4008557221804560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54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62181836975019"/>
          <c:y val="0.88676400374576281"/>
          <c:w val="0.78492736931090368"/>
          <c:h val="9.3172423798783988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 horizontalDpi="360" vertic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0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2"/>
              <c:pt idx="0">
                <c:v>C.H. CACLIC</c:v>
              </c:pt>
              <c:pt idx="1">
                <c:v>C.H. CACLIC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1E-4DDF-B0EE-C2E6CA2160CD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2"/>
              <c:pt idx="0">
                <c:v>C.H. CACLIC</c:v>
              </c:pt>
              <c:pt idx="1">
                <c:v>C.H. CACLIC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E1E-4DDF-B0EE-C2E6CA216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9058944"/>
        <c:axId val="49060480"/>
        <c:axId val="0"/>
      </c:bar3DChart>
      <c:catAx>
        <c:axId val="4905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06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6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9058944"/>
        <c:crosses val="autoZero"/>
        <c:crossBetween val="between"/>
        <c:majorUnit val="3125.6289980000024"/>
        <c:minorUnit val="3125.628998000002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5769230769230768"/>
          <c:w val="0"/>
          <c:h val="0.138461538461538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CONSUMO DE GAS NATURAL</a:t>
            </a:r>
          </a:p>
        </c:rich>
      </c:tx>
      <c:layout>
        <c:manualLayout>
          <c:xMode val="edge"/>
          <c:yMode val="edge"/>
          <c:x val="0.37236862229702988"/>
          <c:y val="5.2742716205700424E-2"/>
        </c:manualLayout>
      </c:layout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7105271611521664"/>
          <c:y val="0.19409322688642802"/>
          <c:w val="0.79048622062712537"/>
          <c:h val="0.5928282255987638"/>
        </c:manualLayout>
      </c:layout>
      <c:lineChart>
        <c:grouping val="standard"/>
        <c:varyColors val="0"/>
        <c:ser>
          <c:idx val="0"/>
          <c:order val="0"/>
          <c:tx>
            <c:v>Mercado Electrico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'3.6.3.2.3.1'!$E$59:$P$59</c:f>
              <c:numCache>
                <c:formatCode>#\ ###\ ##0</c:formatCode>
                <c:ptCount val="12"/>
                <c:pt idx="0">
                  <c:v>373769613.54000002</c:v>
                </c:pt>
                <c:pt idx="1">
                  <c:v>299980993.15399998</c:v>
                </c:pt>
                <c:pt idx="2">
                  <c:v>424992610.39500004</c:v>
                </c:pt>
                <c:pt idx="3">
                  <c:v>337672173.34800005</c:v>
                </c:pt>
                <c:pt idx="4">
                  <c:v>446428576.91534001</c:v>
                </c:pt>
                <c:pt idx="5">
                  <c:v>543579305.51800001</c:v>
                </c:pt>
                <c:pt idx="6">
                  <c:v>509016983.204</c:v>
                </c:pt>
                <c:pt idx="7">
                  <c:v>558876400.08399999</c:v>
                </c:pt>
                <c:pt idx="8">
                  <c:v>564986943.60500002</c:v>
                </c:pt>
                <c:pt idx="9">
                  <c:v>502276829.35100007</c:v>
                </c:pt>
                <c:pt idx="10">
                  <c:v>431560330.08699995</c:v>
                </c:pt>
                <c:pt idx="11">
                  <c:v>300405136.167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2-40EB-A989-C8880773750A}"/>
            </c:ext>
          </c:extLst>
        </c:ser>
        <c:ser>
          <c:idx val="1"/>
          <c:order val="1"/>
          <c:tx>
            <c:v>Uso propio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'3.6.3.2.3.2'!$E$109:$P$109</c:f>
              <c:numCache>
                <c:formatCode>#\ ###\ ###\ ##0</c:formatCode>
                <c:ptCount val="12"/>
                <c:pt idx="0">
                  <c:v>24777946.990000002</c:v>
                </c:pt>
                <c:pt idx="1">
                  <c:v>21947474.289999999</c:v>
                </c:pt>
                <c:pt idx="2">
                  <c:v>24203469.090000004</c:v>
                </c:pt>
                <c:pt idx="3">
                  <c:v>23536054.489999998</c:v>
                </c:pt>
                <c:pt idx="4">
                  <c:v>23357645.969999999</c:v>
                </c:pt>
                <c:pt idx="5">
                  <c:v>22741487.810000002</c:v>
                </c:pt>
                <c:pt idx="6">
                  <c:v>18115492.25</c:v>
                </c:pt>
                <c:pt idx="7">
                  <c:v>20515293.27</c:v>
                </c:pt>
                <c:pt idx="8">
                  <c:v>22946738.312999997</c:v>
                </c:pt>
                <c:pt idx="9">
                  <c:v>19941911.079299998</c:v>
                </c:pt>
                <c:pt idx="10">
                  <c:v>18180727.07</c:v>
                </c:pt>
                <c:pt idx="11">
                  <c:v>20350987.279999997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2-40EB-A989-C88807737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88640"/>
        <c:axId val="155490176"/>
      </c:lineChart>
      <c:catAx>
        <c:axId val="15548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54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49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Metros Cúbicos</a:t>
                </a:r>
              </a:p>
            </c:rich>
          </c:tx>
          <c:layout>
            <c:manualLayout>
              <c:xMode val="edge"/>
              <c:yMode val="edge"/>
              <c:x val="1.622024186947349E-2"/>
              <c:y val="0.3515794194067450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548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084638944290089"/>
          <c:y val="0.89873593690235953"/>
          <c:w val="0.79811223450655788"/>
          <c:h val="8.835779949616851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175" b="1" i="0" u="none" strike="noStrike" kern="1200" baseline="0">
                <a:solidFill>
                  <a:srgbClr val="FFFFFF"/>
                </a:solidFill>
                <a:latin typeface="Arial"/>
                <a:ea typeface="Arial"/>
                <a:cs typeface="Arial"/>
              </a:rPr>
              <a:t>CONSUMO DE CARBÓN</a:t>
            </a:r>
          </a:p>
        </c:rich>
      </c:tx>
      <c:layout>
        <c:manualLayout>
          <c:xMode val="edge"/>
          <c:yMode val="edge"/>
          <c:x val="0.36862778750594322"/>
          <c:y val="5.2742550757981448E-2"/>
        </c:manualLayout>
      </c:layout>
      <c:overlay val="0"/>
      <c:spPr>
        <a:solidFill>
          <a:srgbClr val="585858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0.17672080602179394"/>
          <c:y val="0.19620293587432397"/>
          <c:w val="0.78270701801336573"/>
          <c:h val="0.5928282255987638"/>
        </c:manualLayout>
      </c:layout>
      <c:lineChart>
        <c:grouping val="standard"/>
        <c:varyColors val="0"/>
        <c:ser>
          <c:idx val="1"/>
          <c:order val="0"/>
          <c:tx>
            <c:v>Uso propio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'3.6.3.2.3.2'!$E$107:$P$107</c:f>
              <c:numCache>
                <c:formatCode>#\ ###\ ###\ ##0</c:formatCode>
                <c:ptCount val="12"/>
                <c:pt idx="0">
                  <c:v>14682.949999999999</c:v>
                </c:pt>
                <c:pt idx="1">
                  <c:v>15977.260000000002</c:v>
                </c:pt>
                <c:pt idx="2">
                  <c:v>12591.25</c:v>
                </c:pt>
                <c:pt idx="3">
                  <c:v>11652.15</c:v>
                </c:pt>
                <c:pt idx="4">
                  <c:v>18306.13</c:v>
                </c:pt>
                <c:pt idx="5">
                  <c:v>4521.2</c:v>
                </c:pt>
                <c:pt idx="6">
                  <c:v>13108.52</c:v>
                </c:pt>
                <c:pt idx="7">
                  <c:v>12232.210000000001</c:v>
                </c:pt>
                <c:pt idx="8">
                  <c:v>11133.560000000001</c:v>
                </c:pt>
                <c:pt idx="9">
                  <c:v>7917.1299999999992</c:v>
                </c:pt>
                <c:pt idx="10">
                  <c:v>0</c:v>
                </c:pt>
                <c:pt idx="11">
                  <c:v>12257.96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6-4BDB-B76E-915FF7C1D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37408"/>
        <c:axId val="155538944"/>
      </c:lineChart>
      <c:catAx>
        <c:axId val="1555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553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53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Toneladas</a:t>
                </a:r>
              </a:p>
            </c:rich>
          </c:tx>
          <c:layout>
            <c:manualLayout>
              <c:xMode val="edge"/>
              <c:yMode val="edge"/>
              <c:x val="3.3986988739809584E-2"/>
              <c:y val="0.3670891264536517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5537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623090928066981E-2"/>
          <c:y val="0.89873605849646632"/>
          <c:w val="0.79398466944209301"/>
          <c:h val="7.9865130208849888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orientation="landscape" horizontalDpi="720" verticalDpi="72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TIPO DE MERCADO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9"/>
      <c:hPercent val="100"/>
      <c:rotY val="204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1"/>
          <c:order val="0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t>8 655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32C-4898-9DA4-FA4E27D0AC9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1-A32C-4898-9DA4-FA4E27D0AC9A}"/>
            </c:ext>
          </c:extLst>
        </c:ser>
        <c:ser>
          <c:idx val="0"/>
          <c:order val="1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>
            <c:ext xmlns:c16="http://schemas.microsoft.com/office/drawing/2014/chart" uri="{C3380CC4-5D6E-409C-BE32-E72D297353CC}">
              <c16:uniqueId val="{00000002-A32C-4898-9DA4-FA4E27D0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716032"/>
        <c:axId val="48726400"/>
        <c:axId val="49053696"/>
      </c:bar3DChart>
      <c:catAx>
        <c:axId val="4871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16 629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872640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8726400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8716032"/>
        <c:crosses val="autoZero"/>
        <c:crossBetween val="between"/>
        <c:majorUnit val="2000"/>
        <c:minorUnit val="500"/>
      </c:valAx>
      <c:serAx>
        <c:axId val="490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8726400"/>
        <c:crosses val="autoZero"/>
        <c:tickLblSkip val="4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TENSIÓN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7"/>
      <c:hPercent val="100"/>
      <c:rotY val="26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0E4-48CE-A8C1-4DA466DB2D88}"/>
            </c:ext>
          </c:extLst>
        </c:ser>
        <c:ser>
          <c:idx val="1"/>
          <c:order val="1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0E4-48CE-A8C1-4DA466DB2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770432"/>
        <c:axId val="48788608"/>
        <c:axId val="49055040"/>
      </c:bar3DChart>
      <c:catAx>
        <c:axId val="4877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878860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878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8770432"/>
        <c:crosses val="autoZero"/>
        <c:crossBetween val="between"/>
        <c:majorUnit val="2000"/>
        <c:minorUnit val="400"/>
      </c:valAx>
      <c:serAx>
        <c:axId val="490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48788608"/>
        <c:crosses val="autoZero"/>
        <c:tickLblSkip val="8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263525</xdr:colOff>
      <xdr:row>109</xdr:row>
      <xdr:rowOff>50800</xdr:rowOff>
    </xdr:from>
    <xdr:to>
      <xdr:col>7</xdr:col>
      <xdr:colOff>625475</xdr:colOff>
      <xdr:row>141</xdr:row>
      <xdr:rowOff>98425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440A98AD-D1C7-446A-B9A4-9FA33AD55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0.36078</cdr:x>
      <cdr:y>0.55614</cdr:y>
    </cdr:from>
    <cdr:to>
      <cdr:x>0.43735</cdr:x>
      <cdr:y>0.59159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780" y="1457595"/>
          <a:ext cx="56159" cy="97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0,6%</a:t>
          </a:r>
        </a:p>
      </cdr:txBody>
    </cdr:sp>
  </cdr:relSizeAnchor>
  <cdr:relSizeAnchor xmlns:cdr="http://schemas.openxmlformats.org/drawingml/2006/chartDrawing">
    <cdr:from>
      <cdr:x>0.24853</cdr:x>
      <cdr:y>0.17082</cdr:y>
    </cdr:from>
    <cdr:to>
      <cdr:x>0.85762</cdr:x>
      <cdr:y>0.29573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5455" y="388947"/>
          <a:ext cx="446722" cy="349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Generadoras     :     6 106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Distribuidoras   :   10 523 GW.h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0.36362</cdr:x>
      <cdr:y>0.10412</cdr:y>
    </cdr:from>
    <cdr:to>
      <cdr:x>0.66183</cdr:x>
      <cdr:y>0.20386</cdr:y>
    </cdr:to>
    <cdr:sp macro="" textlink="">
      <cdr:nvSpPr>
        <cdr:cNvPr id="28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32492" y="429849"/>
          <a:ext cx="1420857" cy="411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16 362 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0.23026</cdr:x>
      <cdr:y>0.50933</cdr:y>
    </cdr:from>
    <cdr:to>
      <cdr:x>0.35077</cdr:x>
      <cdr:y>0.55613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053" y="1097166"/>
          <a:ext cx="88387" cy="95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9%</a:t>
          </a:r>
        </a:p>
      </cdr:txBody>
    </cdr:sp>
  </cdr:relSizeAnchor>
  <cdr:relSizeAnchor xmlns:cdr="http://schemas.openxmlformats.org/drawingml/2006/chartDrawing">
    <cdr:from>
      <cdr:x>0.70579</cdr:x>
      <cdr:y>0.50933</cdr:y>
    </cdr:from>
    <cdr:to>
      <cdr:x>0.86284</cdr:x>
      <cdr:y>0.55613</cdr:y>
    </cdr:to>
    <cdr:sp macro="" textlink="">
      <cdr:nvSpPr>
        <cdr:cNvPr id="21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0816" y="1097166"/>
          <a:ext cx="115190" cy="95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91%</a:t>
          </a:r>
        </a:p>
      </cdr:txBody>
    </cdr:sp>
  </cdr:relSizeAnchor>
  <cdr:relSizeAnchor xmlns:cdr="http://schemas.openxmlformats.org/drawingml/2006/chartDrawing">
    <cdr:from>
      <cdr:x>0.39341</cdr:x>
      <cdr:y>0.30901</cdr:y>
    </cdr:from>
    <cdr:to>
      <cdr:x>0.65902</cdr:x>
      <cdr:y>0.41238</cdr:y>
    </cdr:to>
    <cdr:sp macro="" textlink="">
      <cdr:nvSpPr>
        <cdr:cNvPr id="215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711" y="681765"/>
          <a:ext cx="194803" cy="2150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21 982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0.4132</cdr:x>
      <cdr:y>0.22227</cdr:y>
    </cdr:from>
    <cdr:to>
      <cdr:x>0.66663</cdr:x>
      <cdr:y>0.31556</cdr:y>
    </cdr:to>
    <cdr:sp macro="" textlink="">
      <cdr:nvSpPr>
        <cdr:cNvPr id="3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6230" y="523421"/>
          <a:ext cx="185868" cy="212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5 387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0.37579</cdr:x>
      <cdr:y>0.20418</cdr:y>
    </cdr:from>
    <cdr:to>
      <cdr:x>0.65401</cdr:x>
      <cdr:y>0.33688</cdr:y>
    </cdr:to>
    <cdr:sp macro="" textlink="">
      <cdr:nvSpPr>
        <cdr:cNvPr id="337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88" y="467895"/>
          <a:ext cx="204056" cy="3588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16 629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231962</xdr:colOff>
      <xdr:row>2</xdr:row>
      <xdr:rowOff>19050</xdr:rowOff>
    </xdr:from>
    <xdr:to>
      <xdr:col>12</xdr:col>
      <xdr:colOff>632012</xdr:colOff>
      <xdr:row>26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9519A2-1EEA-4C30-86CB-2C12803A9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221191</xdr:colOff>
      <xdr:row>31</xdr:row>
      <xdr:rowOff>191558</xdr:rowOff>
    </xdr:from>
    <xdr:to>
      <xdr:col>12</xdr:col>
      <xdr:colOff>624416</xdr:colOff>
      <xdr:row>56</xdr:row>
      <xdr:rowOff>13758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FF6B57-EBCC-42F5-88AE-B5602EB06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220133</xdr:colOff>
      <xdr:row>61</xdr:row>
      <xdr:rowOff>167216</xdr:rowOff>
    </xdr:from>
    <xdr:to>
      <xdr:col>12</xdr:col>
      <xdr:colOff>629708</xdr:colOff>
      <xdr:row>85</xdr:row>
      <xdr:rowOff>186266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364E28-AE00-497C-AB3B-A67C0E933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228600</xdr:colOff>
      <xdr:row>92</xdr:row>
      <xdr:rowOff>38099</xdr:rowOff>
    </xdr:from>
    <xdr:to>
      <xdr:col>12</xdr:col>
      <xdr:colOff>603250</xdr:colOff>
      <xdr:row>116</xdr:row>
      <xdr:rowOff>142874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A9CA23F3-4BF0-4EFD-91C8-4968BE68E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220196</xdr:colOff>
      <xdr:row>123</xdr:row>
      <xdr:rowOff>0</xdr:rowOff>
    </xdr:from>
    <xdr:to>
      <xdr:col>12</xdr:col>
      <xdr:colOff>616324</xdr:colOff>
      <xdr:row>146</xdr:row>
      <xdr:rowOff>180975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7F705DE2-8A16-4BB4-8EDA-A776A2A6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57</xdr:row>
      <xdr:rowOff>9525</xdr:rowOff>
    </xdr:from>
    <xdr:to>
      <xdr:col>14</xdr:col>
      <xdr:colOff>409575</xdr:colOff>
      <xdr:row>78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44482C-9C66-486A-8882-B3D80C38B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447675</xdr:colOff>
      <xdr:row>30</xdr:row>
      <xdr:rowOff>47625</xdr:rowOff>
    </xdr:from>
    <xdr:to>
      <xdr:col>14</xdr:col>
      <xdr:colOff>409575</xdr:colOff>
      <xdr:row>51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400433-6A1B-47F0-B734-CB74E93C0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447674</xdr:colOff>
      <xdr:row>2</xdr:row>
      <xdr:rowOff>0</xdr:rowOff>
    </xdr:from>
    <xdr:to>
      <xdr:col>14</xdr:col>
      <xdr:colOff>400049</xdr:colOff>
      <xdr:row>24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8E73E8-A883-4099-9F5C-6D2491490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</xdr:col>
      <xdr:colOff>0</xdr:colOff>
      <xdr:row>24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D2062C-6EE0-442A-AA79-78110AB2D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54</xdr:row>
      <xdr:rowOff>142875</xdr:rowOff>
    </xdr:from>
    <xdr:to>
      <xdr:col>1</xdr:col>
      <xdr:colOff>0</xdr:colOff>
      <xdr:row>74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D683B5-59D7-4C41-ABAD-D4626171B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24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F118881B-6BFF-4BDB-9A77-01E30D661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54</xdr:row>
      <xdr:rowOff>161925</xdr:rowOff>
    </xdr:from>
    <xdr:to>
      <xdr:col>12</xdr:col>
      <xdr:colOff>0</xdr:colOff>
      <xdr:row>74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E2858638-B7F3-42A9-A7F4-5D853F52A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6</xdr:row>
      <xdr:rowOff>19050</xdr:rowOff>
    </xdr:from>
    <xdr:to>
      <xdr:col>12</xdr:col>
      <xdr:colOff>0</xdr:colOff>
      <xdr:row>25</xdr:row>
      <xdr:rowOff>19050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E9D6A1B-FC93-46F4-8A5B-D1EF342B5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54</xdr:row>
      <xdr:rowOff>161925</xdr:rowOff>
    </xdr:from>
    <xdr:to>
      <xdr:col>12</xdr:col>
      <xdr:colOff>0</xdr:colOff>
      <xdr:row>75</xdr:row>
      <xdr:rowOff>28575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AE762390-78F1-4B56-AAF4-FCF79EF67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29</xdr:row>
      <xdr:rowOff>133350</xdr:rowOff>
    </xdr:from>
    <xdr:to>
      <xdr:col>1</xdr:col>
      <xdr:colOff>0</xdr:colOff>
      <xdr:row>47</xdr:row>
      <xdr:rowOff>123825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9E360C2-FEEC-4D0A-9E77-783A86BC0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60</xdr:row>
      <xdr:rowOff>85725</xdr:rowOff>
    </xdr:from>
    <xdr:to>
      <xdr:col>1</xdr:col>
      <xdr:colOff>0</xdr:colOff>
      <xdr:row>61</xdr:row>
      <xdr:rowOff>76200</xdr:rowOff>
    </xdr:to>
    <xdr:sp macro="" textlink="">
      <xdr:nvSpPr>
        <xdr:cNvPr id="9" name="Text Box 10">
          <a:extLst>
            <a:ext uri="{FF2B5EF4-FFF2-40B4-BE49-F238E27FC236}">
              <a16:creationId xmlns:a16="http://schemas.microsoft.com/office/drawing/2014/main" id="{24293AE1-6238-4CF9-A1C3-300475839DD8}"/>
            </a:ext>
          </a:extLst>
        </xdr:cNvPr>
        <xdr:cNvSpPr txBox="1">
          <a:spLocks noChangeArrowheads="1"/>
        </xdr:cNvSpPr>
      </xdr:nvSpPr>
      <xdr:spPr bwMode="auto">
        <a:xfrm>
          <a:off x="104775" y="127539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6%</a:t>
          </a:r>
        </a:p>
      </xdr:txBody>
    </xdr:sp>
    <xdr:clientData/>
  </xdr:twoCellAnchor>
  <xdr:twoCellAnchor>
    <xdr:from>
      <xdr:col>1</xdr:col>
      <xdr:colOff>0</xdr:colOff>
      <xdr:row>64</xdr:row>
      <xdr:rowOff>66675</xdr:rowOff>
    </xdr:from>
    <xdr:to>
      <xdr:col>1</xdr:col>
      <xdr:colOff>0</xdr:colOff>
      <xdr:row>65</xdr:row>
      <xdr:rowOff>152400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90AB7FE6-AF9A-4E3F-B9C1-0E9401215B41}"/>
            </a:ext>
          </a:extLst>
        </xdr:cNvPr>
        <xdr:cNvSpPr txBox="1">
          <a:spLocks noChangeArrowheads="1"/>
        </xdr:cNvSpPr>
      </xdr:nvSpPr>
      <xdr:spPr bwMode="auto">
        <a:xfrm>
          <a:off x="104775" y="13525500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94%</a:t>
          </a:r>
        </a:p>
      </xdr:txBody>
    </xdr:sp>
    <xdr:clientData/>
  </xdr:twoCellAnchor>
  <xdr:twoCellAnchor>
    <xdr:from>
      <xdr:col>1</xdr:col>
      <xdr:colOff>0</xdr:colOff>
      <xdr:row>64</xdr:row>
      <xdr:rowOff>142875</xdr:rowOff>
    </xdr:from>
    <xdr:to>
      <xdr:col>1</xdr:col>
      <xdr:colOff>0</xdr:colOff>
      <xdr:row>65</xdr:row>
      <xdr:rowOff>123825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FDA0AA48-90D6-46E7-97F3-238331A20017}"/>
            </a:ext>
          </a:extLst>
        </xdr:cNvPr>
        <xdr:cNvSpPr txBox="1">
          <a:spLocks noChangeArrowheads="1"/>
        </xdr:cNvSpPr>
      </xdr:nvSpPr>
      <xdr:spPr bwMode="auto">
        <a:xfrm>
          <a:off x="104775" y="13601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</xdr:col>
      <xdr:colOff>0</xdr:colOff>
      <xdr:row>69</xdr:row>
      <xdr:rowOff>104775</xdr:rowOff>
    </xdr:from>
    <xdr:to>
      <xdr:col>1</xdr:col>
      <xdr:colOff>0</xdr:colOff>
      <xdr:row>71</xdr:row>
      <xdr:rowOff>47625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B17339B5-627E-45BF-A5C0-CBD3476BE531}"/>
            </a:ext>
          </a:extLst>
        </xdr:cNvPr>
        <xdr:cNvSpPr txBox="1">
          <a:spLocks noChangeArrowheads="1"/>
        </xdr:cNvSpPr>
      </xdr:nvSpPr>
      <xdr:spPr bwMode="auto">
        <a:xfrm>
          <a:off x="104775" y="14516100"/>
          <a:ext cx="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12</xdr:col>
      <xdr:colOff>0</xdr:colOff>
      <xdr:row>30</xdr:row>
      <xdr:rowOff>9525</xdr:rowOff>
    </xdr:from>
    <xdr:to>
      <xdr:col>12</xdr:col>
      <xdr:colOff>0</xdr:colOff>
      <xdr:row>45</xdr:row>
      <xdr:rowOff>142875</xdr:rowOff>
    </xdr:to>
    <xdr:graphicFrame macro="">
      <xdr:nvGraphicFramePr>
        <xdr:cNvPr id="13" name="Chart 18">
          <a:extLst>
            <a:ext uri="{FF2B5EF4-FFF2-40B4-BE49-F238E27FC236}">
              <a16:creationId xmlns:a16="http://schemas.microsoft.com/office/drawing/2014/main" id="{5818DC63-7272-4C13-A4B9-85BFB9D53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0</xdr:colOff>
      <xdr:row>63</xdr:row>
      <xdr:rowOff>57150</xdr:rowOff>
    </xdr:from>
    <xdr:to>
      <xdr:col>12</xdr:col>
      <xdr:colOff>0</xdr:colOff>
      <xdr:row>64</xdr:row>
      <xdr:rowOff>66675</xdr:rowOff>
    </xdr:to>
    <xdr:sp macro="" textlink="">
      <xdr:nvSpPr>
        <xdr:cNvPr id="14" name="Text Box 20">
          <a:extLst>
            <a:ext uri="{FF2B5EF4-FFF2-40B4-BE49-F238E27FC236}">
              <a16:creationId xmlns:a16="http://schemas.microsoft.com/office/drawing/2014/main" id="{E819AA23-A294-4652-B15A-C1D4B20C569E}"/>
            </a:ext>
          </a:extLst>
        </xdr:cNvPr>
        <xdr:cNvSpPr txBox="1">
          <a:spLocks noChangeArrowheads="1"/>
        </xdr:cNvSpPr>
      </xdr:nvSpPr>
      <xdr:spPr bwMode="auto">
        <a:xfrm flipV="1">
          <a:off x="9944100" y="13315950"/>
          <a:ext cx="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97%</a:t>
          </a:r>
        </a:p>
      </xdr:txBody>
    </xdr:sp>
    <xdr:clientData/>
  </xdr:twoCellAnchor>
  <xdr:twoCellAnchor>
    <xdr:from>
      <xdr:col>12</xdr:col>
      <xdr:colOff>0</xdr:colOff>
      <xdr:row>60</xdr:row>
      <xdr:rowOff>66675</xdr:rowOff>
    </xdr:from>
    <xdr:to>
      <xdr:col>12</xdr:col>
      <xdr:colOff>0</xdr:colOff>
      <xdr:row>61</xdr:row>
      <xdr:rowOff>66675</xdr:rowOff>
    </xdr:to>
    <xdr:sp macro="" textlink="">
      <xdr:nvSpPr>
        <xdr:cNvPr id="15" name="Text Box 21">
          <a:extLst>
            <a:ext uri="{FF2B5EF4-FFF2-40B4-BE49-F238E27FC236}">
              <a16:creationId xmlns:a16="http://schemas.microsoft.com/office/drawing/2014/main" id="{65ECBEBC-FC7C-46A8-A155-8F4F5BB8147E}"/>
            </a:ext>
          </a:extLst>
        </xdr:cNvPr>
        <xdr:cNvSpPr txBox="1">
          <a:spLocks noChangeArrowheads="1"/>
        </xdr:cNvSpPr>
      </xdr:nvSpPr>
      <xdr:spPr bwMode="auto">
        <a:xfrm flipV="1">
          <a:off x="9944100" y="1273492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12</xdr:col>
      <xdr:colOff>0</xdr:colOff>
      <xdr:row>64</xdr:row>
      <xdr:rowOff>152400</xdr:rowOff>
    </xdr:from>
    <xdr:to>
      <xdr:col>12</xdr:col>
      <xdr:colOff>0</xdr:colOff>
      <xdr:row>65</xdr:row>
      <xdr:rowOff>152400</xdr:rowOff>
    </xdr:to>
    <xdr:sp macro="" textlink="">
      <xdr:nvSpPr>
        <xdr:cNvPr id="16" name="Text Box 22">
          <a:extLst>
            <a:ext uri="{FF2B5EF4-FFF2-40B4-BE49-F238E27FC236}">
              <a16:creationId xmlns:a16="http://schemas.microsoft.com/office/drawing/2014/main" id="{B17A4553-B3F3-43AE-A559-05600532D244}"/>
            </a:ext>
          </a:extLst>
        </xdr:cNvPr>
        <xdr:cNvSpPr txBox="1">
          <a:spLocks noChangeArrowheads="1"/>
        </xdr:cNvSpPr>
      </xdr:nvSpPr>
      <xdr:spPr bwMode="auto">
        <a:xfrm>
          <a:off x="9944100" y="1361122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92%</a:t>
          </a:r>
        </a:p>
      </xdr:txBody>
    </xdr:sp>
    <xdr:clientData/>
  </xdr:twoCellAnchor>
  <xdr:twoCellAnchor>
    <xdr:from>
      <xdr:col>12</xdr:col>
      <xdr:colOff>0</xdr:colOff>
      <xdr:row>69</xdr:row>
      <xdr:rowOff>104775</xdr:rowOff>
    </xdr:from>
    <xdr:to>
      <xdr:col>12</xdr:col>
      <xdr:colOff>0</xdr:colOff>
      <xdr:row>71</xdr:row>
      <xdr:rowOff>85725</xdr:rowOff>
    </xdr:to>
    <xdr:sp macro="" textlink="">
      <xdr:nvSpPr>
        <xdr:cNvPr id="17" name="Text Box 23">
          <a:extLst>
            <a:ext uri="{FF2B5EF4-FFF2-40B4-BE49-F238E27FC236}">
              <a16:creationId xmlns:a16="http://schemas.microsoft.com/office/drawing/2014/main" id="{77C0994D-0596-4C2B-AA87-815611E15B22}"/>
            </a:ext>
          </a:extLst>
        </xdr:cNvPr>
        <xdr:cNvSpPr txBox="1">
          <a:spLocks noChangeArrowheads="1"/>
        </xdr:cNvSpPr>
      </xdr:nvSpPr>
      <xdr:spPr bwMode="auto">
        <a:xfrm>
          <a:off x="9944100" y="14516100"/>
          <a:ext cx="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8%</a:t>
          </a:r>
        </a:p>
      </xdr:txBody>
    </xdr:sp>
    <xdr:clientData/>
  </xdr:twoCellAnchor>
  <xdr:twoCellAnchor>
    <xdr:from>
      <xdr:col>1</xdr:col>
      <xdr:colOff>0</xdr:colOff>
      <xdr:row>13</xdr:row>
      <xdr:rowOff>180975</xdr:rowOff>
    </xdr:from>
    <xdr:to>
      <xdr:col>1</xdr:col>
      <xdr:colOff>0</xdr:colOff>
      <xdr:row>15</xdr:row>
      <xdr:rowOff>9525</xdr:rowOff>
    </xdr:to>
    <xdr:sp macro="" textlink="">
      <xdr:nvSpPr>
        <xdr:cNvPr id="18" name="Text Box 24">
          <a:extLst>
            <a:ext uri="{FF2B5EF4-FFF2-40B4-BE49-F238E27FC236}">
              <a16:creationId xmlns:a16="http://schemas.microsoft.com/office/drawing/2014/main" id="{3CA46C2F-C9E9-4263-8CE7-21498A471D45}"/>
            </a:ext>
          </a:extLst>
        </xdr:cNvPr>
        <xdr:cNvSpPr txBox="1">
          <a:spLocks noChangeArrowheads="1"/>
        </xdr:cNvSpPr>
      </xdr:nvSpPr>
      <xdr:spPr bwMode="auto">
        <a:xfrm>
          <a:off x="104775" y="2686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xdr:txBody>
    </xdr:sp>
    <xdr:clientData/>
  </xdr:twoCellAnchor>
  <xdr:twoCellAnchor>
    <xdr:from>
      <xdr:col>12</xdr:col>
      <xdr:colOff>0</xdr:colOff>
      <xdr:row>30</xdr:row>
      <xdr:rowOff>19050</xdr:rowOff>
    </xdr:from>
    <xdr:to>
      <xdr:col>12</xdr:col>
      <xdr:colOff>0</xdr:colOff>
      <xdr:row>48</xdr:row>
      <xdr:rowOff>142875</xdr:rowOff>
    </xdr:to>
    <xdr:graphicFrame macro="">
      <xdr:nvGraphicFramePr>
        <xdr:cNvPr id="19" name="Chart 27">
          <a:extLst>
            <a:ext uri="{FF2B5EF4-FFF2-40B4-BE49-F238E27FC236}">
              <a16:creationId xmlns:a16="http://schemas.microsoft.com/office/drawing/2014/main" id="{2079BF8D-54A4-4E21-B759-A258756E4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65</xdr:row>
      <xdr:rowOff>104775</xdr:rowOff>
    </xdr:from>
    <xdr:to>
      <xdr:col>12</xdr:col>
      <xdr:colOff>0</xdr:colOff>
      <xdr:row>69</xdr:row>
      <xdr:rowOff>57150</xdr:rowOff>
    </xdr:to>
    <xdr:sp macro="" textlink="">
      <xdr:nvSpPr>
        <xdr:cNvPr id="20" name="Text Box 28">
          <a:extLst>
            <a:ext uri="{FF2B5EF4-FFF2-40B4-BE49-F238E27FC236}">
              <a16:creationId xmlns:a16="http://schemas.microsoft.com/office/drawing/2014/main" id="{66E866D0-7DF6-4D2A-AD1C-42BF13F89666}"/>
            </a:ext>
          </a:extLst>
        </xdr:cNvPr>
        <xdr:cNvSpPr txBox="1">
          <a:spLocks noChangeArrowheads="1"/>
        </xdr:cNvSpPr>
      </xdr:nvSpPr>
      <xdr:spPr bwMode="auto">
        <a:xfrm>
          <a:off x="9944100" y="1375410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12</xdr:col>
      <xdr:colOff>0</xdr:colOff>
      <xdr:row>62</xdr:row>
      <xdr:rowOff>180975</xdr:rowOff>
    </xdr:from>
    <xdr:to>
      <xdr:col>12</xdr:col>
      <xdr:colOff>0</xdr:colOff>
      <xdr:row>64</xdr:row>
      <xdr:rowOff>9525</xdr:rowOff>
    </xdr:to>
    <xdr:sp macro="" textlink="">
      <xdr:nvSpPr>
        <xdr:cNvPr id="21" name="Text Box 29">
          <a:extLst>
            <a:ext uri="{FF2B5EF4-FFF2-40B4-BE49-F238E27FC236}">
              <a16:creationId xmlns:a16="http://schemas.microsoft.com/office/drawing/2014/main" id="{B7F7EA94-9BD6-489E-B435-DED8F35BF8E4}"/>
            </a:ext>
          </a:extLst>
        </xdr:cNvPr>
        <xdr:cNvSpPr txBox="1">
          <a:spLocks noChangeArrowheads="1"/>
        </xdr:cNvSpPr>
      </xdr:nvSpPr>
      <xdr:spPr bwMode="auto">
        <a:xfrm>
          <a:off x="9944100" y="132397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35,4%</a:t>
          </a:r>
        </a:p>
      </xdr:txBody>
    </xdr:sp>
    <xdr:clientData/>
  </xdr:twoCellAnchor>
  <xdr:twoCellAnchor>
    <xdr:from>
      <xdr:col>12</xdr:col>
      <xdr:colOff>0</xdr:colOff>
      <xdr:row>61</xdr:row>
      <xdr:rowOff>66675</xdr:rowOff>
    </xdr:from>
    <xdr:to>
      <xdr:col>12</xdr:col>
      <xdr:colOff>0</xdr:colOff>
      <xdr:row>62</xdr:row>
      <xdr:rowOff>28575</xdr:rowOff>
    </xdr:to>
    <xdr:sp macro="" textlink="">
      <xdr:nvSpPr>
        <xdr:cNvPr id="22" name="Text Box 30">
          <a:extLst>
            <a:ext uri="{FF2B5EF4-FFF2-40B4-BE49-F238E27FC236}">
              <a16:creationId xmlns:a16="http://schemas.microsoft.com/office/drawing/2014/main" id="{D0E682F0-7DA7-46E3-B341-A1B9E5DD5091}"/>
            </a:ext>
          </a:extLst>
        </xdr:cNvPr>
        <xdr:cNvSpPr txBox="1">
          <a:spLocks noChangeArrowheads="1"/>
        </xdr:cNvSpPr>
      </xdr:nvSpPr>
      <xdr:spPr bwMode="auto">
        <a:xfrm>
          <a:off x="9944100" y="12925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59%</a:t>
          </a:r>
        </a:p>
      </xdr:txBody>
    </xdr:sp>
    <xdr:clientData/>
  </xdr:twoCellAnchor>
  <xdr:twoCellAnchor>
    <xdr:from>
      <xdr:col>12</xdr:col>
      <xdr:colOff>0</xdr:colOff>
      <xdr:row>63</xdr:row>
      <xdr:rowOff>104775</xdr:rowOff>
    </xdr:from>
    <xdr:to>
      <xdr:col>12</xdr:col>
      <xdr:colOff>0</xdr:colOff>
      <xdr:row>64</xdr:row>
      <xdr:rowOff>133350</xdr:rowOff>
    </xdr:to>
    <xdr:sp macro="" textlink="">
      <xdr:nvSpPr>
        <xdr:cNvPr id="23" name="Text Box 31">
          <a:extLst>
            <a:ext uri="{FF2B5EF4-FFF2-40B4-BE49-F238E27FC236}">
              <a16:creationId xmlns:a16="http://schemas.microsoft.com/office/drawing/2014/main" id="{A21F4E2C-C9A8-4396-AB48-DE02321F2294}"/>
            </a:ext>
          </a:extLst>
        </xdr:cNvPr>
        <xdr:cNvSpPr txBox="1">
          <a:spLocks noChangeArrowheads="1"/>
        </xdr:cNvSpPr>
      </xdr:nvSpPr>
      <xdr:spPr bwMode="auto">
        <a:xfrm>
          <a:off x="9944100" y="133635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54%</a:t>
          </a:r>
        </a:p>
      </xdr:txBody>
    </xdr:sp>
    <xdr:clientData/>
  </xdr:twoCellAnchor>
  <xdr:twoCellAnchor>
    <xdr:from>
      <xdr:col>12</xdr:col>
      <xdr:colOff>0</xdr:colOff>
      <xdr:row>69</xdr:row>
      <xdr:rowOff>180975</xdr:rowOff>
    </xdr:from>
    <xdr:to>
      <xdr:col>12</xdr:col>
      <xdr:colOff>0</xdr:colOff>
      <xdr:row>71</xdr:row>
      <xdr:rowOff>152400</xdr:rowOff>
    </xdr:to>
    <xdr:sp macro="" textlink="">
      <xdr:nvSpPr>
        <xdr:cNvPr id="24" name="Text Box 32">
          <a:extLst>
            <a:ext uri="{FF2B5EF4-FFF2-40B4-BE49-F238E27FC236}">
              <a16:creationId xmlns:a16="http://schemas.microsoft.com/office/drawing/2014/main" id="{7F1280C9-91DF-4995-8063-93D092D39D20}"/>
            </a:ext>
          </a:extLst>
        </xdr:cNvPr>
        <xdr:cNvSpPr txBox="1">
          <a:spLocks noChangeArrowheads="1"/>
        </xdr:cNvSpPr>
      </xdr:nvSpPr>
      <xdr:spPr bwMode="auto">
        <a:xfrm>
          <a:off x="9944100" y="14592300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24%</a:t>
          </a:r>
        </a:p>
      </xdr:txBody>
    </xdr:sp>
    <xdr:clientData/>
  </xdr:twoCellAnchor>
  <xdr:twoCellAnchor>
    <xdr:from>
      <xdr:col>12</xdr:col>
      <xdr:colOff>0</xdr:colOff>
      <xdr:row>71</xdr:row>
      <xdr:rowOff>104775</xdr:rowOff>
    </xdr:from>
    <xdr:to>
      <xdr:col>12</xdr:col>
      <xdr:colOff>0</xdr:colOff>
      <xdr:row>72</xdr:row>
      <xdr:rowOff>104775</xdr:rowOff>
    </xdr:to>
    <xdr:sp macro="" textlink="">
      <xdr:nvSpPr>
        <xdr:cNvPr id="25" name="Text Box 33">
          <a:extLst>
            <a:ext uri="{FF2B5EF4-FFF2-40B4-BE49-F238E27FC236}">
              <a16:creationId xmlns:a16="http://schemas.microsoft.com/office/drawing/2014/main" id="{842E802E-7AF6-434E-A432-94B4982DAC19}"/>
            </a:ext>
          </a:extLst>
        </xdr:cNvPr>
        <xdr:cNvSpPr txBox="1">
          <a:spLocks noChangeArrowheads="1"/>
        </xdr:cNvSpPr>
      </xdr:nvSpPr>
      <xdr:spPr bwMode="auto">
        <a:xfrm>
          <a:off x="9944100" y="1489710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22%</a:t>
          </a:r>
        </a:p>
      </xdr:txBody>
    </xdr:sp>
    <xdr:clientData/>
  </xdr:twoCellAnchor>
  <xdr:twoCellAnchor>
    <xdr:from>
      <xdr:col>12</xdr:col>
      <xdr:colOff>0</xdr:colOff>
      <xdr:row>39</xdr:row>
      <xdr:rowOff>38100</xdr:rowOff>
    </xdr:from>
    <xdr:to>
      <xdr:col>12</xdr:col>
      <xdr:colOff>0</xdr:colOff>
      <xdr:row>40</xdr:row>
      <xdr:rowOff>57150</xdr:rowOff>
    </xdr:to>
    <xdr:sp macro="" textlink="">
      <xdr:nvSpPr>
        <xdr:cNvPr id="26" name="Text Box 35">
          <a:extLst>
            <a:ext uri="{FF2B5EF4-FFF2-40B4-BE49-F238E27FC236}">
              <a16:creationId xmlns:a16="http://schemas.microsoft.com/office/drawing/2014/main" id="{9390B385-79A2-4AFA-8914-CE31CFB5E625}"/>
            </a:ext>
          </a:extLst>
        </xdr:cNvPr>
        <xdr:cNvSpPr txBox="1">
          <a:spLocks noChangeArrowheads="1"/>
        </xdr:cNvSpPr>
      </xdr:nvSpPr>
      <xdr:spPr bwMode="auto">
        <a:xfrm>
          <a:off x="9944100" y="8124825"/>
          <a:ext cx="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44</xdr:row>
      <xdr:rowOff>19050</xdr:rowOff>
    </xdr:to>
    <xdr:sp macro="" textlink="">
      <xdr:nvSpPr>
        <xdr:cNvPr id="27" name="Text Box 36">
          <a:extLst>
            <a:ext uri="{FF2B5EF4-FFF2-40B4-BE49-F238E27FC236}">
              <a16:creationId xmlns:a16="http://schemas.microsoft.com/office/drawing/2014/main" id="{D11F2D5B-6ACB-40DD-9ED0-4802391CDEA8}"/>
            </a:ext>
          </a:extLst>
        </xdr:cNvPr>
        <xdr:cNvSpPr txBox="1">
          <a:spLocks noChangeArrowheads="1"/>
        </xdr:cNvSpPr>
      </xdr:nvSpPr>
      <xdr:spPr bwMode="auto">
        <a:xfrm>
          <a:off x="9944100" y="8277225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12</xdr:col>
      <xdr:colOff>0</xdr:colOff>
      <xdr:row>37</xdr:row>
      <xdr:rowOff>114300</xdr:rowOff>
    </xdr:from>
    <xdr:to>
      <xdr:col>12</xdr:col>
      <xdr:colOff>0</xdr:colOff>
      <xdr:row>38</xdr:row>
      <xdr:rowOff>95250</xdr:rowOff>
    </xdr:to>
    <xdr:sp macro="" textlink="">
      <xdr:nvSpPr>
        <xdr:cNvPr id="28" name="Text Box 37">
          <a:extLst>
            <a:ext uri="{FF2B5EF4-FFF2-40B4-BE49-F238E27FC236}">
              <a16:creationId xmlns:a16="http://schemas.microsoft.com/office/drawing/2014/main" id="{B8847CF3-D3C5-4F3F-A61B-3AE1A59F97DD}"/>
            </a:ext>
          </a:extLst>
        </xdr:cNvPr>
        <xdr:cNvSpPr txBox="1">
          <a:spLocks noChangeArrowheads="1"/>
        </xdr:cNvSpPr>
      </xdr:nvSpPr>
      <xdr:spPr bwMode="auto">
        <a:xfrm>
          <a:off x="9944100" y="78009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xdr:txBody>
    </xdr:sp>
    <xdr:clientData/>
  </xdr:twoCellAnchor>
  <xdr:twoCellAnchor>
    <xdr:from>
      <xdr:col>7</xdr:col>
      <xdr:colOff>47625</xdr:colOff>
      <xdr:row>5</xdr:row>
      <xdr:rowOff>161925</xdr:rowOff>
    </xdr:from>
    <xdr:to>
      <xdr:col>11</xdr:col>
      <xdr:colOff>866775</xdr:colOff>
      <xdr:row>24</xdr:row>
      <xdr:rowOff>142875</xdr:rowOff>
    </xdr:to>
    <xdr:graphicFrame macro="">
      <xdr:nvGraphicFramePr>
        <xdr:cNvPr id="29" name="Chart 45">
          <a:extLst>
            <a:ext uri="{FF2B5EF4-FFF2-40B4-BE49-F238E27FC236}">
              <a16:creationId xmlns:a16="http://schemas.microsoft.com/office/drawing/2014/main" id="{A93FC50C-BDB6-4C19-997A-64661CF62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38100</xdr:colOff>
      <xdr:row>54</xdr:row>
      <xdr:rowOff>171450</xdr:rowOff>
    </xdr:from>
    <xdr:to>
      <xdr:col>11</xdr:col>
      <xdr:colOff>866775</xdr:colOff>
      <xdr:row>76</xdr:row>
      <xdr:rowOff>47625</xdr:rowOff>
    </xdr:to>
    <xdr:graphicFrame macro="">
      <xdr:nvGraphicFramePr>
        <xdr:cNvPr id="30" name="Chart 47">
          <a:extLst>
            <a:ext uri="{FF2B5EF4-FFF2-40B4-BE49-F238E27FC236}">
              <a16:creationId xmlns:a16="http://schemas.microsoft.com/office/drawing/2014/main" id="{A952463B-C610-48C5-B1A4-B26D2825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47624</xdr:colOff>
      <xdr:row>29</xdr:row>
      <xdr:rowOff>171450</xdr:rowOff>
    </xdr:from>
    <xdr:to>
      <xdr:col>11</xdr:col>
      <xdr:colOff>866774</xdr:colOff>
      <xdr:row>49</xdr:row>
      <xdr:rowOff>95250</xdr:rowOff>
    </xdr:to>
    <xdr:graphicFrame macro="">
      <xdr:nvGraphicFramePr>
        <xdr:cNvPr id="31" name="Gráfico 486">
          <a:extLst>
            <a:ext uri="{FF2B5EF4-FFF2-40B4-BE49-F238E27FC236}">
              <a16:creationId xmlns:a16="http://schemas.microsoft.com/office/drawing/2014/main" id="{7160544F-97FE-4C32-87A1-E1BF9161F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0.26572</cdr:x>
      <cdr:y>0.51716</cdr:y>
    </cdr:from>
    <cdr:to>
      <cdr:x>0.32858</cdr:x>
      <cdr:y>0.59042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059" y="1495750"/>
          <a:ext cx="46108" cy="2121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cdr:txBody>
    </cdr:sp>
  </cdr:relSizeAnchor>
  <cdr:relSizeAnchor xmlns:cdr="http://schemas.openxmlformats.org/drawingml/2006/chartDrawing">
    <cdr:from>
      <cdr:x>0.30922</cdr:x>
      <cdr:y>0.16301</cdr:y>
    </cdr:from>
    <cdr:to>
      <cdr:x>0.63139</cdr:x>
      <cdr:y>0.21836</cdr:y>
    </cdr:to>
    <cdr:sp macro="" textlink="">
      <cdr:nvSpPr>
        <cdr:cNvPr id="174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968" y="465238"/>
          <a:ext cx="236284" cy="1653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0.36252</cdr:x>
      <cdr:y>0.17212</cdr:y>
    </cdr:from>
    <cdr:to>
      <cdr:x>0.70905</cdr:x>
      <cdr:y>0.34029</cdr:y>
    </cdr:to>
    <cdr:sp macro="" textlink="">
      <cdr:nvSpPr>
        <cdr:cNvPr id="296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056" y="459077"/>
          <a:ext cx="254153" cy="4391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5 051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 :    856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0.38754</cdr:x>
      <cdr:y>0.13342</cdr:y>
    </cdr:from>
    <cdr:to>
      <cdr:x>0.51915</cdr:x>
      <cdr:y>0.20511</cdr:y>
    </cdr:to>
    <cdr:sp macro="" textlink="">
      <cdr:nvSpPr>
        <cdr:cNvPr id="307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3299" y="796444"/>
          <a:ext cx="1417247" cy="4279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es-ES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494</a:t>
          </a:r>
          <a:endParaRPr lang="es-ES" sz="1175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s-ES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eléctrico: 56%</a:t>
          </a:r>
        </a:p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es-ES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Propio: 44%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0.37013</cdr:x>
      <cdr:y>0.56339</cdr:y>
    </cdr:from>
    <cdr:to>
      <cdr:x>0.43322</cdr:x>
      <cdr:y>0.64631</cdr:y>
    </cdr:to>
    <cdr:sp macro="" textlink="">
      <cdr:nvSpPr>
        <cdr:cNvPr id="194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4640" y="1501019"/>
          <a:ext cx="46268" cy="218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82%</a:t>
          </a:r>
        </a:p>
      </cdr:txBody>
    </cdr:sp>
  </cdr:relSizeAnchor>
  <cdr:relSizeAnchor xmlns:cdr="http://schemas.openxmlformats.org/drawingml/2006/chartDrawing">
    <cdr:from>
      <cdr:x>0.53132</cdr:x>
      <cdr:y>0.70127</cdr:y>
    </cdr:from>
    <cdr:to>
      <cdr:x>0.60137</cdr:x>
      <cdr:y>0.78322</cdr:y>
    </cdr:to>
    <cdr:sp macro="" textlink="">
      <cdr:nvSpPr>
        <cdr:cNvPr id="1945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862" y="1866777"/>
          <a:ext cx="51373" cy="21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18%</a:t>
          </a:r>
        </a:p>
      </cdr:txBody>
    </cdr:sp>
  </cdr:relSizeAnchor>
  <cdr:relSizeAnchor xmlns:cdr="http://schemas.openxmlformats.org/drawingml/2006/chartDrawing">
    <cdr:from>
      <cdr:x>0.7308</cdr:x>
      <cdr:y>0.67548</cdr:y>
    </cdr:from>
    <cdr:to>
      <cdr:x>0.78366</cdr:x>
      <cdr:y>0.75743</cdr:y>
    </cdr:to>
    <cdr:sp macro="" textlink="">
      <cdr:nvSpPr>
        <cdr:cNvPr id="1945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9163" y="1798878"/>
          <a:ext cx="38770" cy="21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0%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0.30879</cdr:x>
      <cdr:y>0.16442</cdr:y>
    </cdr:from>
    <cdr:to>
      <cdr:x>0.76278</cdr:x>
      <cdr:y>0.3065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401439"/>
          <a:ext cx="332967" cy="354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Mercado eléctrico :   20 420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1 563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0.36252</cdr:x>
      <cdr:y>0.63958</cdr:y>
    </cdr:from>
    <cdr:to>
      <cdr:x>0.43909</cdr:x>
      <cdr:y>0.69068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056" y="1708293"/>
          <a:ext cx="56159" cy="1350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0,6%</a:t>
          </a:r>
        </a:p>
      </cdr:txBody>
    </cdr:sp>
  </cdr:relSizeAnchor>
  <cdr:relSizeAnchor xmlns:cdr="http://schemas.openxmlformats.org/drawingml/2006/chartDrawing">
    <cdr:from>
      <cdr:x>0.25027</cdr:x>
      <cdr:y>0.14466</cdr:y>
    </cdr:from>
    <cdr:to>
      <cdr:x>0.85936</cdr:x>
      <cdr:y>0.2729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6731" y="380627"/>
          <a:ext cx="446723" cy="343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Generadoras     :     6 106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Distribuidoras   :   10 523 GW.h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0.39928</cdr:x>
      <cdr:y>0.19921</cdr:y>
    </cdr:from>
    <cdr:to>
      <cdr:x>0.61747</cdr:x>
      <cdr:y>0.28577</cdr:y>
    </cdr:to>
    <cdr:sp macro="" textlink="">
      <cdr:nvSpPr>
        <cdr:cNvPr id="2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6019" y="512258"/>
          <a:ext cx="160022" cy="212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0.22743</cdr:x>
      <cdr:y>0.52387</cdr:y>
    </cdr:from>
    <cdr:to>
      <cdr:x>0.35034</cdr:x>
      <cdr:y>0.57835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979" y="1118767"/>
          <a:ext cx="90142" cy="1146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9%</a:t>
          </a:r>
        </a:p>
      </cdr:txBody>
    </cdr:sp>
  </cdr:relSizeAnchor>
  <cdr:relSizeAnchor xmlns:cdr="http://schemas.openxmlformats.org/drawingml/2006/chartDrawing">
    <cdr:from>
      <cdr:x>0.71753</cdr:x>
      <cdr:y>0.52387</cdr:y>
    </cdr:from>
    <cdr:to>
      <cdr:x>0.86676</cdr:x>
      <cdr:y>0.57835</cdr:y>
    </cdr:to>
    <cdr:sp macro="" textlink="">
      <cdr:nvSpPr>
        <cdr:cNvPr id="21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431" y="1118767"/>
          <a:ext cx="109447" cy="1146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91%</a:t>
          </a:r>
        </a:p>
      </cdr:txBody>
    </cdr:sp>
  </cdr:relSizeAnchor>
  <cdr:relSizeAnchor xmlns:cdr="http://schemas.openxmlformats.org/drawingml/2006/chartDrawing">
    <cdr:from>
      <cdr:x>0.39406</cdr:x>
      <cdr:y>0.31894</cdr:y>
    </cdr:from>
    <cdr:to>
      <cdr:x>0.66902</cdr:x>
      <cdr:y>0.42476</cdr:y>
    </cdr:to>
    <cdr:sp macro="" textlink="">
      <cdr:nvSpPr>
        <cdr:cNvPr id="215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190" y="694345"/>
          <a:ext cx="201663" cy="219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21 982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0.37209</cdr:x>
      <cdr:y>0.18725</cdr:y>
    </cdr:from>
    <cdr:to>
      <cdr:x>0.66946</cdr:x>
      <cdr:y>0.30747</cdr:y>
    </cdr:to>
    <cdr:sp macro="" textlink="">
      <cdr:nvSpPr>
        <cdr:cNvPr id="337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076" y="430681"/>
          <a:ext cx="218096" cy="3275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16 629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0.42491</cdr:x>
      <cdr:y>0.12364</cdr:y>
    </cdr:from>
    <cdr:to>
      <cdr:x>0.67664</cdr:x>
      <cdr:y>0.21333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5309" y="353292"/>
          <a:ext cx="1282742" cy="2563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15 438 MW</a:t>
          </a:r>
        </a:p>
        <a:p xmlns:a="http://schemas.openxmlformats.org/drawingml/2006/main">
          <a:pPr algn="l" rtl="0">
            <a:defRPr sz="1000"/>
          </a:pPr>
          <a:endParaRPr lang="es-PE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0.29982</cdr:x>
      <cdr:y>0.09214</cdr:y>
    </cdr:from>
    <cdr:to>
      <cdr:x>0.70872</cdr:x>
      <cdr:y>0.18824</cdr:y>
    </cdr:to>
    <cdr:sp macro="" textlink="">
      <cdr:nvSpPr>
        <cdr:cNvPr id="798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9268" y="372994"/>
          <a:ext cx="2099282" cy="389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   :   14 164  MW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               :     1 274  MW</a:t>
          </a:r>
        </a:p>
        <a:p xmlns:a="http://schemas.openxmlformats.org/drawingml/2006/main">
          <a:pPr algn="l" rtl="0">
            <a:defRPr sz="1000"/>
          </a:pPr>
          <a:endParaRPr lang="es-PE" sz="10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0.40427</cdr:x>
      <cdr:y>0.13799</cdr:y>
    </cdr:from>
    <cdr:to>
      <cdr:x>0.74747</cdr:x>
      <cdr:y>0.26377</cdr:y>
    </cdr:to>
    <cdr:sp macro="" textlink="">
      <cdr:nvSpPr>
        <cdr:cNvPr id="788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8561" y="386412"/>
          <a:ext cx="1739097" cy="3522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15 438 MW</a:t>
          </a:r>
        </a:p>
        <a:p xmlns:a="http://schemas.openxmlformats.org/drawingml/2006/main">
          <a:pPr algn="l" rtl="0">
            <a:defRPr sz="1000"/>
          </a:pPr>
          <a:endParaRPr lang="es-PE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448182</xdr:colOff>
      <xdr:row>1</xdr:row>
      <xdr:rowOff>0</xdr:rowOff>
    </xdr:from>
    <xdr:to>
      <xdr:col>9</xdr:col>
      <xdr:colOff>232834</xdr:colOff>
      <xdr:row>21</xdr:row>
      <xdr:rowOff>86667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B436F8-025F-441D-86F8-A047A3B4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402351</xdr:colOff>
      <xdr:row>24</xdr:row>
      <xdr:rowOff>6534</xdr:rowOff>
    </xdr:from>
    <xdr:to>
      <xdr:col>9</xdr:col>
      <xdr:colOff>138964</xdr:colOff>
      <xdr:row>44</xdr:row>
      <xdr:rowOff>93201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6066EC-2E1C-43D1-B3EF-F2BBCDF2D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378055</xdr:colOff>
      <xdr:row>45</xdr:row>
      <xdr:rowOff>191742</xdr:rowOff>
    </xdr:from>
    <xdr:to>
      <xdr:col>9</xdr:col>
      <xdr:colOff>206605</xdr:colOff>
      <xdr:row>66</xdr:row>
      <xdr:rowOff>34992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FDFF77-EE79-443D-A391-05B0ACC12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3</xdr:row>
      <xdr:rowOff>152400</xdr:rowOff>
    </xdr:from>
    <xdr:to>
      <xdr:col>9</xdr:col>
      <xdr:colOff>447675</xdr:colOff>
      <xdr:row>24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374C7B-8519-4B0B-8AC9-759575FEF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</xdr:colOff>
      <xdr:row>53</xdr:row>
      <xdr:rowOff>152400</xdr:rowOff>
    </xdr:from>
    <xdr:to>
      <xdr:col>9</xdr:col>
      <xdr:colOff>333375</xdr:colOff>
      <xdr:row>71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F908E4-C97C-49DE-AB94-88E29C980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0</xdr:colOff>
      <xdr:row>24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B8A2B0-6F81-4D6C-BDF5-3386ECA01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53</xdr:row>
      <xdr:rowOff>123825</xdr:rowOff>
    </xdr:from>
    <xdr:to>
      <xdr:col>10</xdr:col>
      <xdr:colOff>0</xdr:colOff>
      <xdr:row>72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EA4FD4-974E-4FE5-A5F5-B17CFC20E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0</xdr:colOff>
      <xdr:row>24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11ABA4A-49B6-443E-A922-CB2AEE547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53</xdr:row>
      <xdr:rowOff>161925</xdr:rowOff>
    </xdr:from>
    <xdr:to>
      <xdr:col>10</xdr:col>
      <xdr:colOff>0</xdr:colOff>
      <xdr:row>71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F241F57-87EF-4013-BFA3-DF43CA8BD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5</xdr:row>
      <xdr:rowOff>19050</xdr:rowOff>
    </xdr:from>
    <xdr:to>
      <xdr:col>10</xdr:col>
      <xdr:colOff>0</xdr:colOff>
      <xdr:row>24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A2DD66D-F0B1-4F0F-978B-1AA32D008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53</xdr:row>
      <xdr:rowOff>161925</xdr:rowOff>
    </xdr:from>
    <xdr:to>
      <xdr:col>10</xdr:col>
      <xdr:colOff>0</xdr:colOff>
      <xdr:row>72</xdr:row>
      <xdr:rowOff>28575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D80A5E2-A103-494A-BBFD-CEE617FBA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57150</xdr:colOff>
      <xdr:row>28</xdr:row>
      <xdr:rowOff>161925</xdr:rowOff>
    </xdr:from>
    <xdr:to>
      <xdr:col>9</xdr:col>
      <xdr:colOff>419100</xdr:colOff>
      <xdr:row>48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44786C6-3B3F-4C0E-84F6-64FCC5CEE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561975</xdr:colOff>
      <xdr:row>67</xdr:row>
      <xdr:rowOff>104775</xdr:rowOff>
    </xdr:from>
    <xdr:to>
      <xdr:col>10</xdr:col>
      <xdr:colOff>0</xdr:colOff>
      <xdr:row>68</xdr:row>
      <xdr:rowOff>47625</xdr:rowOff>
    </xdr:to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F0631C38-2A43-4D82-B6F2-ADABE268FF5C}"/>
            </a:ext>
          </a:extLst>
        </xdr:cNvPr>
        <xdr:cNvSpPr txBox="1">
          <a:spLocks noChangeArrowheads="1"/>
        </xdr:cNvSpPr>
      </xdr:nvSpPr>
      <xdr:spPr bwMode="auto">
        <a:xfrm>
          <a:off x="9725025" y="146494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0</xdr:colOff>
      <xdr:row>63</xdr:row>
      <xdr:rowOff>66675</xdr:rowOff>
    </xdr:from>
    <xdr:to>
      <xdr:col>10</xdr:col>
      <xdr:colOff>0</xdr:colOff>
      <xdr:row>64</xdr:row>
      <xdr:rowOff>76200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65BBBB94-565D-44BF-A298-7391D3A1F2B8}"/>
            </a:ext>
          </a:extLst>
        </xdr:cNvPr>
        <xdr:cNvSpPr txBox="1">
          <a:spLocks noChangeArrowheads="1"/>
        </xdr:cNvSpPr>
      </xdr:nvSpPr>
      <xdr:spPr bwMode="auto">
        <a:xfrm>
          <a:off x="9725025" y="13639800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95%</a:t>
          </a:r>
        </a:p>
      </xdr:txBody>
    </xdr:sp>
    <xdr:clientData/>
  </xdr:twoCellAnchor>
  <xdr:twoCellAnchor>
    <xdr:from>
      <xdr:col>10</xdr:col>
      <xdr:colOff>0</xdr:colOff>
      <xdr:row>55</xdr:row>
      <xdr:rowOff>0</xdr:rowOff>
    </xdr:from>
    <xdr:to>
      <xdr:col>10</xdr:col>
      <xdr:colOff>0</xdr:colOff>
      <xdr:row>56</xdr:row>
      <xdr:rowOff>0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459A0B6B-72F1-4094-885E-40D002BDB47F}"/>
            </a:ext>
          </a:extLst>
        </xdr:cNvPr>
        <xdr:cNvSpPr txBox="1">
          <a:spLocks noChangeArrowheads="1"/>
        </xdr:cNvSpPr>
      </xdr:nvSpPr>
      <xdr:spPr bwMode="auto">
        <a:xfrm>
          <a:off x="9725025" y="1198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10</xdr:col>
      <xdr:colOff>0</xdr:colOff>
      <xdr:row>66</xdr:row>
      <xdr:rowOff>114300</xdr:rowOff>
    </xdr:from>
    <xdr:to>
      <xdr:col>10</xdr:col>
      <xdr:colOff>0</xdr:colOff>
      <xdr:row>67</xdr:row>
      <xdr:rowOff>95250</xdr:rowOff>
    </xdr:to>
    <xdr:sp macro="" textlink="">
      <xdr:nvSpPr>
        <xdr:cNvPr id="16" name="Text Box 16">
          <a:extLst>
            <a:ext uri="{FF2B5EF4-FFF2-40B4-BE49-F238E27FC236}">
              <a16:creationId xmlns:a16="http://schemas.microsoft.com/office/drawing/2014/main" id="{8A4715D8-11D3-47CB-9236-2017DE060646}"/>
            </a:ext>
          </a:extLst>
        </xdr:cNvPr>
        <xdr:cNvSpPr txBox="1">
          <a:spLocks noChangeArrowheads="1"/>
        </xdr:cNvSpPr>
      </xdr:nvSpPr>
      <xdr:spPr bwMode="auto">
        <a:xfrm flipV="1">
          <a:off x="9725025" y="144684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86%</a:t>
          </a:r>
        </a:p>
      </xdr:txBody>
    </xdr:sp>
    <xdr:clientData/>
  </xdr:twoCellAnchor>
  <xdr:twoCellAnchor>
    <xdr:from>
      <xdr:col>10</xdr:col>
      <xdr:colOff>0</xdr:colOff>
      <xdr:row>67</xdr:row>
      <xdr:rowOff>190500</xdr:rowOff>
    </xdr:from>
    <xdr:to>
      <xdr:col>10</xdr:col>
      <xdr:colOff>0</xdr:colOff>
      <xdr:row>68</xdr:row>
      <xdr:rowOff>142875</xdr:rowOff>
    </xdr:to>
    <xdr:sp macro="" textlink="">
      <xdr:nvSpPr>
        <xdr:cNvPr id="17" name="Text Box 17">
          <a:extLst>
            <a:ext uri="{FF2B5EF4-FFF2-40B4-BE49-F238E27FC236}">
              <a16:creationId xmlns:a16="http://schemas.microsoft.com/office/drawing/2014/main" id="{829BFBCE-3C1D-4613-875E-7143EB1BF421}"/>
            </a:ext>
          </a:extLst>
        </xdr:cNvPr>
        <xdr:cNvSpPr txBox="1">
          <a:spLocks noChangeArrowheads="1"/>
        </xdr:cNvSpPr>
      </xdr:nvSpPr>
      <xdr:spPr bwMode="auto">
        <a:xfrm>
          <a:off x="9725025" y="147351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14%</a:t>
          </a:r>
        </a:p>
      </xdr:txBody>
    </xdr:sp>
    <xdr:clientData/>
  </xdr:twoCellAnchor>
  <xdr:twoCellAnchor>
    <xdr:from>
      <xdr:col>10</xdr:col>
      <xdr:colOff>0</xdr:colOff>
      <xdr:row>29</xdr:row>
      <xdr:rowOff>9525</xdr:rowOff>
    </xdr:from>
    <xdr:to>
      <xdr:col>10</xdr:col>
      <xdr:colOff>0</xdr:colOff>
      <xdr:row>47</xdr:row>
      <xdr:rowOff>142875</xdr:rowOff>
    </xdr:to>
    <xdr:graphicFrame macro="">
      <xdr:nvGraphicFramePr>
        <xdr:cNvPr id="18" name="Chart 18">
          <a:extLst>
            <a:ext uri="{FF2B5EF4-FFF2-40B4-BE49-F238E27FC236}">
              <a16:creationId xmlns:a16="http://schemas.microsoft.com/office/drawing/2014/main" id="{1AECB716-7877-4E2F-98E4-04603C846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29</xdr:row>
      <xdr:rowOff>9525</xdr:rowOff>
    </xdr:from>
    <xdr:to>
      <xdr:col>10</xdr:col>
      <xdr:colOff>0</xdr:colOff>
      <xdr:row>48</xdr:row>
      <xdr:rowOff>38100</xdr:rowOff>
    </xdr:to>
    <xdr:graphicFrame macro="">
      <xdr:nvGraphicFramePr>
        <xdr:cNvPr id="19" name="Chart 19">
          <a:extLst>
            <a:ext uri="{FF2B5EF4-FFF2-40B4-BE49-F238E27FC236}">
              <a16:creationId xmlns:a16="http://schemas.microsoft.com/office/drawing/2014/main" id="{00767C44-8990-4C14-896B-AD8644F74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63</xdr:row>
      <xdr:rowOff>57150</xdr:rowOff>
    </xdr:from>
    <xdr:to>
      <xdr:col>10</xdr:col>
      <xdr:colOff>0</xdr:colOff>
      <xdr:row>64</xdr:row>
      <xdr:rowOff>66675</xdr:rowOff>
    </xdr:to>
    <xdr:sp macro="" textlink="">
      <xdr:nvSpPr>
        <xdr:cNvPr id="20" name="Text Box 20">
          <a:extLst>
            <a:ext uri="{FF2B5EF4-FFF2-40B4-BE49-F238E27FC236}">
              <a16:creationId xmlns:a16="http://schemas.microsoft.com/office/drawing/2014/main" id="{2958E235-F2E6-4DF5-AA73-4629815D51CE}"/>
            </a:ext>
          </a:extLst>
        </xdr:cNvPr>
        <xdr:cNvSpPr txBox="1">
          <a:spLocks noChangeArrowheads="1"/>
        </xdr:cNvSpPr>
      </xdr:nvSpPr>
      <xdr:spPr bwMode="auto">
        <a:xfrm flipV="1">
          <a:off x="9725025" y="13630275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97%</a:t>
          </a:r>
        </a:p>
      </xdr:txBody>
    </xdr:sp>
    <xdr:clientData/>
  </xdr:twoCellAnchor>
  <xdr:twoCellAnchor>
    <xdr:from>
      <xdr:col>10</xdr:col>
      <xdr:colOff>0</xdr:colOff>
      <xdr:row>60</xdr:row>
      <xdr:rowOff>66675</xdr:rowOff>
    </xdr:from>
    <xdr:to>
      <xdr:col>10</xdr:col>
      <xdr:colOff>0</xdr:colOff>
      <xdr:row>61</xdr:row>
      <xdr:rowOff>66675</xdr:rowOff>
    </xdr:to>
    <xdr:sp macro="" textlink="">
      <xdr:nvSpPr>
        <xdr:cNvPr id="21" name="Text Box 21">
          <a:extLst>
            <a:ext uri="{FF2B5EF4-FFF2-40B4-BE49-F238E27FC236}">
              <a16:creationId xmlns:a16="http://schemas.microsoft.com/office/drawing/2014/main" id="{E4851F55-3D9E-428F-9A55-44FCF94B5897}"/>
            </a:ext>
          </a:extLst>
        </xdr:cNvPr>
        <xdr:cNvSpPr txBox="1">
          <a:spLocks noChangeArrowheads="1"/>
        </xdr:cNvSpPr>
      </xdr:nvSpPr>
      <xdr:spPr bwMode="auto">
        <a:xfrm flipV="1">
          <a:off x="9725025" y="13011150"/>
          <a:ext cx="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10</xdr:col>
      <xdr:colOff>0</xdr:colOff>
      <xdr:row>64</xdr:row>
      <xdr:rowOff>152400</xdr:rowOff>
    </xdr:from>
    <xdr:to>
      <xdr:col>10</xdr:col>
      <xdr:colOff>0</xdr:colOff>
      <xdr:row>66</xdr:row>
      <xdr:rowOff>152400</xdr:rowOff>
    </xdr:to>
    <xdr:sp macro="" textlink="">
      <xdr:nvSpPr>
        <xdr:cNvPr id="22" name="Text Box 22">
          <a:extLst>
            <a:ext uri="{FF2B5EF4-FFF2-40B4-BE49-F238E27FC236}">
              <a16:creationId xmlns:a16="http://schemas.microsoft.com/office/drawing/2014/main" id="{D1369BB2-7A73-49F2-9EF6-AAF5CA8C936F}"/>
            </a:ext>
          </a:extLst>
        </xdr:cNvPr>
        <xdr:cNvSpPr txBox="1">
          <a:spLocks noChangeArrowheads="1"/>
        </xdr:cNvSpPr>
      </xdr:nvSpPr>
      <xdr:spPr bwMode="auto">
        <a:xfrm>
          <a:off x="9725025" y="13935075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92%</a:t>
          </a:r>
        </a:p>
      </xdr:txBody>
    </xdr:sp>
    <xdr:clientData/>
  </xdr:twoCellAnchor>
  <xdr:twoCellAnchor>
    <xdr:from>
      <xdr:col>10</xdr:col>
      <xdr:colOff>0</xdr:colOff>
      <xdr:row>67</xdr:row>
      <xdr:rowOff>104775</xdr:rowOff>
    </xdr:from>
    <xdr:to>
      <xdr:col>10</xdr:col>
      <xdr:colOff>0</xdr:colOff>
      <xdr:row>68</xdr:row>
      <xdr:rowOff>85725</xdr:rowOff>
    </xdr:to>
    <xdr:sp macro="" textlink="">
      <xdr:nvSpPr>
        <xdr:cNvPr id="23" name="Text Box 23">
          <a:extLst>
            <a:ext uri="{FF2B5EF4-FFF2-40B4-BE49-F238E27FC236}">
              <a16:creationId xmlns:a16="http://schemas.microsoft.com/office/drawing/2014/main" id="{9DDF5608-ED0D-435B-8542-7A01D4331BBF}"/>
            </a:ext>
          </a:extLst>
        </xdr:cNvPr>
        <xdr:cNvSpPr txBox="1">
          <a:spLocks noChangeArrowheads="1"/>
        </xdr:cNvSpPr>
      </xdr:nvSpPr>
      <xdr:spPr bwMode="auto">
        <a:xfrm>
          <a:off x="9725025" y="146494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8%</a:t>
          </a:r>
        </a:p>
      </xdr:txBody>
    </xdr:sp>
    <xdr:clientData/>
  </xdr:twoCellAnchor>
  <xdr:twoCellAnchor>
    <xdr:from>
      <xdr:col>10</xdr:col>
      <xdr:colOff>0</xdr:colOff>
      <xdr:row>35</xdr:row>
      <xdr:rowOff>85725</xdr:rowOff>
    </xdr:from>
    <xdr:to>
      <xdr:col>10</xdr:col>
      <xdr:colOff>0</xdr:colOff>
      <xdr:row>37</xdr:row>
      <xdr:rowOff>19050</xdr:rowOff>
    </xdr:to>
    <xdr:sp macro="" textlink="">
      <xdr:nvSpPr>
        <xdr:cNvPr id="24" name="Text Box 25">
          <a:extLst>
            <a:ext uri="{FF2B5EF4-FFF2-40B4-BE49-F238E27FC236}">
              <a16:creationId xmlns:a16="http://schemas.microsoft.com/office/drawing/2014/main" id="{9E825559-1C7B-4127-A300-BA65B1D1BD79}"/>
            </a:ext>
          </a:extLst>
        </xdr:cNvPr>
        <xdr:cNvSpPr txBox="1">
          <a:spLocks noChangeArrowheads="1"/>
        </xdr:cNvSpPr>
      </xdr:nvSpPr>
      <xdr:spPr bwMode="auto">
        <a:xfrm>
          <a:off x="9725025" y="7534275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10</xdr:col>
      <xdr:colOff>0</xdr:colOff>
      <xdr:row>35</xdr:row>
      <xdr:rowOff>123825</xdr:rowOff>
    </xdr:from>
    <xdr:to>
      <xdr:col>10</xdr:col>
      <xdr:colOff>0</xdr:colOff>
      <xdr:row>37</xdr:row>
      <xdr:rowOff>57150</xdr:rowOff>
    </xdr:to>
    <xdr:sp macro="" textlink="">
      <xdr:nvSpPr>
        <xdr:cNvPr id="25" name="Text Box 26">
          <a:extLst>
            <a:ext uri="{FF2B5EF4-FFF2-40B4-BE49-F238E27FC236}">
              <a16:creationId xmlns:a16="http://schemas.microsoft.com/office/drawing/2014/main" id="{6C245A3B-68CE-495A-B0E5-75EA7775493A}"/>
            </a:ext>
          </a:extLst>
        </xdr:cNvPr>
        <xdr:cNvSpPr txBox="1">
          <a:spLocks noChangeArrowheads="1"/>
        </xdr:cNvSpPr>
      </xdr:nvSpPr>
      <xdr:spPr bwMode="auto">
        <a:xfrm>
          <a:off x="9725025" y="7572375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10</xdr:col>
      <xdr:colOff>0</xdr:colOff>
      <xdr:row>29</xdr:row>
      <xdr:rowOff>19050</xdr:rowOff>
    </xdr:from>
    <xdr:to>
      <xdr:col>10</xdr:col>
      <xdr:colOff>0</xdr:colOff>
      <xdr:row>49</xdr:row>
      <xdr:rowOff>0</xdr:rowOff>
    </xdr:to>
    <xdr:graphicFrame macro="">
      <xdr:nvGraphicFramePr>
        <xdr:cNvPr id="26" name="Chart 27">
          <a:extLst>
            <a:ext uri="{FF2B5EF4-FFF2-40B4-BE49-F238E27FC236}">
              <a16:creationId xmlns:a16="http://schemas.microsoft.com/office/drawing/2014/main" id="{B9EB688E-78EB-4DEF-9334-41DA884C3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66</xdr:row>
      <xdr:rowOff>104775</xdr:rowOff>
    </xdr:from>
    <xdr:to>
      <xdr:col>10</xdr:col>
      <xdr:colOff>0</xdr:colOff>
      <xdr:row>67</xdr:row>
      <xdr:rowOff>57150</xdr:rowOff>
    </xdr:to>
    <xdr:sp macro="" textlink="">
      <xdr:nvSpPr>
        <xdr:cNvPr id="27" name="Text Box 28">
          <a:extLst>
            <a:ext uri="{FF2B5EF4-FFF2-40B4-BE49-F238E27FC236}">
              <a16:creationId xmlns:a16="http://schemas.microsoft.com/office/drawing/2014/main" id="{D38A4A18-E582-498C-B8FB-34946C5575DD}"/>
            </a:ext>
          </a:extLst>
        </xdr:cNvPr>
        <xdr:cNvSpPr txBox="1">
          <a:spLocks noChangeArrowheads="1"/>
        </xdr:cNvSpPr>
      </xdr:nvSpPr>
      <xdr:spPr bwMode="auto">
        <a:xfrm>
          <a:off x="9725025" y="1445895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10</xdr:col>
      <xdr:colOff>0</xdr:colOff>
      <xdr:row>62</xdr:row>
      <xdr:rowOff>180975</xdr:rowOff>
    </xdr:from>
    <xdr:to>
      <xdr:col>10</xdr:col>
      <xdr:colOff>0</xdr:colOff>
      <xdr:row>64</xdr:row>
      <xdr:rowOff>9525</xdr:rowOff>
    </xdr:to>
    <xdr:sp macro="" textlink="">
      <xdr:nvSpPr>
        <xdr:cNvPr id="28" name="Text Box 29">
          <a:extLst>
            <a:ext uri="{FF2B5EF4-FFF2-40B4-BE49-F238E27FC236}">
              <a16:creationId xmlns:a16="http://schemas.microsoft.com/office/drawing/2014/main" id="{CD027635-4BCF-4957-8DA7-68D7C928A2ED}"/>
            </a:ext>
          </a:extLst>
        </xdr:cNvPr>
        <xdr:cNvSpPr txBox="1">
          <a:spLocks noChangeArrowheads="1"/>
        </xdr:cNvSpPr>
      </xdr:nvSpPr>
      <xdr:spPr bwMode="auto">
        <a:xfrm>
          <a:off x="9725025" y="13544550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35,4%</a:t>
          </a:r>
        </a:p>
      </xdr:txBody>
    </xdr:sp>
    <xdr:clientData/>
  </xdr:twoCellAnchor>
  <xdr:twoCellAnchor>
    <xdr:from>
      <xdr:col>10</xdr:col>
      <xdr:colOff>0</xdr:colOff>
      <xdr:row>61</xdr:row>
      <xdr:rowOff>66675</xdr:rowOff>
    </xdr:from>
    <xdr:to>
      <xdr:col>10</xdr:col>
      <xdr:colOff>0</xdr:colOff>
      <xdr:row>62</xdr:row>
      <xdr:rowOff>28575</xdr:rowOff>
    </xdr:to>
    <xdr:sp macro="" textlink="">
      <xdr:nvSpPr>
        <xdr:cNvPr id="29" name="Text Box 30">
          <a:extLst>
            <a:ext uri="{FF2B5EF4-FFF2-40B4-BE49-F238E27FC236}">
              <a16:creationId xmlns:a16="http://schemas.microsoft.com/office/drawing/2014/main" id="{23E4548C-CE4B-48AC-BC9E-938C7DD890ED}"/>
            </a:ext>
          </a:extLst>
        </xdr:cNvPr>
        <xdr:cNvSpPr txBox="1">
          <a:spLocks noChangeArrowheads="1"/>
        </xdr:cNvSpPr>
      </xdr:nvSpPr>
      <xdr:spPr bwMode="auto">
        <a:xfrm>
          <a:off x="9725025" y="13220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59%</a:t>
          </a:r>
        </a:p>
      </xdr:txBody>
    </xdr:sp>
    <xdr:clientData/>
  </xdr:twoCellAnchor>
  <xdr:twoCellAnchor>
    <xdr:from>
      <xdr:col>10</xdr:col>
      <xdr:colOff>0</xdr:colOff>
      <xdr:row>63</xdr:row>
      <xdr:rowOff>104775</xdr:rowOff>
    </xdr:from>
    <xdr:to>
      <xdr:col>10</xdr:col>
      <xdr:colOff>0</xdr:colOff>
      <xdr:row>64</xdr:row>
      <xdr:rowOff>133350</xdr:rowOff>
    </xdr:to>
    <xdr:sp macro="" textlink="">
      <xdr:nvSpPr>
        <xdr:cNvPr id="30" name="Text Box 31">
          <a:extLst>
            <a:ext uri="{FF2B5EF4-FFF2-40B4-BE49-F238E27FC236}">
              <a16:creationId xmlns:a16="http://schemas.microsoft.com/office/drawing/2014/main" id="{E43DC01C-D540-457F-A450-B79F33A5F970}"/>
            </a:ext>
          </a:extLst>
        </xdr:cNvPr>
        <xdr:cNvSpPr txBox="1">
          <a:spLocks noChangeArrowheads="1"/>
        </xdr:cNvSpPr>
      </xdr:nvSpPr>
      <xdr:spPr bwMode="auto">
        <a:xfrm>
          <a:off x="9725025" y="13677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54%</a:t>
          </a:r>
        </a:p>
      </xdr:txBody>
    </xdr:sp>
    <xdr:clientData/>
  </xdr:twoCellAnchor>
  <xdr:twoCellAnchor>
    <xdr:from>
      <xdr:col>10</xdr:col>
      <xdr:colOff>0</xdr:colOff>
      <xdr:row>67</xdr:row>
      <xdr:rowOff>180975</xdr:rowOff>
    </xdr:from>
    <xdr:to>
      <xdr:col>10</xdr:col>
      <xdr:colOff>0</xdr:colOff>
      <xdr:row>68</xdr:row>
      <xdr:rowOff>152400</xdr:rowOff>
    </xdr:to>
    <xdr:sp macro="" textlink="">
      <xdr:nvSpPr>
        <xdr:cNvPr id="31" name="Text Box 32">
          <a:extLst>
            <a:ext uri="{FF2B5EF4-FFF2-40B4-BE49-F238E27FC236}">
              <a16:creationId xmlns:a16="http://schemas.microsoft.com/office/drawing/2014/main" id="{9676BFAA-962B-4B7A-AF65-BBD574401BDE}"/>
            </a:ext>
          </a:extLst>
        </xdr:cNvPr>
        <xdr:cNvSpPr txBox="1">
          <a:spLocks noChangeArrowheads="1"/>
        </xdr:cNvSpPr>
      </xdr:nvSpPr>
      <xdr:spPr bwMode="auto">
        <a:xfrm>
          <a:off x="9725025" y="147256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24%</a:t>
          </a:r>
        </a:p>
      </xdr:txBody>
    </xdr:sp>
    <xdr:clientData/>
  </xdr:twoCellAnchor>
  <xdr:twoCellAnchor>
    <xdr:from>
      <xdr:col>10</xdr:col>
      <xdr:colOff>0</xdr:colOff>
      <xdr:row>68</xdr:row>
      <xdr:rowOff>104775</xdr:rowOff>
    </xdr:from>
    <xdr:to>
      <xdr:col>10</xdr:col>
      <xdr:colOff>0</xdr:colOff>
      <xdr:row>69</xdr:row>
      <xdr:rowOff>104775</xdr:rowOff>
    </xdr:to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id="{5BD82334-18BA-42D0-8B4D-EC86A90BC305}"/>
            </a:ext>
          </a:extLst>
        </xdr:cNvPr>
        <xdr:cNvSpPr txBox="1">
          <a:spLocks noChangeArrowheads="1"/>
        </xdr:cNvSpPr>
      </xdr:nvSpPr>
      <xdr:spPr bwMode="auto">
        <a:xfrm>
          <a:off x="9725025" y="1483995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22%</a:t>
          </a:r>
        </a:p>
      </xdr:txBody>
    </xdr:sp>
    <xdr:clientData/>
  </xdr:twoCellAnchor>
  <xdr:twoCellAnchor>
    <xdr:from>
      <xdr:col>10</xdr:col>
      <xdr:colOff>0</xdr:colOff>
      <xdr:row>58</xdr:row>
      <xdr:rowOff>123825</xdr:rowOff>
    </xdr:from>
    <xdr:to>
      <xdr:col>10</xdr:col>
      <xdr:colOff>0</xdr:colOff>
      <xdr:row>60</xdr:row>
      <xdr:rowOff>123825</xdr:rowOff>
    </xdr:to>
    <xdr:sp macro="" textlink="">
      <xdr:nvSpPr>
        <xdr:cNvPr id="33" name="Text Box 34">
          <a:extLst>
            <a:ext uri="{FF2B5EF4-FFF2-40B4-BE49-F238E27FC236}">
              <a16:creationId xmlns:a16="http://schemas.microsoft.com/office/drawing/2014/main" id="{CE49A738-11D7-432E-8B92-95BF2A0456D0}"/>
            </a:ext>
          </a:extLst>
        </xdr:cNvPr>
        <xdr:cNvSpPr txBox="1">
          <a:spLocks noChangeArrowheads="1"/>
        </xdr:cNvSpPr>
      </xdr:nvSpPr>
      <xdr:spPr bwMode="auto">
        <a:xfrm>
          <a:off x="9725025" y="1268730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10</xdr:col>
      <xdr:colOff>0</xdr:colOff>
      <xdr:row>39</xdr:row>
      <xdr:rowOff>38100</xdr:rowOff>
    </xdr:from>
    <xdr:to>
      <xdr:col>10</xdr:col>
      <xdr:colOff>0</xdr:colOff>
      <xdr:row>44</xdr:row>
      <xdr:rowOff>57150</xdr:rowOff>
    </xdr:to>
    <xdr:sp macro="" textlink="">
      <xdr:nvSpPr>
        <xdr:cNvPr id="34" name="Text Box 35">
          <a:extLst>
            <a:ext uri="{FF2B5EF4-FFF2-40B4-BE49-F238E27FC236}">
              <a16:creationId xmlns:a16="http://schemas.microsoft.com/office/drawing/2014/main" id="{BC411CCE-4ADB-4243-8F88-E3C1AC396D32}"/>
            </a:ext>
          </a:extLst>
        </xdr:cNvPr>
        <xdr:cNvSpPr txBox="1">
          <a:spLocks noChangeArrowheads="1"/>
        </xdr:cNvSpPr>
      </xdr:nvSpPr>
      <xdr:spPr bwMode="auto">
        <a:xfrm>
          <a:off x="9725025" y="8324850"/>
          <a:ext cx="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10</xdr:col>
      <xdr:colOff>0</xdr:colOff>
      <xdr:row>44</xdr:row>
      <xdr:rowOff>0</xdr:rowOff>
    </xdr:from>
    <xdr:to>
      <xdr:col>10</xdr:col>
      <xdr:colOff>0</xdr:colOff>
      <xdr:row>45</xdr:row>
      <xdr:rowOff>19050</xdr:rowOff>
    </xdr:to>
    <xdr:sp macro="" textlink="">
      <xdr:nvSpPr>
        <xdr:cNvPr id="35" name="Text Box 36">
          <a:extLst>
            <a:ext uri="{FF2B5EF4-FFF2-40B4-BE49-F238E27FC236}">
              <a16:creationId xmlns:a16="http://schemas.microsoft.com/office/drawing/2014/main" id="{EB7FA20F-7C34-4D0D-A5FE-1A09A6534B0D}"/>
            </a:ext>
          </a:extLst>
        </xdr:cNvPr>
        <xdr:cNvSpPr txBox="1">
          <a:spLocks noChangeArrowheads="1"/>
        </xdr:cNvSpPr>
      </xdr:nvSpPr>
      <xdr:spPr bwMode="auto">
        <a:xfrm>
          <a:off x="9725025" y="9334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10</xdr:col>
      <xdr:colOff>0</xdr:colOff>
      <xdr:row>37</xdr:row>
      <xdr:rowOff>114300</xdr:rowOff>
    </xdr:from>
    <xdr:to>
      <xdr:col>10</xdr:col>
      <xdr:colOff>0</xdr:colOff>
      <xdr:row>38</xdr:row>
      <xdr:rowOff>95250</xdr:rowOff>
    </xdr:to>
    <xdr:sp macro="" textlink="">
      <xdr:nvSpPr>
        <xdr:cNvPr id="36" name="Text Box 37">
          <a:extLst>
            <a:ext uri="{FF2B5EF4-FFF2-40B4-BE49-F238E27FC236}">
              <a16:creationId xmlns:a16="http://schemas.microsoft.com/office/drawing/2014/main" id="{7D12766B-2D7D-4D4D-957C-75098B174B4C}"/>
            </a:ext>
          </a:extLst>
        </xdr:cNvPr>
        <xdr:cNvSpPr txBox="1">
          <a:spLocks noChangeArrowheads="1"/>
        </xdr:cNvSpPr>
      </xdr:nvSpPr>
      <xdr:spPr bwMode="auto">
        <a:xfrm>
          <a:off x="9725025" y="798195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xdr:txBody>
    </xdr:sp>
    <xdr:clientData/>
  </xdr:twoCellAnchor>
  <xdr:twoCellAnchor>
    <xdr:from>
      <xdr:col>8</xdr:col>
      <xdr:colOff>990600</xdr:colOff>
      <xdr:row>5</xdr:row>
      <xdr:rowOff>133350</xdr:rowOff>
    </xdr:from>
    <xdr:to>
      <xdr:col>8</xdr:col>
      <xdr:colOff>2524125</xdr:colOff>
      <xdr:row>7</xdr:row>
      <xdr:rowOff>47625</xdr:rowOff>
    </xdr:to>
    <xdr:sp macro="" textlink="">
      <xdr:nvSpPr>
        <xdr:cNvPr id="39" name="Text Box 47">
          <a:extLst>
            <a:ext uri="{FF2B5EF4-FFF2-40B4-BE49-F238E27FC236}">
              <a16:creationId xmlns:a16="http://schemas.microsoft.com/office/drawing/2014/main" id="{8CC4CE8D-2126-4BBD-8CC5-C07389EDAE6F}"/>
            </a:ext>
          </a:extLst>
        </xdr:cNvPr>
        <xdr:cNvSpPr txBox="1">
          <a:spLocks noChangeArrowheads="1"/>
        </xdr:cNvSpPr>
      </xdr:nvSpPr>
      <xdr:spPr bwMode="auto">
        <a:xfrm>
          <a:off x="6677025" y="1104900"/>
          <a:ext cx="15335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16 362 MW</a:t>
          </a: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0.01686</cdr:x>
      <cdr:y>0.8216</cdr:y>
    </cdr:from>
    <cdr:to>
      <cdr:x>0.03615</cdr:x>
      <cdr:y>0.94043</cdr:y>
    </cdr:to>
    <cdr:sp macro="" textlink="">
      <cdr:nvSpPr>
        <cdr:cNvPr id="717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493" y="3266502"/>
          <a:ext cx="167350" cy="4719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393699</xdr:colOff>
      <xdr:row>1</xdr:row>
      <xdr:rowOff>142873</xdr:rowOff>
    </xdr:from>
    <xdr:to>
      <xdr:col>14</xdr:col>
      <xdr:colOff>297391</xdr:colOff>
      <xdr:row>23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39BE95-F10E-4FC8-BC68-44263DD34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406400</xdr:colOff>
      <xdr:row>58</xdr:row>
      <xdr:rowOff>71967</xdr:rowOff>
    </xdr:from>
    <xdr:to>
      <xdr:col>14</xdr:col>
      <xdr:colOff>317500</xdr:colOff>
      <xdr:row>81</xdr:row>
      <xdr:rowOff>157692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23B488-539A-411E-9F81-2DC4C8101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405342</xdr:colOff>
      <xdr:row>28</xdr:row>
      <xdr:rowOff>38100</xdr:rowOff>
    </xdr:from>
    <xdr:to>
      <xdr:col>14</xdr:col>
      <xdr:colOff>306917</xdr:colOff>
      <xdr:row>53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6E0B79-1E84-4E4D-A248-C610183D4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9525</xdr:rowOff>
    </xdr:from>
    <xdr:to>
      <xdr:col>1</xdr:col>
      <xdr:colOff>0</xdr:colOff>
      <xdr:row>24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BB1070-8B98-40F1-94D5-E6ECE6B86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57</xdr:row>
      <xdr:rowOff>142875</xdr:rowOff>
    </xdr:from>
    <xdr:to>
      <xdr:col>1</xdr:col>
      <xdr:colOff>0</xdr:colOff>
      <xdr:row>69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458216-3A24-4762-9745-3885F6224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23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2AEF4C-F3BF-4B46-B416-3B4411CC5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57</xdr:row>
      <xdr:rowOff>123825</xdr:rowOff>
    </xdr:from>
    <xdr:to>
      <xdr:col>1</xdr:col>
      <xdr:colOff>0</xdr:colOff>
      <xdr:row>69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E48AED-AFB6-4400-9732-8199B6238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57150</xdr:colOff>
      <xdr:row>4</xdr:row>
      <xdr:rowOff>180975</xdr:rowOff>
    </xdr:from>
    <xdr:to>
      <xdr:col>12</xdr:col>
      <xdr:colOff>285750</xdr:colOff>
      <xdr:row>24</xdr:row>
      <xdr:rowOff>45225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5797953-7AB1-4D9C-B5B9-74C1BEEBC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85725</xdr:colOff>
      <xdr:row>55</xdr:row>
      <xdr:rowOff>152398</xdr:rowOff>
    </xdr:from>
    <xdr:to>
      <xdr:col>12</xdr:col>
      <xdr:colOff>276225</xdr:colOff>
      <xdr:row>76</xdr:row>
      <xdr:rowOff>37815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7FC3C0-C1CD-4C05-A527-11C74ACE0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30</xdr:row>
      <xdr:rowOff>133350</xdr:rowOff>
    </xdr:from>
    <xdr:to>
      <xdr:col>1</xdr:col>
      <xdr:colOff>0</xdr:colOff>
      <xdr:row>48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82EE72-008C-481F-B7B9-FFFF2E065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63</xdr:row>
      <xdr:rowOff>85725</xdr:rowOff>
    </xdr:from>
    <xdr:to>
      <xdr:col>1</xdr:col>
      <xdr:colOff>0</xdr:colOff>
      <xdr:row>64</xdr:row>
      <xdr:rowOff>76200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4C50ED21-FA4B-41B4-BE51-6A777E1C4F64}"/>
            </a:ext>
          </a:extLst>
        </xdr:cNvPr>
        <xdr:cNvSpPr txBox="1">
          <a:spLocks noChangeArrowheads="1"/>
        </xdr:cNvSpPr>
      </xdr:nvSpPr>
      <xdr:spPr bwMode="auto">
        <a:xfrm>
          <a:off x="142875" y="1332547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6%</a:t>
          </a:r>
        </a:p>
      </xdr:txBody>
    </xdr:sp>
    <xdr:clientData/>
  </xdr:twoCellAnchor>
  <xdr:twoCellAnchor>
    <xdr:from>
      <xdr:col>1</xdr:col>
      <xdr:colOff>0</xdr:colOff>
      <xdr:row>66</xdr:row>
      <xdr:rowOff>66675</xdr:rowOff>
    </xdr:from>
    <xdr:to>
      <xdr:col>1</xdr:col>
      <xdr:colOff>0</xdr:colOff>
      <xdr:row>67</xdr:row>
      <xdr:rowOff>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BA7C7122-2E35-4F7C-9627-165D82C5933C}"/>
            </a:ext>
          </a:extLst>
        </xdr:cNvPr>
        <xdr:cNvSpPr txBox="1">
          <a:spLocks noChangeArrowheads="1"/>
        </xdr:cNvSpPr>
      </xdr:nvSpPr>
      <xdr:spPr bwMode="auto">
        <a:xfrm>
          <a:off x="142875" y="13896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95%</a:t>
          </a:r>
        </a:p>
      </xdr:txBody>
    </xdr:sp>
    <xdr:clientData/>
  </xdr:twoCellAnchor>
  <xdr:twoCellAnchor>
    <xdr:from>
      <xdr:col>1</xdr:col>
      <xdr:colOff>0</xdr:colOff>
      <xdr:row>59</xdr:row>
      <xdr:rowOff>0</xdr:rowOff>
    </xdr:from>
    <xdr:to>
      <xdr:col>1</xdr:col>
      <xdr:colOff>0</xdr:colOff>
      <xdr:row>60</xdr:row>
      <xdr:rowOff>0</xdr:rowOff>
    </xdr:to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id="{39D77D4F-C373-4F55-938F-5D4EB016616C}"/>
            </a:ext>
          </a:extLst>
        </xdr:cNvPr>
        <xdr:cNvSpPr txBox="1">
          <a:spLocks noChangeArrowheads="1"/>
        </xdr:cNvSpPr>
      </xdr:nvSpPr>
      <xdr:spPr bwMode="auto">
        <a:xfrm>
          <a:off x="142875" y="1246822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7</xdr:col>
      <xdr:colOff>76200</xdr:colOff>
      <xdr:row>29</xdr:row>
      <xdr:rowOff>161925</xdr:rowOff>
    </xdr:from>
    <xdr:to>
      <xdr:col>12</xdr:col>
      <xdr:colOff>285750</xdr:colOff>
      <xdr:row>50</xdr:row>
      <xdr:rowOff>195508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4E07826-3446-4B5A-8C2C-169729066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31</xdr:row>
      <xdr:rowOff>9525</xdr:rowOff>
    </xdr:from>
    <xdr:to>
      <xdr:col>1</xdr:col>
      <xdr:colOff>0</xdr:colOff>
      <xdr:row>48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1DED9CD-595D-4D6D-B4BF-80B3F9CCA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12</xdr:row>
      <xdr:rowOff>180975</xdr:rowOff>
    </xdr:from>
    <xdr:to>
      <xdr:col>1</xdr:col>
      <xdr:colOff>0</xdr:colOff>
      <xdr:row>14</xdr:row>
      <xdr:rowOff>9525</xdr:rowOff>
    </xdr:to>
    <xdr:sp macro="" textlink="">
      <xdr:nvSpPr>
        <xdr:cNvPr id="19" name="Text Box 22">
          <a:extLst>
            <a:ext uri="{FF2B5EF4-FFF2-40B4-BE49-F238E27FC236}">
              <a16:creationId xmlns:a16="http://schemas.microsoft.com/office/drawing/2014/main" id="{0F088C8E-9206-4C8F-9F9D-3ECC455C25CB}"/>
            </a:ext>
          </a:extLst>
        </xdr:cNvPr>
        <xdr:cNvSpPr txBox="1">
          <a:spLocks noChangeArrowheads="1"/>
        </xdr:cNvSpPr>
      </xdr:nvSpPr>
      <xdr:spPr bwMode="auto">
        <a:xfrm>
          <a:off x="142875" y="244792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xdr:txBody>
    </xdr:sp>
    <xdr:clientData/>
  </xdr:twoCellAnchor>
  <xdr:twoCellAnchor>
    <xdr:from>
      <xdr:col>1</xdr:col>
      <xdr:colOff>0</xdr:colOff>
      <xdr:row>36</xdr:row>
      <xdr:rowOff>85725</xdr:rowOff>
    </xdr:from>
    <xdr:to>
      <xdr:col>1</xdr:col>
      <xdr:colOff>0</xdr:colOff>
      <xdr:row>38</xdr:row>
      <xdr:rowOff>19050</xdr:rowOff>
    </xdr:to>
    <xdr:sp macro="" textlink="">
      <xdr:nvSpPr>
        <xdr:cNvPr id="20" name="Text Box 23">
          <a:extLst>
            <a:ext uri="{FF2B5EF4-FFF2-40B4-BE49-F238E27FC236}">
              <a16:creationId xmlns:a16="http://schemas.microsoft.com/office/drawing/2014/main" id="{39B0C700-C1F4-49F6-8F9B-6245A8529F1B}"/>
            </a:ext>
          </a:extLst>
        </xdr:cNvPr>
        <xdr:cNvSpPr txBox="1">
          <a:spLocks noChangeArrowheads="1"/>
        </xdr:cNvSpPr>
      </xdr:nvSpPr>
      <xdr:spPr bwMode="auto">
        <a:xfrm>
          <a:off x="142875" y="7762875"/>
          <a:ext cx="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</xdr:col>
      <xdr:colOff>0</xdr:colOff>
      <xdr:row>36</xdr:row>
      <xdr:rowOff>123825</xdr:rowOff>
    </xdr:from>
    <xdr:to>
      <xdr:col>1</xdr:col>
      <xdr:colOff>0</xdr:colOff>
      <xdr:row>38</xdr:row>
      <xdr:rowOff>57150</xdr:rowOff>
    </xdr:to>
    <xdr:sp macro="" textlink="">
      <xdr:nvSpPr>
        <xdr:cNvPr id="21" name="Text Box 24">
          <a:extLst>
            <a:ext uri="{FF2B5EF4-FFF2-40B4-BE49-F238E27FC236}">
              <a16:creationId xmlns:a16="http://schemas.microsoft.com/office/drawing/2014/main" id="{3C39BA68-F7AB-4B92-9806-E2CA863E0BF5}"/>
            </a:ext>
          </a:extLst>
        </xdr:cNvPr>
        <xdr:cNvSpPr txBox="1">
          <a:spLocks noChangeArrowheads="1"/>
        </xdr:cNvSpPr>
      </xdr:nvSpPr>
      <xdr:spPr bwMode="auto">
        <a:xfrm>
          <a:off x="142875" y="7800975"/>
          <a:ext cx="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12</xdr:col>
      <xdr:colOff>0</xdr:colOff>
      <xdr:row>65</xdr:row>
      <xdr:rowOff>180975</xdr:rowOff>
    </xdr:from>
    <xdr:to>
      <xdr:col>12</xdr:col>
      <xdr:colOff>0</xdr:colOff>
      <xdr:row>67</xdr:row>
      <xdr:rowOff>0</xdr:rowOff>
    </xdr:to>
    <xdr:sp macro="" textlink="">
      <xdr:nvSpPr>
        <xdr:cNvPr id="23" name="Text Box 26">
          <a:extLst>
            <a:ext uri="{FF2B5EF4-FFF2-40B4-BE49-F238E27FC236}">
              <a16:creationId xmlns:a16="http://schemas.microsoft.com/office/drawing/2014/main" id="{8F5C8421-3A60-4808-AC99-834E9D4B059C}"/>
            </a:ext>
          </a:extLst>
        </xdr:cNvPr>
        <xdr:cNvSpPr txBox="1">
          <a:spLocks noChangeArrowheads="1"/>
        </xdr:cNvSpPr>
      </xdr:nvSpPr>
      <xdr:spPr bwMode="auto">
        <a:xfrm>
          <a:off x="9334500" y="13820775"/>
          <a:ext cx="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35,4%</a:t>
          </a:r>
        </a:p>
      </xdr:txBody>
    </xdr:sp>
    <xdr:clientData/>
  </xdr:twoCellAnchor>
  <xdr:twoCellAnchor>
    <xdr:from>
      <xdr:col>12</xdr:col>
      <xdr:colOff>0</xdr:colOff>
      <xdr:row>64</xdr:row>
      <xdr:rowOff>66675</xdr:rowOff>
    </xdr:from>
    <xdr:to>
      <xdr:col>12</xdr:col>
      <xdr:colOff>0</xdr:colOff>
      <xdr:row>65</xdr:row>
      <xdr:rowOff>28575</xdr:rowOff>
    </xdr:to>
    <xdr:sp macro="" textlink="">
      <xdr:nvSpPr>
        <xdr:cNvPr id="24" name="Text Box 27">
          <a:extLst>
            <a:ext uri="{FF2B5EF4-FFF2-40B4-BE49-F238E27FC236}">
              <a16:creationId xmlns:a16="http://schemas.microsoft.com/office/drawing/2014/main" id="{45828C20-E1CC-4318-9DE3-548F845E2287}"/>
            </a:ext>
          </a:extLst>
        </xdr:cNvPr>
        <xdr:cNvSpPr txBox="1">
          <a:spLocks noChangeArrowheads="1"/>
        </xdr:cNvSpPr>
      </xdr:nvSpPr>
      <xdr:spPr bwMode="auto">
        <a:xfrm>
          <a:off x="9334500" y="135064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59%</a:t>
          </a:r>
        </a:p>
      </xdr:txBody>
    </xdr:sp>
    <xdr:clientData/>
  </xdr:twoCellAnchor>
  <xdr:twoCellAnchor>
    <xdr:from>
      <xdr:col>12</xdr:col>
      <xdr:colOff>0</xdr:colOff>
      <xdr:row>66</xdr:row>
      <xdr:rowOff>104775</xdr:rowOff>
    </xdr:from>
    <xdr:to>
      <xdr:col>12</xdr:col>
      <xdr:colOff>0</xdr:colOff>
      <xdr:row>67</xdr:row>
      <xdr:rowOff>0</xdr:rowOff>
    </xdr:to>
    <xdr:sp macro="" textlink="">
      <xdr:nvSpPr>
        <xdr:cNvPr id="25" name="Text Box 28">
          <a:extLst>
            <a:ext uri="{FF2B5EF4-FFF2-40B4-BE49-F238E27FC236}">
              <a16:creationId xmlns:a16="http://schemas.microsoft.com/office/drawing/2014/main" id="{E0CBC888-CE80-49DB-A0A8-056C5834390F}"/>
            </a:ext>
          </a:extLst>
        </xdr:cNvPr>
        <xdr:cNvSpPr txBox="1">
          <a:spLocks noChangeArrowheads="1"/>
        </xdr:cNvSpPr>
      </xdr:nvSpPr>
      <xdr:spPr bwMode="auto">
        <a:xfrm>
          <a:off x="9334500" y="13935075"/>
          <a:ext cx="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54%</a:t>
          </a:r>
        </a:p>
      </xdr:txBody>
    </xdr:sp>
    <xdr:clientData/>
  </xdr:twoCellAnchor>
  <xdr:twoCellAnchor>
    <xdr:from>
      <xdr:col>12</xdr:col>
      <xdr:colOff>0</xdr:colOff>
      <xdr:row>67</xdr:row>
      <xdr:rowOff>0</xdr:rowOff>
    </xdr:from>
    <xdr:to>
      <xdr:col>12</xdr:col>
      <xdr:colOff>0</xdr:colOff>
      <xdr:row>67</xdr:row>
      <xdr:rowOff>104775</xdr:rowOff>
    </xdr:to>
    <xdr:sp macro="" textlink="">
      <xdr:nvSpPr>
        <xdr:cNvPr id="27" name="Text Box 30">
          <a:extLst>
            <a:ext uri="{FF2B5EF4-FFF2-40B4-BE49-F238E27FC236}">
              <a16:creationId xmlns:a16="http://schemas.microsoft.com/office/drawing/2014/main" id="{CDB04D57-3D06-4F4B-9642-68AE6E2CCF8C}"/>
            </a:ext>
          </a:extLst>
        </xdr:cNvPr>
        <xdr:cNvSpPr txBox="1">
          <a:spLocks noChangeArrowheads="1"/>
        </xdr:cNvSpPr>
      </xdr:nvSpPr>
      <xdr:spPr bwMode="auto">
        <a:xfrm>
          <a:off x="9334500" y="1488757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22%</a:t>
          </a:r>
        </a:p>
      </xdr:txBody>
    </xdr:sp>
    <xdr:clientData/>
  </xdr:twoCellAnchor>
  <xdr:twoCellAnchor>
    <xdr:from>
      <xdr:col>1</xdr:col>
      <xdr:colOff>0</xdr:colOff>
      <xdr:row>62</xdr:row>
      <xdr:rowOff>123825</xdr:rowOff>
    </xdr:from>
    <xdr:to>
      <xdr:col>1</xdr:col>
      <xdr:colOff>0</xdr:colOff>
      <xdr:row>63</xdr:row>
      <xdr:rowOff>123825</xdr:rowOff>
    </xdr:to>
    <xdr:sp macro="" textlink="">
      <xdr:nvSpPr>
        <xdr:cNvPr id="28" name="Text Box 31">
          <a:extLst>
            <a:ext uri="{FF2B5EF4-FFF2-40B4-BE49-F238E27FC236}">
              <a16:creationId xmlns:a16="http://schemas.microsoft.com/office/drawing/2014/main" id="{F4EE6C7C-CC3F-4C57-9A60-058CFE0BAE23}"/>
            </a:ext>
          </a:extLst>
        </xdr:cNvPr>
        <xdr:cNvSpPr txBox="1">
          <a:spLocks noChangeArrowheads="1"/>
        </xdr:cNvSpPr>
      </xdr:nvSpPr>
      <xdr:spPr bwMode="auto">
        <a:xfrm>
          <a:off x="142875" y="13163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12</xdr:col>
      <xdr:colOff>0</xdr:colOff>
      <xdr:row>40</xdr:row>
      <xdr:rowOff>38100</xdr:rowOff>
    </xdr:from>
    <xdr:to>
      <xdr:col>12</xdr:col>
      <xdr:colOff>0</xdr:colOff>
      <xdr:row>45</xdr:row>
      <xdr:rowOff>57150</xdr:rowOff>
    </xdr:to>
    <xdr:sp macro="" textlink="">
      <xdr:nvSpPr>
        <xdr:cNvPr id="29" name="Text Box 32">
          <a:extLst>
            <a:ext uri="{FF2B5EF4-FFF2-40B4-BE49-F238E27FC236}">
              <a16:creationId xmlns:a16="http://schemas.microsoft.com/office/drawing/2014/main" id="{72732B99-4308-443A-B051-3F447A2E853F}"/>
            </a:ext>
          </a:extLst>
        </xdr:cNvPr>
        <xdr:cNvSpPr txBox="1">
          <a:spLocks noChangeArrowheads="1"/>
        </xdr:cNvSpPr>
      </xdr:nvSpPr>
      <xdr:spPr bwMode="auto">
        <a:xfrm>
          <a:off x="9334500" y="8420100"/>
          <a:ext cx="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12</xdr:col>
      <xdr:colOff>0</xdr:colOff>
      <xdr:row>45</xdr:row>
      <xdr:rowOff>0</xdr:rowOff>
    </xdr:from>
    <xdr:to>
      <xdr:col>12</xdr:col>
      <xdr:colOff>0</xdr:colOff>
      <xdr:row>46</xdr:row>
      <xdr:rowOff>19050</xdr:rowOff>
    </xdr:to>
    <xdr:sp macro="" textlink="">
      <xdr:nvSpPr>
        <xdr:cNvPr id="30" name="Text Box 33">
          <a:extLst>
            <a:ext uri="{FF2B5EF4-FFF2-40B4-BE49-F238E27FC236}">
              <a16:creationId xmlns:a16="http://schemas.microsoft.com/office/drawing/2014/main" id="{184DF996-5C0F-4BFA-B863-33909200757A}"/>
            </a:ext>
          </a:extLst>
        </xdr:cNvPr>
        <xdr:cNvSpPr txBox="1">
          <a:spLocks noChangeArrowheads="1"/>
        </xdr:cNvSpPr>
      </xdr:nvSpPr>
      <xdr:spPr bwMode="auto">
        <a:xfrm>
          <a:off x="9334500" y="95154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12</xdr:col>
      <xdr:colOff>0</xdr:colOff>
      <xdr:row>38</xdr:row>
      <xdr:rowOff>114300</xdr:rowOff>
    </xdr:from>
    <xdr:to>
      <xdr:col>12</xdr:col>
      <xdr:colOff>0</xdr:colOff>
      <xdr:row>39</xdr:row>
      <xdr:rowOff>95250</xdr:rowOff>
    </xdr:to>
    <xdr:sp macro="" textlink="">
      <xdr:nvSpPr>
        <xdr:cNvPr id="31" name="Text Box 34">
          <a:extLst>
            <a:ext uri="{FF2B5EF4-FFF2-40B4-BE49-F238E27FC236}">
              <a16:creationId xmlns:a16="http://schemas.microsoft.com/office/drawing/2014/main" id="{9B661609-C2C3-4790-B865-86FF494213D9}"/>
            </a:ext>
          </a:extLst>
        </xdr:cNvPr>
        <xdr:cNvSpPr txBox="1">
          <a:spLocks noChangeArrowheads="1"/>
        </xdr:cNvSpPr>
      </xdr:nvSpPr>
      <xdr:spPr bwMode="auto">
        <a:xfrm>
          <a:off x="9334500" y="81629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xdr:txBody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0.26572</cdr:x>
      <cdr:y>0.51934</cdr:y>
    </cdr:from>
    <cdr:to>
      <cdr:x>0.32858</cdr:x>
      <cdr:y>0.59283</cdr:y>
    </cdr:to>
    <cdr:sp macro="" textlink="">
      <cdr:nvSpPr>
        <cdr:cNvPr id="2170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059" y="1502029"/>
          <a:ext cx="46108" cy="21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cdr:txBody>
    </cdr:sp>
  </cdr:relSizeAnchor>
  <cdr:relSizeAnchor xmlns:cdr="http://schemas.openxmlformats.org/drawingml/2006/chartDrawing">
    <cdr:from>
      <cdr:x>0.30922</cdr:x>
      <cdr:y>0.16131</cdr:y>
    </cdr:from>
    <cdr:to>
      <cdr:x>0.63139</cdr:x>
      <cdr:y>0.21885</cdr:y>
    </cdr:to>
    <cdr:sp macro="" textlink="">
      <cdr:nvSpPr>
        <cdr:cNvPr id="2170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968" y="468028"/>
          <a:ext cx="236284" cy="163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0.35969</cdr:x>
      <cdr:y>0.1804</cdr:y>
    </cdr:from>
    <cdr:to>
      <cdr:x>0.70948</cdr:x>
      <cdr:y>0.34394</cdr:y>
    </cdr:to>
    <cdr:sp macro="" textlink="">
      <cdr:nvSpPr>
        <cdr:cNvPr id="218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982" y="465114"/>
          <a:ext cx="256546" cy="446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5 051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 :    856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0.39384</cdr:x>
      <cdr:y>0.52478</cdr:y>
    </cdr:from>
    <cdr:to>
      <cdr:x>0.44692</cdr:x>
      <cdr:y>0.58444</cdr:y>
    </cdr:to>
    <cdr:sp macro="" textlink="">
      <cdr:nvSpPr>
        <cdr:cNvPr id="219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030" y="1326402"/>
          <a:ext cx="38929" cy="1487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51%</a:t>
          </a:r>
        </a:p>
      </cdr:txBody>
    </cdr:sp>
  </cdr:relSizeAnchor>
  <cdr:relSizeAnchor xmlns:cdr="http://schemas.openxmlformats.org/drawingml/2006/chartDrawing">
    <cdr:from>
      <cdr:x>0.52067</cdr:x>
      <cdr:y>0.52478</cdr:y>
    </cdr:from>
    <cdr:to>
      <cdr:x>0.5757</cdr:x>
      <cdr:y>0.60729</cdr:y>
    </cdr:to>
    <cdr:sp macro="" textlink="">
      <cdr:nvSpPr>
        <cdr:cNvPr id="2191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044" y="1326402"/>
          <a:ext cx="40365" cy="2056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49%</a:t>
          </a:r>
        </a:p>
      </cdr:txBody>
    </cdr:sp>
  </cdr:relSizeAnchor>
  <cdr:relSizeAnchor xmlns:cdr="http://schemas.openxmlformats.org/drawingml/2006/chartDrawing">
    <cdr:from>
      <cdr:x>0.67337</cdr:x>
      <cdr:y>0.66261</cdr:y>
    </cdr:from>
    <cdr:to>
      <cdr:x>0.75886</cdr:x>
      <cdr:y>0.71792</cdr:y>
    </cdr:to>
    <cdr:sp macro="" textlink="">
      <cdr:nvSpPr>
        <cdr:cNvPr id="21913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044" y="1669950"/>
          <a:ext cx="62701" cy="139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0,01%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0.31379</cdr:x>
      <cdr:y>0.17171</cdr:y>
    </cdr:from>
    <cdr:to>
      <cdr:x>0.83718</cdr:x>
      <cdr:y>0.3216</cdr:y>
    </cdr:to>
    <cdr:sp macro="" textlink="">
      <cdr:nvSpPr>
        <cdr:cNvPr id="2201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3318" y="452850"/>
          <a:ext cx="383862" cy="420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4 642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 745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0.28261</cdr:x>
      <cdr:y>0.14083</cdr:y>
    </cdr:from>
    <cdr:to>
      <cdr:x>0.71429</cdr:x>
      <cdr:y>0.25122</cdr:y>
    </cdr:to>
    <cdr:sp macro="" textlink="">
      <cdr:nvSpPr>
        <cdr:cNvPr id="333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1331" y="549959"/>
          <a:ext cx="1957170" cy="4311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75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   :   60 146  GW.h</a:t>
          </a:r>
        </a:p>
        <a:p xmlns:a="http://schemas.openxmlformats.org/drawingml/2006/main">
          <a:pPr algn="l" rtl="0">
            <a:defRPr sz="1000"/>
          </a:pPr>
          <a:r>
            <a:rPr lang="es-ES" sz="875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               :     1 923  GW.h</a:t>
          </a:r>
        </a:p>
        <a:p xmlns:a="http://schemas.openxmlformats.org/drawingml/2006/main">
          <a:pPr algn="l" rtl="0">
            <a:defRPr sz="1000"/>
          </a:pPr>
          <a:endParaRPr lang="es-ES" sz="875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0.71164</cdr:x>
      <cdr:y>0.60341</cdr:y>
    </cdr:from>
    <cdr:to>
      <cdr:x>0.78594</cdr:x>
      <cdr:y>0.66777</cdr:y>
    </cdr:to>
    <cdr:sp macro="" textlink="">
      <cdr:nvSpPr>
        <cdr:cNvPr id="333826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3567" y="1588512"/>
          <a:ext cx="276006" cy="169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75%</a:t>
          </a:r>
        </a:p>
      </cdr:txBody>
    </cdr:sp>
  </cdr:relSizeAnchor>
  <cdr:relSizeAnchor xmlns:cdr="http://schemas.openxmlformats.org/drawingml/2006/chartDrawing">
    <cdr:from>
      <cdr:x>0.39492</cdr:x>
      <cdr:y>0.33028</cdr:y>
    </cdr:from>
    <cdr:to>
      <cdr:x>0.45802</cdr:x>
      <cdr:y>0.39416</cdr:y>
    </cdr:to>
    <cdr:sp macro="" textlink="">
      <cdr:nvSpPr>
        <cdr:cNvPr id="33382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7039" y="864432"/>
          <a:ext cx="235284" cy="1687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1%</a:t>
          </a:r>
        </a:p>
      </cdr:txBody>
    </cdr:sp>
  </cdr:relSizeAnchor>
  <cdr:relSizeAnchor xmlns:cdr="http://schemas.openxmlformats.org/drawingml/2006/chartDrawing">
    <cdr:from>
      <cdr:x>0.34916</cdr:x>
      <cdr:y>0.5182</cdr:y>
    </cdr:from>
    <cdr:to>
      <cdr:x>0.42346</cdr:x>
      <cdr:y>0.58232</cdr:y>
    </cdr:to>
    <cdr:sp macro="" textlink="">
      <cdr:nvSpPr>
        <cdr:cNvPr id="333829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22976" y="2181648"/>
          <a:ext cx="345361" cy="269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99%</a:t>
          </a:r>
        </a:p>
      </cdr:txBody>
    </cdr:sp>
  </cdr:relSizeAnchor>
  <cdr:relSizeAnchor xmlns:cdr="http://schemas.openxmlformats.org/drawingml/2006/chartDrawing">
    <cdr:from>
      <cdr:x>0.59084</cdr:x>
      <cdr:y>0.67207</cdr:y>
    </cdr:from>
    <cdr:to>
      <cdr:x>0.66097</cdr:x>
      <cdr:y>0.73735</cdr:y>
    </cdr:to>
    <cdr:sp macro="" textlink="">
      <cdr:nvSpPr>
        <cdr:cNvPr id="333830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8791" y="2643819"/>
          <a:ext cx="317963" cy="25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25%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0.38841</cdr:x>
      <cdr:y>0.21088</cdr:y>
    </cdr:from>
    <cdr:to>
      <cdr:x>0.62943</cdr:x>
      <cdr:y>0.30059</cdr:y>
    </cdr:to>
    <cdr:sp macro="" textlink="">
      <cdr:nvSpPr>
        <cdr:cNvPr id="2232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042" y="518944"/>
          <a:ext cx="176774" cy="215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0.36252</cdr:x>
      <cdr:y>0.18668</cdr:y>
    </cdr:from>
    <cdr:to>
      <cdr:x>0.77774</cdr:x>
      <cdr:y>0.25829</cdr:y>
    </cdr:to>
    <cdr:sp macro="" textlink="">
      <cdr:nvSpPr>
        <cdr:cNvPr id="224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50520" y="633030"/>
          <a:ext cx="1890476" cy="242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62 069 GW</a:t>
          </a:r>
        </a:p>
        <a:p xmlns:a="http://schemas.openxmlformats.org/drawingml/2006/main">
          <a:pPr algn="l" rtl="0">
            <a:defRPr sz="1000"/>
          </a:pPr>
          <a:endParaRPr lang="es-ES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0.47995</cdr:y>
    </cdr:from>
    <cdr:to>
      <cdr:x>0.51614</cdr:x>
      <cdr:y>0.53843</cdr:y>
    </cdr:to>
    <cdr:sp macro="" textlink="">
      <cdr:nvSpPr>
        <cdr:cNvPr id="1741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6934" y="1380823"/>
          <a:ext cx="73116" cy="166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50" b="0" i="0" strike="noStrike">
              <a:solidFill>
                <a:srgbClr val="000000"/>
              </a:solidFill>
              <a:latin typeface="Arial"/>
              <a:cs typeface="Arial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0.39602</cdr:x>
      <cdr:y>0.22648</cdr:y>
    </cdr:from>
    <cdr:to>
      <cdr:x>0.68577</cdr:x>
      <cdr:y>0.3251</cdr:y>
    </cdr:to>
    <cdr:sp macro="" textlink="">
      <cdr:nvSpPr>
        <cdr:cNvPr id="225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3626" y="535927"/>
          <a:ext cx="212512" cy="222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5 387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</xdr:row>
      <xdr:rowOff>8467</xdr:rowOff>
    </xdr:from>
    <xdr:to>
      <xdr:col>8</xdr:col>
      <xdr:colOff>933450</xdr:colOff>
      <xdr:row>25</xdr:row>
      <xdr:rowOff>56092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DA4BC5-68E7-4CDE-ACBD-AB127AB31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285750</xdr:colOff>
      <xdr:row>29</xdr:row>
      <xdr:rowOff>116417</xdr:rowOff>
    </xdr:from>
    <xdr:to>
      <xdr:col>8</xdr:col>
      <xdr:colOff>952500</xdr:colOff>
      <xdr:row>52</xdr:row>
      <xdr:rowOff>21167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0B7E37-A6E5-4D15-A613-56AEA91CF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56</xdr:row>
      <xdr:rowOff>27517</xdr:rowOff>
    </xdr:from>
    <xdr:to>
      <xdr:col>8</xdr:col>
      <xdr:colOff>954616</xdr:colOff>
      <xdr:row>79</xdr:row>
      <xdr:rowOff>46567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DF6E88-311B-47FA-AE81-7A3A90A39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256117</xdr:colOff>
      <xdr:row>84</xdr:row>
      <xdr:rowOff>176742</xdr:rowOff>
    </xdr:from>
    <xdr:to>
      <xdr:col>8</xdr:col>
      <xdr:colOff>878416</xdr:colOff>
      <xdr:row>108</xdr:row>
      <xdr:rowOff>52917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86415D7-6573-4FF1-A01D-D01DF1B92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263525</xdr:colOff>
      <xdr:row>115</xdr:row>
      <xdr:rowOff>178859</xdr:rowOff>
    </xdr:from>
    <xdr:to>
      <xdr:col>8</xdr:col>
      <xdr:colOff>825500</xdr:colOff>
      <xdr:row>139</xdr:row>
      <xdr:rowOff>74083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B775F236-7556-4F8B-BF25-A828BACEC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573741</xdr:colOff>
      <xdr:row>1</xdr:row>
      <xdr:rowOff>57150</xdr:rowOff>
    </xdr:from>
    <xdr:to>
      <xdr:col>14</xdr:col>
      <xdr:colOff>302558</xdr:colOff>
      <xdr:row>24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5A2406-A2E5-4C08-B34B-69D005A00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592791</xdr:colOff>
      <xdr:row>64</xdr:row>
      <xdr:rowOff>19049</xdr:rowOff>
    </xdr:from>
    <xdr:to>
      <xdr:col>14</xdr:col>
      <xdr:colOff>336176</xdr:colOff>
      <xdr:row>91</xdr:row>
      <xdr:rowOff>148166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56A67DB-F68B-405C-AE87-DABC1C3A6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567578</xdr:colOff>
      <xdr:row>30</xdr:row>
      <xdr:rowOff>135031</xdr:rowOff>
    </xdr:from>
    <xdr:to>
      <xdr:col>14</xdr:col>
      <xdr:colOff>302559</xdr:colOff>
      <xdr:row>58</xdr:row>
      <xdr:rowOff>74083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A7FB97-B4AD-4280-8CE9-DCCC8D4DA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544286</xdr:colOff>
      <xdr:row>2</xdr:row>
      <xdr:rowOff>25854</xdr:rowOff>
    </xdr:from>
    <xdr:to>
      <xdr:col>14</xdr:col>
      <xdr:colOff>687161</xdr:colOff>
      <xdr:row>45</xdr:row>
      <xdr:rowOff>107497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B6244960-14C9-4F91-85F3-C9C9EB869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650081</xdr:colOff>
      <xdr:row>2</xdr:row>
      <xdr:rowOff>154781</xdr:rowOff>
    </xdr:from>
    <xdr:to>
      <xdr:col>13</xdr:col>
      <xdr:colOff>650081</xdr:colOff>
      <xdr:row>45</xdr:row>
      <xdr:rowOff>40481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86F7266-85D5-4561-96E4-098E9F1C5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415018</xdr:colOff>
      <xdr:row>0</xdr:row>
      <xdr:rowOff>191859</xdr:rowOff>
    </xdr:from>
    <xdr:to>
      <xdr:col>14</xdr:col>
      <xdr:colOff>353786</xdr:colOff>
      <xdr:row>31</xdr:row>
      <xdr:rowOff>73632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id="{8C5E2D07-674C-4B93-86A1-BA4949DEC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405714</xdr:colOff>
      <xdr:row>34</xdr:row>
      <xdr:rowOff>128099</xdr:rowOff>
    </xdr:from>
    <xdr:to>
      <xdr:col>14</xdr:col>
      <xdr:colOff>309253</xdr:colOff>
      <xdr:row>65</xdr:row>
      <xdr:rowOff>165736</xdr:rowOff>
    </xdr:to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id="{CB78EAD9-38D1-4E23-80E0-DDCCEBEDC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403831</xdr:colOff>
      <xdr:row>69</xdr:row>
      <xdr:rowOff>18146</xdr:rowOff>
    </xdr:from>
    <xdr:to>
      <xdr:col>14</xdr:col>
      <xdr:colOff>340179</xdr:colOff>
      <xdr:row>100</xdr:row>
      <xdr:rowOff>55782</xdr:rowOff>
    </xdr:to>
    <xdr:graphicFrame macro="">
      <xdr:nvGraphicFramePr>
        <xdr:cNvPr id="4" name="Chart 11">
          <a:extLst>
            <a:ext uri="{FF2B5EF4-FFF2-40B4-BE49-F238E27FC236}">
              <a16:creationId xmlns:a16="http://schemas.microsoft.com/office/drawing/2014/main" id="{0AF5EA2F-4BAB-4849-BF2C-08D92DA53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228830</xdr:colOff>
      <xdr:row>29</xdr:row>
      <xdr:rowOff>7921</xdr:rowOff>
    </xdr:from>
    <xdr:to>
      <xdr:col>15</xdr:col>
      <xdr:colOff>1005416</xdr:colOff>
      <xdr:row>56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5D83EE-A999-4C3F-876F-AEAE8C888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4624</xdr:colOff>
      <xdr:row>0</xdr:row>
      <xdr:rowOff>159621</xdr:rowOff>
    </xdr:from>
    <xdr:to>
      <xdr:col>16</xdr:col>
      <xdr:colOff>11908</xdr:colOff>
      <xdr:row>27</xdr:row>
      <xdr:rowOff>45871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BB20738-EFCC-4474-838F-93AB20E4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0</xdr:rowOff>
    </xdr:from>
    <xdr:to>
      <xdr:col>11</xdr:col>
      <xdr:colOff>619125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89C673-AD23-4305-B4C3-7BE1240B6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60</xdr:row>
      <xdr:rowOff>171450</xdr:rowOff>
    </xdr:from>
    <xdr:to>
      <xdr:col>11</xdr:col>
      <xdr:colOff>638175</xdr:colOff>
      <xdr:row>87</xdr:row>
      <xdr:rowOff>85725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12B424B0-D7B4-458B-9AAD-830ECB22F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27</xdr:row>
      <xdr:rowOff>123825</xdr:rowOff>
    </xdr:from>
    <xdr:to>
      <xdr:col>9</xdr:col>
      <xdr:colOff>1162050</xdr:colOff>
      <xdr:row>55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7B07A28D-1E1B-4EE7-B2E8-BD54805E3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81</xdr:row>
      <xdr:rowOff>161925</xdr:rowOff>
    </xdr:from>
    <xdr:to>
      <xdr:col>9</xdr:col>
      <xdr:colOff>1162050</xdr:colOff>
      <xdr:row>110</xdr:row>
      <xdr:rowOff>19050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076AC0A-18EA-489F-8700-9D258DB4D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104775</xdr:rowOff>
    </xdr:from>
    <xdr:to>
      <xdr:col>15</xdr:col>
      <xdr:colOff>628650</xdr:colOff>
      <xdr:row>26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E05ED4-5FAF-422E-80F4-6F380060B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561975</xdr:colOff>
      <xdr:row>30</xdr:row>
      <xdr:rowOff>104775</xdr:rowOff>
    </xdr:from>
    <xdr:to>
      <xdr:col>15</xdr:col>
      <xdr:colOff>638175</xdr:colOff>
      <xdr:row>54</xdr:row>
      <xdr:rowOff>9525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14BE9CD3-C924-4CA2-B593-1687D705E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3</xdr:row>
      <xdr:rowOff>95250</xdr:rowOff>
    </xdr:from>
    <xdr:to>
      <xdr:col>6</xdr:col>
      <xdr:colOff>200025</xdr:colOff>
      <xdr:row>27</xdr:row>
      <xdr:rowOff>0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20E20D7B-90A1-4F80-ABCB-4B0FE4F8E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30</xdr:row>
      <xdr:rowOff>95250</xdr:rowOff>
    </xdr:from>
    <xdr:to>
      <xdr:col>6</xdr:col>
      <xdr:colOff>161925</xdr:colOff>
      <xdr:row>53</xdr:row>
      <xdr:rowOff>152400</xdr:rowOff>
    </xdr:to>
    <xdr:graphicFrame macro="">
      <xdr:nvGraphicFramePr>
        <xdr:cNvPr id="5" name="Chart 12">
          <a:extLst>
            <a:ext uri="{FF2B5EF4-FFF2-40B4-BE49-F238E27FC236}">
              <a16:creationId xmlns:a16="http://schemas.microsoft.com/office/drawing/2014/main" id="{5238B004-4ADD-470B-A914-EC9AB562E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0.28932</cdr:x>
      <cdr:y>0.15812</cdr:y>
    </cdr:from>
    <cdr:to>
      <cdr:x>0.82476</cdr:x>
      <cdr:y>0.30898</cdr:y>
    </cdr:to>
    <cdr:sp macro="" textlink="">
      <cdr:nvSpPr>
        <cdr:cNvPr id="296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2495" y="402712"/>
          <a:ext cx="2308329" cy="383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  :  14 842 MW</a:t>
          </a:r>
        </a:p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              :    1 521 MW</a:t>
          </a:r>
        </a:p>
        <a:p xmlns:a="http://schemas.openxmlformats.org/drawingml/2006/main">
          <a:pPr algn="l" rtl="0">
            <a:defRPr sz="1000"/>
          </a:pPr>
          <a:endParaRPr lang="es-E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0.39798</cdr:x>
      <cdr:y>0.5173</cdr:y>
    </cdr:from>
    <cdr:to>
      <cdr:x>0.44931</cdr:x>
      <cdr:y>0.5803</cdr:y>
    </cdr:to>
    <cdr:sp macro="" textlink="">
      <cdr:nvSpPr>
        <cdr:cNvPr id="18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5061" y="1275553"/>
          <a:ext cx="37653" cy="1596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51%</a:t>
          </a:r>
        </a:p>
      </cdr:txBody>
    </cdr:sp>
  </cdr:relSizeAnchor>
  <cdr:relSizeAnchor xmlns:cdr="http://schemas.openxmlformats.org/drawingml/2006/chartDrawing">
    <cdr:from>
      <cdr:x>0.52262</cdr:x>
      <cdr:y>0.5173</cdr:y>
    </cdr:from>
    <cdr:to>
      <cdr:x>0.57635</cdr:x>
      <cdr:y>0.6029</cdr:y>
    </cdr:to>
    <cdr:sp macro="" textlink="">
      <cdr:nvSpPr>
        <cdr:cNvPr id="1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6480" y="1275553"/>
          <a:ext cx="39407" cy="2166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49%</a:t>
          </a:r>
        </a:p>
      </cdr:txBody>
    </cdr:sp>
  </cdr:relSizeAnchor>
  <cdr:relSizeAnchor xmlns:cdr="http://schemas.openxmlformats.org/drawingml/2006/chartDrawing">
    <cdr:from>
      <cdr:x>0.67207</cdr:x>
      <cdr:y>0.65867</cdr:y>
    </cdr:from>
    <cdr:to>
      <cdr:x>0.75517</cdr:x>
      <cdr:y>0.71496</cdr:y>
    </cdr:to>
    <cdr:sp macro="" textlink="">
      <cdr:nvSpPr>
        <cdr:cNvPr id="1843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087" y="1633798"/>
          <a:ext cx="60945" cy="144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0,01%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0.3064</cdr:x>
      <cdr:y>0.20913</cdr:y>
    </cdr:from>
    <cdr:to>
      <cdr:x>0.83718</cdr:x>
      <cdr:y>0.36033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894" y="497713"/>
          <a:ext cx="389286" cy="4235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4 642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 745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0.37144</cdr:x>
      <cdr:y>0.5405</cdr:y>
    </cdr:from>
    <cdr:to>
      <cdr:x>0.43626</cdr:x>
      <cdr:y>0.62676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97" y="1438102"/>
          <a:ext cx="47544" cy="2231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82%</a:t>
          </a:r>
        </a:p>
      </cdr:txBody>
    </cdr:sp>
  </cdr:relSizeAnchor>
  <cdr:relSizeAnchor xmlns:cdr="http://schemas.openxmlformats.org/drawingml/2006/chartDrawing">
    <cdr:from>
      <cdr:x>0.5335</cdr:x>
      <cdr:y>0.6858</cdr:y>
    </cdr:from>
    <cdr:to>
      <cdr:x>0.60442</cdr:x>
      <cdr:y>0.77134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457" y="1818307"/>
          <a:ext cx="52012" cy="223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18%</a:t>
          </a:r>
        </a:p>
      </cdr:txBody>
    </cdr:sp>
  </cdr:relSizeAnchor>
  <cdr:relSizeAnchor xmlns:cdr="http://schemas.openxmlformats.org/drawingml/2006/chartDrawing">
    <cdr:from>
      <cdr:x>0.73472</cdr:x>
      <cdr:y>0.65785</cdr:y>
    </cdr:from>
    <cdr:to>
      <cdr:x>0.78823</cdr:x>
      <cdr:y>0.74411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035" y="1745826"/>
          <a:ext cx="39248" cy="225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0%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0.31205</cdr:x>
      <cdr:y>0.19752</cdr:y>
    </cdr:from>
    <cdr:to>
      <cdr:x>0.76387</cdr:x>
      <cdr:y>0.35717</cdr:y>
    </cdr:to>
    <cdr:sp macro="" textlink="">
      <cdr:nvSpPr>
        <cdr:cNvPr id="327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042" y="453048"/>
          <a:ext cx="331372" cy="4064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Mercado eléctrico :   20 420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1 563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O103"/>
  <sheetViews>
    <sheetView showGridLines="0" tabSelected="1" view="pageBreakPreview" zoomScale="80" zoomScaleNormal="70" zoomScaleSheetLayoutView="80" workbookViewId="0">
      <selection activeCell="A2" sqref="A2"/>
    </sheetView>
  </sheetViews>
  <sheetFormatPr baseColWidth="10" defaultColWidth="11.42578125" defaultRowHeight="16.5" x14ac:dyDescent="0.3"/>
  <cols>
    <col min="1" max="1" width="5.85546875" style="24" customWidth="1"/>
    <col min="2" max="2" width="8.140625" style="24" customWidth="1"/>
    <col min="3" max="3" width="75" style="24" customWidth="1"/>
    <col min="4" max="4" width="41.140625" style="24" customWidth="1"/>
    <col min="5" max="5" width="4.42578125" style="24" customWidth="1"/>
    <col min="6" max="6" width="9" style="47" customWidth="1"/>
    <col min="7" max="7" width="54.7109375" style="47" bestFit="1" customWidth="1"/>
    <col min="8" max="8" width="25.7109375" style="47" bestFit="1" customWidth="1"/>
    <col min="9" max="9" width="17.85546875" style="47" bestFit="1" customWidth="1"/>
    <col min="10" max="10" width="14" style="47" bestFit="1" customWidth="1"/>
    <col min="11" max="11" width="11.42578125" style="47" bestFit="1" customWidth="1"/>
    <col min="12" max="12" width="10.42578125" style="47" bestFit="1" customWidth="1"/>
    <col min="13" max="13" width="6.28515625" style="47" bestFit="1" customWidth="1"/>
    <col min="14" max="14" width="8.5703125" style="47" bestFit="1" customWidth="1"/>
    <col min="15" max="15" width="10.7109375" style="47" bestFit="1" customWidth="1"/>
    <col min="16" max="16" width="6.7109375" style="24" bestFit="1" customWidth="1"/>
    <col min="17" max="17" width="15.85546875" style="24" bestFit="1" customWidth="1"/>
    <col min="18" max="18" width="13.140625" style="24" bestFit="1" customWidth="1"/>
    <col min="19" max="20" width="10.5703125" style="24" bestFit="1" customWidth="1"/>
    <col min="21" max="21" width="14.5703125" style="24" bestFit="1" customWidth="1"/>
    <col min="22" max="22" width="9" style="24" bestFit="1" customWidth="1"/>
    <col min="23" max="23" width="8.140625" style="24" bestFit="1" customWidth="1"/>
    <col min="24" max="24" width="7.7109375" style="24" bestFit="1" customWidth="1"/>
    <col min="25" max="25" width="9.5703125" style="24" bestFit="1" customWidth="1"/>
    <col min="26" max="26" width="7.5703125" style="24" bestFit="1" customWidth="1"/>
    <col min="27" max="27" width="15.85546875" style="24" bestFit="1" customWidth="1"/>
    <col min="28" max="28" width="12.85546875" style="24" bestFit="1" customWidth="1"/>
    <col min="29" max="29" width="9.5703125" style="24" bestFit="1" customWidth="1"/>
    <col min="30" max="30" width="10.140625" style="24" bestFit="1" customWidth="1"/>
    <col min="31" max="31" width="13.7109375" style="24" bestFit="1" customWidth="1"/>
    <col min="32" max="32" width="8.42578125" style="24" bestFit="1" customWidth="1"/>
    <col min="33" max="33" width="20.5703125" style="24" bestFit="1" customWidth="1"/>
    <col min="34" max="34" width="7.7109375" style="24" bestFit="1" customWidth="1"/>
    <col min="35" max="35" width="18" style="24" bestFit="1" customWidth="1"/>
    <col min="36" max="36" width="15.42578125" style="24" bestFit="1" customWidth="1"/>
    <col min="37" max="37" width="13" style="24" bestFit="1" customWidth="1"/>
    <col min="38" max="38" width="9.28515625" style="24" bestFit="1" customWidth="1"/>
    <col min="39" max="39" width="8.140625" style="24" bestFit="1" customWidth="1"/>
    <col min="40" max="40" width="14" style="24" bestFit="1" customWidth="1"/>
    <col min="41" max="41" width="11" style="24" bestFit="1" customWidth="1"/>
    <col min="42" max="42" width="10.140625" style="24" bestFit="1" customWidth="1"/>
    <col min="43" max="43" width="11" style="24" bestFit="1" customWidth="1"/>
    <col min="44" max="44" width="13" style="24" bestFit="1" customWidth="1"/>
    <col min="45" max="45" width="10.140625" style="24" bestFit="1" customWidth="1"/>
    <col min="46" max="46" width="16.42578125" style="24" bestFit="1" customWidth="1"/>
    <col min="47" max="47" width="10.7109375" style="24" bestFit="1" customWidth="1"/>
    <col min="48" max="48" width="7" style="24" bestFit="1" customWidth="1"/>
    <col min="49" max="49" width="14.140625" style="24" bestFit="1" customWidth="1"/>
    <col min="50" max="50" width="10" style="24" bestFit="1" customWidth="1"/>
    <col min="51" max="51" width="8.5703125" style="24" bestFit="1" customWidth="1"/>
    <col min="52" max="52" width="7.85546875" style="24" bestFit="1" customWidth="1"/>
    <col min="53" max="53" width="8" style="24" bestFit="1" customWidth="1"/>
    <col min="54" max="54" width="9" style="24" bestFit="1" customWidth="1"/>
    <col min="55" max="55" width="10.28515625" style="24" bestFit="1" customWidth="1"/>
    <col min="56" max="56" width="4" style="24" bestFit="1" customWidth="1"/>
    <col min="57" max="57" width="9.28515625" style="24" bestFit="1" customWidth="1"/>
    <col min="58" max="58" width="14" style="24" bestFit="1" customWidth="1"/>
    <col min="59" max="59" width="4.28515625" style="24" bestFit="1" customWidth="1"/>
    <col min="60" max="60" width="5.7109375" style="24" bestFit="1" customWidth="1"/>
    <col min="61" max="61" width="5.42578125" style="24" bestFit="1" customWidth="1"/>
    <col min="62" max="62" width="4" style="24" bestFit="1" customWidth="1"/>
    <col min="63" max="63" width="8.28515625" style="24" bestFit="1" customWidth="1"/>
    <col min="64" max="64" width="4.85546875" style="24" bestFit="1" customWidth="1"/>
    <col min="65" max="65" width="4.28515625" style="24" bestFit="1" customWidth="1"/>
    <col min="66" max="66" width="14" style="24" bestFit="1" customWidth="1"/>
    <col min="67" max="67" width="18.5703125" style="24" bestFit="1" customWidth="1"/>
    <col min="68" max="68" width="11.7109375" style="24" bestFit="1" customWidth="1"/>
    <col min="69" max="69" width="10.42578125" style="24" bestFit="1" customWidth="1"/>
    <col min="70" max="70" width="11.28515625" style="24" bestFit="1" customWidth="1"/>
    <col min="71" max="71" width="15.5703125" style="24" bestFit="1" customWidth="1"/>
    <col min="72" max="72" width="11.5703125" style="24" bestFit="1" customWidth="1"/>
    <col min="73" max="73" width="13.28515625" style="24" bestFit="1" customWidth="1"/>
    <col min="74" max="74" width="20.7109375" style="24" bestFit="1" customWidth="1"/>
    <col min="75" max="75" width="9.42578125" style="24" bestFit="1" customWidth="1"/>
    <col min="76" max="76" width="6.85546875" style="24" bestFit="1" customWidth="1"/>
    <col min="77" max="77" width="9.7109375" style="24" bestFit="1" customWidth="1"/>
    <col min="78" max="78" width="12.5703125" style="24" bestFit="1" customWidth="1"/>
    <col min="79" max="79" width="13.5703125" style="24" bestFit="1" customWidth="1"/>
    <col min="80" max="80" width="11.28515625" style="24" bestFit="1" customWidth="1"/>
    <col min="81" max="81" width="11.42578125" style="24" bestFit="1" customWidth="1"/>
    <col min="82" max="82" width="16.140625" style="24" bestFit="1" customWidth="1"/>
    <col min="83" max="83" width="17.140625" style="24" bestFit="1" customWidth="1"/>
    <col min="84" max="84" width="6.28515625" style="24" bestFit="1" customWidth="1"/>
    <col min="85" max="85" width="7.140625" style="24" bestFit="1" customWidth="1"/>
    <col min="86" max="86" width="18.140625" style="24" bestFit="1" customWidth="1"/>
    <col min="87" max="87" width="9.140625" style="24" bestFit="1" customWidth="1"/>
    <col min="88" max="88" width="7.85546875" style="24" bestFit="1" customWidth="1"/>
    <col min="89" max="89" width="7.5703125" style="24" bestFit="1" customWidth="1"/>
    <col min="90" max="90" width="6.85546875" style="24" bestFit="1" customWidth="1"/>
    <col min="91" max="91" width="9.28515625" style="24" bestFit="1" customWidth="1"/>
    <col min="92" max="93" width="8" style="24" bestFit="1" customWidth="1"/>
    <col min="94" max="94" width="6.140625" style="24" bestFit="1" customWidth="1"/>
    <col min="95" max="95" width="13.28515625" style="24" bestFit="1" customWidth="1"/>
    <col min="96" max="96" width="11.28515625" style="24" bestFit="1" customWidth="1"/>
    <col min="97" max="97" width="8.42578125" style="24" bestFit="1" customWidth="1"/>
    <col min="98" max="98" width="18.5703125" style="24" bestFit="1" customWidth="1"/>
    <col min="99" max="99" width="13.140625" style="24" bestFit="1" customWidth="1"/>
    <col min="100" max="100" width="8.140625" style="24" bestFit="1" customWidth="1"/>
    <col min="101" max="101" width="16.28515625" style="24" bestFit="1" customWidth="1"/>
    <col min="102" max="102" width="21.7109375" style="24" bestFit="1" customWidth="1"/>
    <col min="103" max="103" width="15.42578125" style="24" bestFit="1" customWidth="1"/>
    <col min="104" max="104" width="8.140625" style="24" bestFit="1" customWidth="1"/>
    <col min="105" max="105" width="14.28515625" style="24" bestFit="1" customWidth="1"/>
    <col min="106" max="106" width="9.28515625" style="24" bestFit="1" customWidth="1"/>
    <col min="107" max="107" width="6.85546875" style="24" bestFit="1" customWidth="1"/>
    <col min="108" max="108" width="22.28515625" style="24" bestFit="1" customWidth="1"/>
    <col min="109" max="109" width="8.28515625" style="24" bestFit="1" customWidth="1"/>
    <col min="110" max="110" width="13.42578125" style="24" bestFit="1" customWidth="1"/>
    <col min="111" max="111" width="9.85546875" style="24" bestFit="1" customWidth="1"/>
    <col min="112" max="112" width="17.85546875" style="24" bestFit="1" customWidth="1"/>
    <col min="113" max="113" width="10.7109375" style="24" bestFit="1" customWidth="1"/>
    <col min="114" max="114" width="11.42578125" style="24" bestFit="1" customWidth="1"/>
    <col min="115" max="115" width="7.28515625" style="24" bestFit="1" customWidth="1"/>
    <col min="116" max="116" width="25.85546875" style="24" bestFit="1" customWidth="1"/>
    <col min="117" max="117" width="18.5703125" style="24" bestFit="1" customWidth="1"/>
    <col min="118" max="118" width="10.7109375" style="24" bestFit="1" customWidth="1"/>
    <col min="119" max="119" width="9.140625" style="24" bestFit="1" customWidth="1"/>
    <col min="120" max="120" width="12.7109375" style="24" bestFit="1" customWidth="1"/>
    <col min="121" max="121" width="11.85546875" style="24" bestFit="1" customWidth="1"/>
    <col min="122" max="122" width="7.28515625" style="24" bestFit="1" customWidth="1"/>
    <col min="123" max="123" width="10" style="24" bestFit="1" customWidth="1"/>
    <col min="124" max="124" width="19.42578125" style="24" bestFit="1" customWidth="1"/>
    <col min="125" max="125" width="9.5703125" style="24" bestFit="1" customWidth="1"/>
    <col min="126" max="126" width="10.85546875" style="24" bestFit="1" customWidth="1"/>
    <col min="127" max="127" width="10.28515625" style="24" bestFit="1" customWidth="1"/>
    <col min="128" max="128" width="9.140625" style="24" bestFit="1" customWidth="1"/>
    <col min="129" max="129" width="7.5703125" style="24" bestFit="1" customWidth="1"/>
    <col min="130" max="130" width="10.85546875" style="24" bestFit="1" customWidth="1"/>
    <col min="131" max="131" width="11.7109375" style="24" bestFit="1" customWidth="1"/>
    <col min="132" max="132" width="13.7109375" style="24" bestFit="1" customWidth="1"/>
    <col min="133" max="133" width="12.7109375" style="24" bestFit="1" customWidth="1"/>
    <col min="134" max="134" width="10" style="24" bestFit="1" customWidth="1"/>
    <col min="135" max="135" width="12.85546875" style="24" bestFit="1" customWidth="1"/>
    <col min="136" max="136" width="14" style="24" bestFit="1" customWidth="1"/>
    <col min="137" max="137" width="11.42578125" style="24" bestFit="1" customWidth="1"/>
    <col min="138" max="138" width="12.5703125" style="24" bestFit="1" customWidth="1"/>
    <col min="139" max="139" width="4.28515625" style="24" bestFit="1" customWidth="1"/>
    <col min="140" max="140" width="12.5703125" style="24" bestFit="1" customWidth="1"/>
    <col min="141" max="141" width="5.140625" style="24" bestFit="1" customWidth="1"/>
    <col min="142" max="142" width="11.7109375" style="24" bestFit="1" customWidth="1"/>
    <col min="143" max="143" width="8.42578125" style="24" bestFit="1" customWidth="1"/>
    <col min="144" max="144" width="10.7109375" style="24" bestFit="1" customWidth="1"/>
    <col min="145" max="145" width="11.28515625" style="24" bestFit="1" customWidth="1"/>
    <col min="146" max="146" width="16.5703125" style="24" bestFit="1" customWidth="1"/>
    <col min="147" max="147" width="13.28515625" style="24" bestFit="1" customWidth="1"/>
    <col min="148" max="148" width="8.28515625" style="24" bestFit="1" customWidth="1"/>
    <col min="149" max="149" width="5.5703125" style="24" bestFit="1" customWidth="1"/>
    <col min="150" max="150" width="13.7109375" style="24" bestFit="1" customWidth="1"/>
    <col min="151" max="151" width="12.85546875" style="24" bestFit="1" customWidth="1"/>
    <col min="152" max="152" width="6.85546875" style="24" bestFit="1" customWidth="1"/>
    <col min="153" max="153" width="15.85546875" style="24" bestFit="1" customWidth="1"/>
    <col min="154" max="154" width="7.85546875" style="24" bestFit="1" customWidth="1"/>
    <col min="155" max="155" width="9.140625" style="24" bestFit="1" customWidth="1"/>
    <col min="156" max="156" width="10.140625" style="24" bestFit="1" customWidth="1"/>
    <col min="157" max="157" width="9.140625" style="24" bestFit="1" customWidth="1"/>
    <col min="158" max="158" width="7.85546875" style="24" bestFit="1" customWidth="1"/>
    <col min="159" max="159" width="8.42578125" style="24" bestFit="1" customWidth="1"/>
    <col min="160" max="160" width="12.42578125" style="24" bestFit="1" customWidth="1"/>
    <col min="161" max="161" width="12.85546875" style="24" bestFit="1" customWidth="1"/>
    <col min="162" max="162" width="11" style="24" bestFit="1" customWidth="1"/>
    <col min="163" max="163" width="12.5703125" style="24" bestFit="1" customWidth="1"/>
    <col min="164" max="16384" width="11.42578125" style="24"/>
  </cols>
  <sheetData>
    <row r="1" spans="1:8" ht="20.25" x14ac:dyDescent="0.3">
      <c r="A1" s="20" t="s">
        <v>0</v>
      </c>
      <c r="B1" s="21"/>
      <c r="C1" s="22"/>
      <c r="D1" s="22"/>
      <c r="E1" s="23"/>
    </row>
    <row r="2" spans="1:8" x14ac:dyDescent="0.3">
      <c r="A2" s="23"/>
      <c r="B2" s="23"/>
      <c r="C2" s="22"/>
      <c r="D2" s="22"/>
      <c r="E2" s="23"/>
    </row>
    <row r="3" spans="1:8" ht="18.75" x14ac:dyDescent="0.3">
      <c r="A3" s="25" t="s">
        <v>1</v>
      </c>
      <c r="C3" s="22"/>
      <c r="D3" s="22"/>
      <c r="E3" s="23"/>
    </row>
    <row r="4" spans="1:8" x14ac:dyDescent="0.3">
      <c r="A4" s="23"/>
      <c r="B4" s="23"/>
      <c r="C4" s="22"/>
      <c r="D4" s="22"/>
      <c r="E4" s="23"/>
    </row>
    <row r="5" spans="1:8" ht="17.25" x14ac:dyDescent="0.3">
      <c r="A5" s="26"/>
      <c r="B5" s="27" t="s">
        <v>2</v>
      </c>
      <c r="C5" s="28"/>
      <c r="D5" s="29"/>
      <c r="E5" s="26"/>
      <c r="G5" s="513" t="s">
        <v>1578</v>
      </c>
      <c r="H5" s="513" t="s">
        <v>1795</v>
      </c>
    </row>
    <row r="6" spans="1:8" x14ac:dyDescent="0.3">
      <c r="A6" s="23"/>
      <c r="B6" s="23"/>
      <c r="C6" s="22"/>
      <c r="D6" s="22"/>
      <c r="E6" s="23"/>
      <c r="G6" s="513" t="s">
        <v>165</v>
      </c>
      <c r="H6" s="513" t="s">
        <v>292</v>
      </c>
    </row>
    <row r="7" spans="1:8" ht="60" customHeight="1" x14ac:dyDescent="0.3">
      <c r="A7" s="29"/>
      <c r="B7" s="1723" t="s">
        <v>1828</v>
      </c>
      <c r="C7" s="1723"/>
      <c r="D7" s="1723"/>
      <c r="E7" s="29"/>
      <c r="G7" s="513" t="s">
        <v>163</v>
      </c>
      <c r="H7" s="513" t="s">
        <v>164</v>
      </c>
    </row>
    <row r="8" spans="1:8" x14ac:dyDescent="0.3">
      <c r="A8" s="23"/>
      <c r="B8" s="23"/>
      <c r="C8" s="22"/>
      <c r="D8" s="22"/>
      <c r="E8" s="23"/>
    </row>
    <row r="9" spans="1:8" ht="22.5" customHeight="1" x14ac:dyDescent="0.3">
      <c r="A9" s="23"/>
      <c r="B9" s="30" t="s">
        <v>3</v>
      </c>
      <c r="C9" s="31" t="s">
        <v>4</v>
      </c>
      <c r="D9" s="32" t="s">
        <v>5</v>
      </c>
      <c r="E9" s="23"/>
      <c r="G9" s="2" t="s">
        <v>167</v>
      </c>
      <c r="H9" s="2" t="s">
        <v>168</v>
      </c>
    </row>
    <row r="10" spans="1:8" ht="22.5" customHeight="1" x14ac:dyDescent="0.3">
      <c r="A10" s="23"/>
      <c r="B10" s="33">
        <v>1</v>
      </c>
      <c r="C10" s="34" t="s">
        <v>6</v>
      </c>
      <c r="D10" s="35" t="s">
        <v>7</v>
      </c>
      <c r="E10" s="23"/>
      <c r="G10" s="2" t="s">
        <v>6</v>
      </c>
      <c r="H10" s="2" t="s">
        <v>7</v>
      </c>
    </row>
    <row r="11" spans="1:8" ht="22.5" customHeight="1" x14ac:dyDescent="0.3">
      <c r="A11" s="23"/>
      <c r="B11" s="36">
        <v>2</v>
      </c>
      <c r="C11" s="37" t="s">
        <v>8</v>
      </c>
      <c r="D11" s="38" t="s">
        <v>9</v>
      </c>
      <c r="E11" s="23"/>
      <c r="G11" s="2" t="s">
        <v>8</v>
      </c>
      <c r="H11" s="2" t="s">
        <v>9</v>
      </c>
    </row>
    <row r="12" spans="1:8" ht="22.5" customHeight="1" x14ac:dyDescent="0.3">
      <c r="A12" s="23"/>
      <c r="B12" s="39">
        <v>3</v>
      </c>
      <c r="C12" s="37" t="s">
        <v>160</v>
      </c>
      <c r="D12" s="38" t="s">
        <v>10</v>
      </c>
      <c r="E12" s="23"/>
      <c r="G12" s="2" t="s">
        <v>160</v>
      </c>
      <c r="H12" s="2" t="s">
        <v>10</v>
      </c>
    </row>
    <row r="13" spans="1:8" ht="22.5" customHeight="1" x14ac:dyDescent="0.3">
      <c r="A13" s="23"/>
      <c r="B13" s="39">
        <v>4</v>
      </c>
      <c r="C13" s="37" t="s">
        <v>11</v>
      </c>
      <c r="D13" s="38" t="s">
        <v>12</v>
      </c>
      <c r="E13" s="23"/>
      <c r="G13" s="2" t="s">
        <v>11</v>
      </c>
      <c r="H13" s="2" t="s">
        <v>12</v>
      </c>
    </row>
    <row r="14" spans="1:8" ht="22.5" customHeight="1" x14ac:dyDescent="0.3">
      <c r="A14" s="23"/>
      <c r="B14" s="39">
        <v>5</v>
      </c>
      <c r="C14" s="37" t="s">
        <v>13</v>
      </c>
      <c r="D14" s="38" t="s">
        <v>14</v>
      </c>
      <c r="E14" s="23"/>
      <c r="G14" s="2" t="s">
        <v>13</v>
      </c>
      <c r="H14" s="2" t="s">
        <v>14</v>
      </c>
    </row>
    <row r="15" spans="1:8" ht="22.5" customHeight="1" x14ac:dyDescent="0.3">
      <c r="A15" s="23"/>
      <c r="B15" s="39">
        <v>6</v>
      </c>
      <c r="C15" s="37" t="s">
        <v>161</v>
      </c>
      <c r="D15" s="38" t="s">
        <v>15</v>
      </c>
      <c r="E15" s="23"/>
      <c r="G15" s="2" t="s">
        <v>161</v>
      </c>
      <c r="H15" s="2" t="s">
        <v>15</v>
      </c>
    </row>
    <row r="16" spans="1:8" ht="22.5" customHeight="1" x14ac:dyDescent="0.3">
      <c r="A16" s="23"/>
      <c r="B16" s="39">
        <v>7</v>
      </c>
      <c r="C16" s="37" t="s">
        <v>16</v>
      </c>
      <c r="D16" s="38" t="s">
        <v>17</v>
      </c>
      <c r="E16" s="23"/>
      <c r="G16" s="2" t="s">
        <v>16</v>
      </c>
      <c r="H16" s="2" t="s">
        <v>17</v>
      </c>
    </row>
    <row r="17" spans="1:8" ht="22.5" customHeight="1" x14ac:dyDescent="0.3">
      <c r="A17" s="23"/>
      <c r="B17" s="39">
        <v>8</v>
      </c>
      <c r="C17" s="37" t="s">
        <v>18</v>
      </c>
      <c r="D17" s="38" t="s">
        <v>19</v>
      </c>
      <c r="E17" s="23"/>
      <c r="G17" s="2" t="s">
        <v>18</v>
      </c>
      <c r="H17" s="2" t="s">
        <v>19</v>
      </c>
    </row>
    <row r="18" spans="1:8" ht="22.5" customHeight="1" x14ac:dyDescent="0.3">
      <c r="A18" s="23"/>
      <c r="B18" s="39">
        <v>9</v>
      </c>
      <c r="C18" s="37" t="s">
        <v>20</v>
      </c>
      <c r="D18" s="38" t="s">
        <v>21</v>
      </c>
      <c r="E18" s="23"/>
      <c r="G18" s="2" t="s">
        <v>20</v>
      </c>
      <c r="H18" s="2" t="s">
        <v>21</v>
      </c>
    </row>
    <row r="19" spans="1:8" ht="22.5" customHeight="1" x14ac:dyDescent="0.3">
      <c r="A19" s="23"/>
      <c r="B19" s="39">
        <v>10</v>
      </c>
      <c r="C19" s="37" t="s">
        <v>22</v>
      </c>
      <c r="D19" s="38" t="s">
        <v>23</v>
      </c>
      <c r="E19" s="23"/>
      <c r="G19" s="2" t="s">
        <v>22</v>
      </c>
      <c r="H19" s="2" t="s">
        <v>23</v>
      </c>
    </row>
    <row r="20" spans="1:8" ht="22.5" customHeight="1" x14ac:dyDescent="0.3">
      <c r="A20" s="23"/>
      <c r="B20" s="39">
        <v>11</v>
      </c>
      <c r="C20" s="37" t="s">
        <v>24</v>
      </c>
      <c r="D20" s="38" t="s">
        <v>25</v>
      </c>
      <c r="E20" s="23"/>
      <c r="G20" s="2" t="s">
        <v>24</v>
      </c>
      <c r="H20" s="2" t="s">
        <v>25</v>
      </c>
    </row>
    <row r="21" spans="1:8" ht="22.5" customHeight="1" x14ac:dyDescent="0.3">
      <c r="A21" s="23"/>
      <c r="B21" s="39">
        <v>12</v>
      </c>
      <c r="C21" s="37" t="s">
        <v>26</v>
      </c>
      <c r="D21" s="38" t="s">
        <v>27</v>
      </c>
      <c r="E21" s="23"/>
      <c r="G21" s="2" t="s">
        <v>26</v>
      </c>
      <c r="H21" s="2" t="s">
        <v>27</v>
      </c>
    </row>
    <row r="22" spans="1:8" ht="22.5" customHeight="1" x14ac:dyDescent="0.3">
      <c r="A22" s="23"/>
      <c r="B22" s="39">
        <v>13</v>
      </c>
      <c r="C22" s="37" t="s">
        <v>1853</v>
      </c>
      <c r="D22" s="38" t="s">
        <v>1806</v>
      </c>
      <c r="E22" s="23"/>
      <c r="G22" s="2" t="s">
        <v>1817</v>
      </c>
      <c r="H22" s="2" t="s">
        <v>1806</v>
      </c>
    </row>
    <row r="23" spans="1:8" ht="22.5" customHeight="1" x14ac:dyDescent="0.3">
      <c r="A23" s="23"/>
      <c r="B23" s="39">
        <v>14</v>
      </c>
      <c r="C23" s="37" t="s">
        <v>1613</v>
      </c>
      <c r="D23" s="38" t="s">
        <v>1614</v>
      </c>
      <c r="E23" s="23"/>
      <c r="G23" s="2" t="s">
        <v>1613</v>
      </c>
      <c r="H23" s="2" t="s">
        <v>1614</v>
      </c>
    </row>
    <row r="24" spans="1:8" ht="22.5" customHeight="1" x14ac:dyDescent="0.3">
      <c r="A24" s="23"/>
      <c r="B24" s="39">
        <v>15</v>
      </c>
      <c r="C24" s="37" t="s">
        <v>28</v>
      </c>
      <c r="D24" s="38" t="s">
        <v>29</v>
      </c>
      <c r="E24" s="23"/>
      <c r="G24" s="2" t="s">
        <v>28</v>
      </c>
      <c r="H24" s="2" t="s">
        <v>29</v>
      </c>
    </row>
    <row r="25" spans="1:8" ht="22.5" customHeight="1" x14ac:dyDescent="0.3">
      <c r="A25" s="23"/>
      <c r="B25" s="39">
        <v>16</v>
      </c>
      <c r="C25" s="37" t="s">
        <v>30</v>
      </c>
      <c r="D25" s="38" t="s">
        <v>31</v>
      </c>
      <c r="E25" s="23"/>
      <c r="G25" s="2" t="s">
        <v>30</v>
      </c>
      <c r="H25" s="2" t="s">
        <v>31</v>
      </c>
    </row>
    <row r="26" spans="1:8" ht="22.5" customHeight="1" x14ac:dyDescent="0.3">
      <c r="A26" s="23"/>
      <c r="B26" s="39">
        <v>17</v>
      </c>
      <c r="C26" s="37" t="s">
        <v>32</v>
      </c>
      <c r="D26" s="38" t="s">
        <v>33</v>
      </c>
      <c r="E26" s="23"/>
      <c r="G26" s="2" t="s">
        <v>32</v>
      </c>
      <c r="H26" s="2" t="s">
        <v>33</v>
      </c>
    </row>
    <row r="27" spans="1:8" ht="22.5" customHeight="1" x14ac:dyDescent="0.3">
      <c r="A27" s="23"/>
      <c r="B27" s="39">
        <v>18</v>
      </c>
      <c r="C27" s="37" t="s">
        <v>34</v>
      </c>
      <c r="D27" s="38" t="s">
        <v>35</v>
      </c>
      <c r="E27" s="23"/>
      <c r="G27" s="2" t="s">
        <v>34</v>
      </c>
      <c r="H27" s="2" t="s">
        <v>35</v>
      </c>
    </row>
    <row r="28" spans="1:8" ht="22.5" customHeight="1" x14ac:dyDescent="0.3">
      <c r="A28" s="23"/>
      <c r="B28" s="39">
        <v>19</v>
      </c>
      <c r="C28" s="37" t="s">
        <v>36</v>
      </c>
      <c r="D28" s="38" t="s">
        <v>37</v>
      </c>
      <c r="E28" s="23"/>
      <c r="G28" s="2" t="s">
        <v>36</v>
      </c>
      <c r="H28" s="2" t="s">
        <v>37</v>
      </c>
    </row>
    <row r="29" spans="1:8" ht="22.5" customHeight="1" x14ac:dyDescent="0.3">
      <c r="A29" s="23"/>
      <c r="B29" s="39">
        <v>20</v>
      </c>
      <c r="C29" s="37" t="s">
        <v>38</v>
      </c>
      <c r="D29" s="38" t="s">
        <v>39</v>
      </c>
      <c r="E29" s="23"/>
      <c r="G29" s="2" t="s">
        <v>38</v>
      </c>
      <c r="H29" s="2" t="s">
        <v>39</v>
      </c>
    </row>
    <row r="30" spans="1:8" ht="22.5" customHeight="1" x14ac:dyDescent="0.3">
      <c r="A30" s="23"/>
      <c r="B30" s="39">
        <v>21</v>
      </c>
      <c r="C30" s="37" t="s">
        <v>40</v>
      </c>
      <c r="D30" s="38" t="s">
        <v>41</v>
      </c>
      <c r="E30" s="23"/>
      <c r="G30" s="2" t="s">
        <v>40</v>
      </c>
      <c r="H30" s="2" t="s">
        <v>41</v>
      </c>
    </row>
    <row r="31" spans="1:8" ht="22.5" customHeight="1" x14ac:dyDescent="0.3">
      <c r="A31" s="23"/>
      <c r="B31" s="39">
        <v>22</v>
      </c>
      <c r="C31" s="37" t="s">
        <v>42</v>
      </c>
      <c r="D31" s="38" t="s">
        <v>43</v>
      </c>
      <c r="E31" s="23"/>
      <c r="G31" s="2" t="s">
        <v>42</v>
      </c>
      <c r="H31" s="2" t="s">
        <v>43</v>
      </c>
    </row>
    <row r="32" spans="1:8" ht="22.5" customHeight="1" x14ac:dyDescent="0.3">
      <c r="A32" s="23"/>
      <c r="B32" s="39">
        <v>23</v>
      </c>
      <c r="C32" s="37" t="s">
        <v>44</v>
      </c>
      <c r="D32" s="38" t="s">
        <v>45</v>
      </c>
      <c r="E32" s="23"/>
      <c r="G32" s="2" t="s">
        <v>44</v>
      </c>
      <c r="H32" s="2" t="s">
        <v>45</v>
      </c>
    </row>
    <row r="33" spans="1:8" ht="22.5" customHeight="1" x14ac:dyDescent="0.3">
      <c r="A33" s="23"/>
      <c r="B33" s="39">
        <v>24</v>
      </c>
      <c r="C33" s="37" t="s">
        <v>46</v>
      </c>
      <c r="D33" s="38" t="s">
        <v>47</v>
      </c>
      <c r="E33" s="23"/>
      <c r="G33" s="2" t="s">
        <v>46</v>
      </c>
      <c r="H33" s="2" t="s">
        <v>47</v>
      </c>
    </row>
    <row r="34" spans="1:8" ht="22.5" customHeight="1" x14ac:dyDescent="0.3">
      <c r="A34" s="23"/>
      <c r="B34" s="39">
        <v>25</v>
      </c>
      <c r="C34" s="37" t="s">
        <v>48</v>
      </c>
      <c r="D34" s="38" t="s">
        <v>49</v>
      </c>
      <c r="E34" s="23"/>
      <c r="G34" s="2" t="s">
        <v>48</v>
      </c>
      <c r="H34" s="2" t="s">
        <v>49</v>
      </c>
    </row>
    <row r="35" spans="1:8" ht="22.5" customHeight="1" x14ac:dyDescent="0.3">
      <c r="A35" s="23"/>
      <c r="B35" s="39">
        <v>26</v>
      </c>
      <c r="C35" s="37" t="s">
        <v>50</v>
      </c>
      <c r="D35" s="38" t="s">
        <v>51</v>
      </c>
      <c r="E35" s="23"/>
      <c r="G35" s="2" t="s">
        <v>50</v>
      </c>
      <c r="H35" s="2" t="s">
        <v>51</v>
      </c>
    </row>
    <row r="36" spans="1:8" ht="22.5" customHeight="1" x14ac:dyDescent="0.3">
      <c r="A36" s="23"/>
      <c r="B36" s="39">
        <v>27</v>
      </c>
      <c r="C36" s="37" t="s">
        <v>52</v>
      </c>
      <c r="D36" s="38" t="s">
        <v>53</v>
      </c>
      <c r="E36" s="23"/>
      <c r="G36" s="2" t="s">
        <v>52</v>
      </c>
      <c r="H36" s="2" t="s">
        <v>53</v>
      </c>
    </row>
    <row r="37" spans="1:8" ht="22.5" customHeight="1" x14ac:dyDescent="0.3">
      <c r="A37" s="23"/>
      <c r="B37" s="39">
        <v>28</v>
      </c>
      <c r="C37" s="37" t="s">
        <v>54</v>
      </c>
      <c r="D37" s="38" t="s">
        <v>55</v>
      </c>
      <c r="E37" s="23"/>
      <c r="G37" s="2" t="s">
        <v>54</v>
      </c>
      <c r="H37" s="2" t="s">
        <v>55</v>
      </c>
    </row>
    <row r="38" spans="1:8" ht="22.5" customHeight="1" x14ac:dyDescent="0.3">
      <c r="A38" s="23"/>
      <c r="B38" s="39">
        <v>29</v>
      </c>
      <c r="C38" s="37" t="s">
        <v>56</v>
      </c>
      <c r="D38" s="38" t="s">
        <v>57</v>
      </c>
      <c r="E38" s="23"/>
      <c r="G38" s="2" t="s">
        <v>56</v>
      </c>
      <c r="H38" s="2" t="s">
        <v>57</v>
      </c>
    </row>
    <row r="39" spans="1:8" ht="22.5" customHeight="1" x14ac:dyDescent="0.3">
      <c r="A39" s="23"/>
      <c r="B39" s="39">
        <v>30</v>
      </c>
      <c r="C39" s="37" t="s">
        <v>58</v>
      </c>
      <c r="D39" s="38" t="s">
        <v>59</v>
      </c>
      <c r="E39" s="23"/>
      <c r="G39" s="2" t="s">
        <v>58</v>
      </c>
      <c r="H39" s="2" t="s">
        <v>59</v>
      </c>
    </row>
    <row r="40" spans="1:8" ht="22.5" customHeight="1" x14ac:dyDescent="0.3">
      <c r="A40" s="23"/>
      <c r="B40" s="39">
        <v>31</v>
      </c>
      <c r="C40" s="37" t="s">
        <v>60</v>
      </c>
      <c r="D40" s="38" t="s">
        <v>61</v>
      </c>
      <c r="E40" s="23"/>
      <c r="G40" s="2" t="s">
        <v>60</v>
      </c>
      <c r="H40" s="2" t="s">
        <v>61</v>
      </c>
    </row>
    <row r="41" spans="1:8" ht="22.5" customHeight="1" x14ac:dyDescent="0.3">
      <c r="A41" s="23"/>
      <c r="B41" s="39">
        <v>32</v>
      </c>
      <c r="C41" s="37" t="s">
        <v>62</v>
      </c>
      <c r="D41" s="38" t="s">
        <v>63</v>
      </c>
      <c r="E41" s="23"/>
      <c r="G41" s="2" t="s">
        <v>62</v>
      </c>
      <c r="H41" s="2" t="s">
        <v>63</v>
      </c>
    </row>
    <row r="42" spans="1:8" ht="22.5" customHeight="1" x14ac:dyDescent="0.3">
      <c r="A42" s="23"/>
      <c r="B42" s="39">
        <v>33</v>
      </c>
      <c r="C42" s="37" t="s">
        <v>64</v>
      </c>
      <c r="D42" s="38" t="s">
        <v>65</v>
      </c>
      <c r="E42" s="23"/>
      <c r="G42" s="2" t="s">
        <v>64</v>
      </c>
      <c r="H42" s="2" t="s">
        <v>65</v>
      </c>
    </row>
    <row r="43" spans="1:8" ht="22.5" customHeight="1" x14ac:dyDescent="0.3">
      <c r="A43" s="23"/>
      <c r="B43" s="39">
        <v>34</v>
      </c>
      <c r="C43" s="37" t="s">
        <v>66</v>
      </c>
      <c r="D43" s="38" t="s">
        <v>67</v>
      </c>
      <c r="E43" s="23"/>
      <c r="G43" s="2" t="s">
        <v>66</v>
      </c>
      <c r="H43" s="2" t="s">
        <v>67</v>
      </c>
    </row>
    <row r="44" spans="1:8" ht="22.5" customHeight="1" x14ac:dyDescent="0.3">
      <c r="A44" s="23"/>
      <c r="B44" s="39">
        <v>35</v>
      </c>
      <c r="C44" s="37" t="s">
        <v>68</v>
      </c>
      <c r="D44" s="38" t="s">
        <v>69</v>
      </c>
      <c r="E44" s="23"/>
      <c r="G44" s="2" t="s">
        <v>68</v>
      </c>
      <c r="H44" s="2" t="s">
        <v>69</v>
      </c>
    </row>
    <row r="45" spans="1:8" ht="22.5" customHeight="1" x14ac:dyDescent="0.3">
      <c r="A45" s="23"/>
      <c r="B45" s="39">
        <v>36</v>
      </c>
      <c r="C45" s="37" t="s">
        <v>70</v>
      </c>
      <c r="D45" s="38" t="s">
        <v>71</v>
      </c>
      <c r="E45" s="23"/>
      <c r="G45" s="2" t="s">
        <v>70</v>
      </c>
      <c r="H45" s="2" t="s">
        <v>71</v>
      </c>
    </row>
    <row r="46" spans="1:8" ht="22.5" customHeight="1" x14ac:dyDescent="0.3">
      <c r="A46" s="23"/>
      <c r="B46" s="39">
        <v>37</v>
      </c>
      <c r="C46" s="37" t="s">
        <v>72</v>
      </c>
      <c r="D46" s="38" t="s">
        <v>73</v>
      </c>
      <c r="E46" s="23"/>
      <c r="G46" s="2" t="s">
        <v>72</v>
      </c>
      <c r="H46" s="2" t="s">
        <v>73</v>
      </c>
    </row>
    <row r="47" spans="1:8" ht="22.5" customHeight="1" x14ac:dyDescent="0.3">
      <c r="A47" s="23"/>
      <c r="B47" s="39">
        <v>38</v>
      </c>
      <c r="C47" s="37" t="s">
        <v>74</v>
      </c>
      <c r="D47" s="38" t="s">
        <v>75</v>
      </c>
      <c r="E47" s="23"/>
      <c r="G47" s="2" t="s">
        <v>74</v>
      </c>
      <c r="H47" s="2" t="s">
        <v>75</v>
      </c>
    </row>
    <row r="48" spans="1:8" ht="22.5" customHeight="1" x14ac:dyDescent="0.3">
      <c r="A48" s="23"/>
      <c r="B48" s="39">
        <v>39</v>
      </c>
      <c r="C48" s="37" t="s">
        <v>76</v>
      </c>
      <c r="D48" s="38" t="s">
        <v>77</v>
      </c>
      <c r="E48" s="23"/>
      <c r="G48" s="2" t="s">
        <v>76</v>
      </c>
      <c r="H48" s="2" t="s">
        <v>77</v>
      </c>
    </row>
    <row r="49" spans="1:8" ht="22.5" customHeight="1" x14ac:dyDescent="0.3">
      <c r="A49" s="23"/>
      <c r="B49" s="39">
        <v>40</v>
      </c>
      <c r="C49" s="37" t="s">
        <v>78</v>
      </c>
      <c r="D49" s="38" t="s">
        <v>79</v>
      </c>
      <c r="E49" s="23"/>
      <c r="G49" s="2" t="s">
        <v>78</v>
      </c>
      <c r="H49" s="2" t="s">
        <v>79</v>
      </c>
    </row>
    <row r="50" spans="1:8" ht="22.5" customHeight="1" x14ac:dyDescent="0.3">
      <c r="A50" s="23"/>
      <c r="B50" s="39">
        <v>41</v>
      </c>
      <c r="C50" s="37" t="s">
        <v>80</v>
      </c>
      <c r="D50" s="38" t="s">
        <v>81</v>
      </c>
      <c r="E50" s="23"/>
      <c r="G50" s="2" t="s">
        <v>80</v>
      </c>
      <c r="H50" s="2" t="s">
        <v>81</v>
      </c>
    </row>
    <row r="51" spans="1:8" ht="22.5" customHeight="1" x14ac:dyDescent="0.3">
      <c r="A51" s="23"/>
      <c r="B51" s="39">
        <v>42</v>
      </c>
      <c r="C51" s="37" t="s">
        <v>82</v>
      </c>
      <c r="D51" s="38" t="s">
        <v>83</v>
      </c>
      <c r="E51" s="23"/>
      <c r="G51" s="2" t="s">
        <v>82</v>
      </c>
      <c r="H51" s="2" t="s">
        <v>83</v>
      </c>
    </row>
    <row r="52" spans="1:8" ht="22.5" customHeight="1" x14ac:dyDescent="0.3">
      <c r="A52" s="23"/>
      <c r="B52" s="39">
        <v>43</v>
      </c>
      <c r="C52" s="37" t="s">
        <v>84</v>
      </c>
      <c r="D52" s="38" t="s">
        <v>85</v>
      </c>
      <c r="E52" s="23"/>
      <c r="G52" s="2" t="s">
        <v>84</v>
      </c>
      <c r="H52" s="2" t="s">
        <v>85</v>
      </c>
    </row>
    <row r="53" spans="1:8" ht="22.5" customHeight="1" x14ac:dyDescent="0.3">
      <c r="A53" s="23"/>
      <c r="B53" s="39">
        <v>44</v>
      </c>
      <c r="C53" s="37" t="s">
        <v>86</v>
      </c>
      <c r="D53" s="38" t="s">
        <v>87</v>
      </c>
      <c r="E53" s="23"/>
      <c r="G53" s="2" t="s">
        <v>86</v>
      </c>
      <c r="H53" s="2" t="s">
        <v>87</v>
      </c>
    </row>
    <row r="54" spans="1:8" ht="22.5" customHeight="1" x14ac:dyDescent="0.3">
      <c r="A54" s="23"/>
      <c r="B54" s="39">
        <v>45</v>
      </c>
      <c r="C54" s="37" t="s">
        <v>1854</v>
      </c>
      <c r="D54" s="38" t="s">
        <v>89</v>
      </c>
      <c r="E54" s="23"/>
      <c r="G54" s="2" t="s">
        <v>88</v>
      </c>
      <c r="H54" s="2" t="s">
        <v>89</v>
      </c>
    </row>
    <row r="55" spans="1:8" ht="22.5" customHeight="1" x14ac:dyDescent="0.3">
      <c r="A55" s="23"/>
      <c r="B55" s="39">
        <v>46</v>
      </c>
      <c r="C55" s="37" t="s">
        <v>90</v>
      </c>
      <c r="D55" s="38" t="s">
        <v>91</v>
      </c>
      <c r="E55" s="23"/>
      <c r="G55" s="2" t="s">
        <v>90</v>
      </c>
      <c r="H55" s="2" t="s">
        <v>91</v>
      </c>
    </row>
    <row r="56" spans="1:8" ht="22.5" customHeight="1" x14ac:dyDescent="0.3">
      <c r="A56" s="23"/>
      <c r="B56" s="39">
        <v>47</v>
      </c>
      <c r="C56" s="37" t="s">
        <v>1855</v>
      </c>
      <c r="D56" s="38" t="s">
        <v>93</v>
      </c>
      <c r="E56" s="23"/>
      <c r="G56" s="2" t="s">
        <v>92</v>
      </c>
      <c r="H56" s="2" t="s">
        <v>93</v>
      </c>
    </row>
    <row r="57" spans="1:8" ht="22.5" customHeight="1" x14ac:dyDescent="0.3">
      <c r="A57" s="23"/>
      <c r="B57" s="39">
        <v>48</v>
      </c>
      <c r="C57" s="37" t="s">
        <v>94</v>
      </c>
      <c r="D57" s="38" t="s">
        <v>95</v>
      </c>
      <c r="E57" s="23"/>
      <c r="G57" s="2" t="s">
        <v>94</v>
      </c>
      <c r="H57" s="2" t="s">
        <v>95</v>
      </c>
    </row>
    <row r="58" spans="1:8" ht="22.5" customHeight="1" x14ac:dyDescent="0.3">
      <c r="A58" s="23"/>
      <c r="B58" s="39">
        <v>49</v>
      </c>
      <c r="C58" s="37" t="s">
        <v>1856</v>
      </c>
      <c r="D58" s="38" t="s">
        <v>1813</v>
      </c>
      <c r="E58" s="23"/>
      <c r="G58" s="2" t="s">
        <v>1820</v>
      </c>
      <c r="H58" s="2" t="s">
        <v>1813</v>
      </c>
    </row>
    <row r="59" spans="1:8" ht="22.5" customHeight="1" x14ac:dyDescent="0.3">
      <c r="A59" s="23"/>
      <c r="B59" s="39">
        <v>50</v>
      </c>
      <c r="C59" s="37" t="s">
        <v>96</v>
      </c>
      <c r="D59" s="38" t="s">
        <v>97</v>
      </c>
      <c r="E59" s="23"/>
      <c r="G59" s="2" t="s">
        <v>96</v>
      </c>
      <c r="H59" s="2" t="s">
        <v>97</v>
      </c>
    </row>
    <row r="60" spans="1:8" ht="22.5" customHeight="1" x14ac:dyDescent="0.3">
      <c r="A60" s="23"/>
      <c r="B60" s="39">
        <v>51</v>
      </c>
      <c r="C60" s="37" t="s">
        <v>98</v>
      </c>
      <c r="D60" s="38" t="s">
        <v>99</v>
      </c>
      <c r="E60" s="23"/>
      <c r="G60" s="2" t="s">
        <v>98</v>
      </c>
      <c r="H60" s="2" t="s">
        <v>99</v>
      </c>
    </row>
    <row r="61" spans="1:8" ht="22.5" customHeight="1" x14ac:dyDescent="0.3">
      <c r="A61" s="23"/>
      <c r="B61" s="39">
        <v>52</v>
      </c>
      <c r="C61" s="37" t="s">
        <v>100</v>
      </c>
      <c r="D61" s="38" t="s">
        <v>101</v>
      </c>
      <c r="E61" s="23"/>
      <c r="G61" s="2" t="s">
        <v>100</v>
      </c>
      <c r="H61" s="2" t="s">
        <v>101</v>
      </c>
    </row>
    <row r="62" spans="1:8" ht="22.5" customHeight="1" x14ac:dyDescent="0.3">
      <c r="A62" s="23"/>
      <c r="B62" s="39">
        <v>53</v>
      </c>
      <c r="C62" s="37" t="s">
        <v>102</v>
      </c>
      <c r="D62" s="38" t="s">
        <v>103</v>
      </c>
      <c r="E62" s="23"/>
      <c r="G62" s="2" t="s">
        <v>102</v>
      </c>
      <c r="H62" s="2" t="s">
        <v>103</v>
      </c>
    </row>
    <row r="63" spans="1:8" ht="22.5" customHeight="1" x14ac:dyDescent="0.3">
      <c r="A63" s="23"/>
      <c r="B63" s="39">
        <v>54</v>
      </c>
      <c r="C63" s="37" t="s">
        <v>104</v>
      </c>
      <c r="D63" s="38" t="s">
        <v>105</v>
      </c>
      <c r="E63" s="23"/>
      <c r="G63" s="2" t="s">
        <v>104</v>
      </c>
      <c r="H63" s="2" t="s">
        <v>105</v>
      </c>
    </row>
    <row r="64" spans="1:8" ht="22.5" customHeight="1" x14ac:dyDescent="0.3">
      <c r="A64" s="23"/>
      <c r="B64" s="39">
        <v>55</v>
      </c>
      <c r="C64" s="37" t="s">
        <v>1857</v>
      </c>
      <c r="D64" s="38" t="s">
        <v>1809</v>
      </c>
      <c r="E64" s="23"/>
      <c r="G64" s="2" t="s">
        <v>1818</v>
      </c>
      <c r="H64" s="2" t="s">
        <v>1809</v>
      </c>
    </row>
    <row r="65" spans="1:8" ht="22.5" customHeight="1" x14ac:dyDescent="0.3">
      <c r="A65" s="23"/>
      <c r="B65" s="39">
        <v>56</v>
      </c>
      <c r="C65" s="37" t="s">
        <v>1599</v>
      </c>
      <c r="D65" s="38" t="s">
        <v>1600</v>
      </c>
      <c r="E65" s="23"/>
      <c r="G65" s="2" t="s">
        <v>1599</v>
      </c>
      <c r="H65" s="2" t="s">
        <v>1600</v>
      </c>
    </row>
    <row r="66" spans="1:8" ht="22.5" customHeight="1" x14ac:dyDescent="0.3">
      <c r="A66" s="23"/>
      <c r="B66" s="39">
        <v>57</v>
      </c>
      <c r="C66" s="37" t="s">
        <v>1602</v>
      </c>
      <c r="D66" s="38" t="s">
        <v>1603</v>
      </c>
      <c r="E66" s="23"/>
      <c r="G66" s="2" t="s">
        <v>1602</v>
      </c>
      <c r="H66" s="2" t="s">
        <v>1603</v>
      </c>
    </row>
    <row r="67" spans="1:8" ht="22.5" customHeight="1" x14ac:dyDescent="0.3">
      <c r="A67" s="23"/>
      <c r="B67" s="39">
        <v>58</v>
      </c>
      <c r="C67" s="37" t="s">
        <v>106</v>
      </c>
      <c r="D67" s="38" t="s">
        <v>107</v>
      </c>
      <c r="E67" s="23"/>
      <c r="G67" s="2" t="s">
        <v>106</v>
      </c>
      <c r="H67" s="2" t="s">
        <v>107</v>
      </c>
    </row>
    <row r="68" spans="1:8" ht="22.5" customHeight="1" x14ac:dyDescent="0.3">
      <c r="A68" s="23"/>
      <c r="B68" s="39">
        <v>59</v>
      </c>
      <c r="C68" s="37" t="s">
        <v>109</v>
      </c>
      <c r="D68" s="38" t="s">
        <v>110</v>
      </c>
      <c r="E68" s="23"/>
      <c r="G68" s="2" t="s">
        <v>109</v>
      </c>
      <c r="H68" s="2" t="s">
        <v>110</v>
      </c>
    </row>
    <row r="69" spans="1:8" ht="22.5" customHeight="1" x14ac:dyDescent="0.3">
      <c r="A69" s="23"/>
      <c r="B69" s="39">
        <v>60</v>
      </c>
      <c r="C69" s="37" t="s">
        <v>111</v>
      </c>
      <c r="D69" s="38" t="s">
        <v>112</v>
      </c>
      <c r="E69" s="23"/>
      <c r="G69" s="2" t="s">
        <v>111</v>
      </c>
      <c r="H69" s="2" t="s">
        <v>112</v>
      </c>
    </row>
    <row r="70" spans="1:8" ht="22.5" customHeight="1" x14ac:dyDescent="0.3">
      <c r="A70" s="23"/>
      <c r="B70" s="39">
        <v>61</v>
      </c>
      <c r="C70" s="37" t="s">
        <v>113</v>
      </c>
      <c r="D70" s="38" t="s">
        <v>114</v>
      </c>
      <c r="E70" s="23"/>
      <c r="G70" s="2" t="s">
        <v>113</v>
      </c>
      <c r="H70" s="2" t="s">
        <v>114</v>
      </c>
    </row>
    <row r="71" spans="1:8" ht="22.5" customHeight="1" x14ac:dyDescent="0.3">
      <c r="A71" s="23"/>
      <c r="B71" s="39">
        <v>62</v>
      </c>
      <c r="C71" s="37" t="s">
        <v>1709</v>
      </c>
      <c r="D71" s="38" t="s">
        <v>108</v>
      </c>
      <c r="E71" s="23"/>
      <c r="G71" s="2" t="s">
        <v>1709</v>
      </c>
      <c r="H71" s="2" t="s">
        <v>108</v>
      </c>
    </row>
    <row r="72" spans="1:8" ht="22.5" customHeight="1" x14ac:dyDescent="0.3">
      <c r="A72" s="23"/>
      <c r="B72" s="39">
        <v>63</v>
      </c>
      <c r="C72" s="40" t="s">
        <v>115</v>
      </c>
      <c r="D72" s="38" t="s">
        <v>116</v>
      </c>
      <c r="E72" s="23"/>
      <c r="G72" s="2" t="s">
        <v>115</v>
      </c>
      <c r="H72" s="2" t="s">
        <v>116</v>
      </c>
    </row>
    <row r="73" spans="1:8" ht="22.5" customHeight="1" x14ac:dyDescent="0.3">
      <c r="A73" s="23"/>
      <c r="B73" s="39">
        <v>64</v>
      </c>
      <c r="C73" s="37" t="s">
        <v>117</v>
      </c>
      <c r="D73" s="38" t="s">
        <v>118</v>
      </c>
      <c r="E73" s="23"/>
      <c r="G73" s="2" t="s">
        <v>117</v>
      </c>
      <c r="H73" s="2" t="s">
        <v>118</v>
      </c>
    </row>
    <row r="74" spans="1:8" ht="22.5" customHeight="1" x14ac:dyDescent="0.3">
      <c r="A74" s="23"/>
      <c r="B74" s="39">
        <v>65</v>
      </c>
      <c r="C74" s="37" t="s">
        <v>119</v>
      </c>
      <c r="D74" s="38" t="s">
        <v>120</v>
      </c>
      <c r="E74" s="23"/>
      <c r="G74" s="2" t="s">
        <v>119</v>
      </c>
      <c r="H74" s="2" t="s">
        <v>120</v>
      </c>
    </row>
    <row r="75" spans="1:8" ht="22.5" customHeight="1" x14ac:dyDescent="0.3">
      <c r="A75" s="23"/>
      <c r="B75" s="39">
        <v>66</v>
      </c>
      <c r="C75" s="37" t="s">
        <v>1629</v>
      </c>
      <c r="D75" s="38" t="s">
        <v>1627</v>
      </c>
      <c r="E75" s="23"/>
      <c r="G75" s="2" t="s">
        <v>1629</v>
      </c>
      <c r="H75" s="2" t="s">
        <v>1627</v>
      </c>
    </row>
    <row r="76" spans="1:8" ht="22.5" customHeight="1" x14ac:dyDescent="0.3">
      <c r="A76" s="23"/>
      <c r="B76" s="39">
        <v>67</v>
      </c>
      <c r="C76" s="37" t="s">
        <v>121</v>
      </c>
      <c r="D76" s="38" t="s">
        <v>122</v>
      </c>
      <c r="E76" s="23"/>
      <c r="G76" s="2" t="s">
        <v>121</v>
      </c>
      <c r="H76" s="2" t="s">
        <v>122</v>
      </c>
    </row>
    <row r="77" spans="1:8" ht="22.5" customHeight="1" x14ac:dyDescent="0.3">
      <c r="A77" s="23"/>
      <c r="B77" s="39">
        <v>68</v>
      </c>
      <c r="C77" s="37" t="s">
        <v>1587</v>
      </c>
      <c r="D77" s="38" t="s">
        <v>1588</v>
      </c>
      <c r="E77" s="23"/>
      <c r="G77" s="2" t="s">
        <v>1587</v>
      </c>
      <c r="H77" s="2" t="s">
        <v>1588</v>
      </c>
    </row>
    <row r="78" spans="1:8" ht="22.5" customHeight="1" x14ac:dyDescent="0.3">
      <c r="A78" s="23"/>
      <c r="B78" s="39">
        <v>69</v>
      </c>
      <c r="C78" s="37" t="s">
        <v>123</v>
      </c>
      <c r="D78" s="38" t="s">
        <v>124</v>
      </c>
      <c r="E78" s="23"/>
      <c r="G78" s="2" t="s">
        <v>123</v>
      </c>
      <c r="H78" s="2" t="s">
        <v>124</v>
      </c>
    </row>
    <row r="79" spans="1:8" ht="22.5" customHeight="1" x14ac:dyDescent="0.3">
      <c r="A79" s="23"/>
      <c r="B79" s="39">
        <v>70</v>
      </c>
      <c r="C79" s="37" t="s">
        <v>125</v>
      </c>
      <c r="D79" s="38" t="s">
        <v>126</v>
      </c>
      <c r="E79" s="23"/>
      <c r="G79" s="2" t="s">
        <v>125</v>
      </c>
      <c r="H79" s="2" t="s">
        <v>126</v>
      </c>
    </row>
    <row r="80" spans="1:8" ht="22.5" customHeight="1" x14ac:dyDescent="0.3">
      <c r="A80" s="23"/>
      <c r="B80" s="39">
        <v>71</v>
      </c>
      <c r="C80" s="37" t="s">
        <v>127</v>
      </c>
      <c r="D80" s="38" t="s">
        <v>128</v>
      </c>
      <c r="E80" s="23"/>
      <c r="G80" s="2" t="s">
        <v>127</v>
      </c>
      <c r="H80" s="2" t="s">
        <v>128</v>
      </c>
    </row>
    <row r="81" spans="1:8" ht="22.5" customHeight="1" x14ac:dyDescent="0.3">
      <c r="A81" s="23"/>
      <c r="B81" s="39">
        <v>72</v>
      </c>
      <c r="C81" s="37" t="s">
        <v>129</v>
      </c>
      <c r="D81" s="38" t="s">
        <v>130</v>
      </c>
      <c r="E81" s="23"/>
      <c r="G81" s="2" t="s">
        <v>129</v>
      </c>
      <c r="H81" s="2" t="s">
        <v>130</v>
      </c>
    </row>
    <row r="82" spans="1:8" ht="22.5" customHeight="1" x14ac:dyDescent="0.3">
      <c r="A82" s="23"/>
      <c r="B82" s="39">
        <v>73</v>
      </c>
      <c r="C82" s="37" t="s">
        <v>131</v>
      </c>
      <c r="D82" s="38" t="s">
        <v>132</v>
      </c>
      <c r="E82" s="23"/>
      <c r="G82" s="2" t="s">
        <v>131</v>
      </c>
      <c r="H82" s="2" t="s">
        <v>132</v>
      </c>
    </row>
    <row r="83" spans="1:8" ht="22.5" customHeight="1" x14ac:dyDescent="0.3">
      <c r="A83" s="23"/>
      <c r="B83" s="39">
        <v>74</v>
      </c>
      <c r="C83" s="37" t="s">
        <v>1606</v>
      </c>
      <c r="D83" s="38" t="s">
        <v>1605</v>
      </c>
      <c r="E83" s="23"/>
      <c r="G83" s="2" t="s">
        <v>1606</v>
      </c>
      <c r="H83" s="2" t="s">
        <v>1605</v>
      </c>
    </row>
    <row r="84" spans="1:8" ht="22.5" customHeight="1" x14ac:dyDescent="0.3">
      <c r="A84" s="23"/>
      <c r="B84" s="39">
        <v>75</v>
      </c>
      <c r="C84" s="37" t="s">
        <v>133</v>
      </c>
      <c r="D84" s="38" t="s">
        <v>134</v>
      </c>
      <c r="E84" s="23"/>
      <c r="G84" s="2" t="s">
        <v>133</v>
      </c>
      <c r="H84" s="2" t="s">
        <v>134</v>
      </c>
    </row>
    <row r="85" spans="1:8" ht="22.5" customHeight="1" x14ac:dyDescent="0.3">
      <c r="A85" s="23"/>
      <c r="B85" s="39">
        <v>76</v>
      </c>
      <c r="C85" s="37" t="s">
        <v>1858</v>
      </c>
      <c r="D85" s="38" t="s">
        <v>265</v>
      </c>
      <c r="E85" s="23"/>
      <c r="G85" s="2" t="s">
        <v>264</v>
      </c>
      <c r="H85" s="2" t="s">
        <v>265</v>
      </c>
    </row>
    <row r="86" spans="1:8" ht="22.5" customHeight="1" x14ac:dyDescent="0.3">
      <c r="A86" s="23"/>
      <c r="B86" s="39">
        <v>77</v>
      </c>
      <c r="C86" s="37" t="s">
        <v>135</v>
      </c>
      <c r="D86" s="38" t="s">
        <v>136</v>
      </c>
      <c r="E86" s="23"/>
      <c r="G86" s="2" t="s">
        <v>135</v>
      </c>
      <c r="H86" s="2" t="s">
        <v>136</v>
      </c>
    </row>
    <row r="87" spans="1:8" ht="22.5" customHeight="1" x14ac:dyDescent="0.3">
      <c r="A87" s="23"/>
      <c r="B87" s="39">
        <v>78</v>
      </c>
      <c r="C87" s="37" t="s">
        <v>137</v>
      </c>
      <c r="D87" s="38" t="s">
        <v>138</v>
      </c>
      <c r="E87" s="23"/>
      <c r="G87" s="2" t="s">
        <v>137</v>
      </c>
      <c r="H87" s="2" t="s">
        <v>138</v>
      </c>
    </row>
    <row r="88" spans="1:8" ht="22.5" customHeight="1" x14ac:dyDescent="0.3">
      <c r="A88" s="23"/>
      <c r="B88" s="39">
        <v>79</v>
      </c>
      <c r="C88" s="37" t="s">
        <v>1589</v>
      </c>
      <c r="D88" s="38" t="s">
        <v>1590</v>
      </c>
      <c r="E88" s="23"/>
      <c r="G88" s="2" t="s">
        <v>1589</v>
      </c>
      <c r="H88" s="2" t="s">
        <v>1590</v>
      </c>
    </row>
    <row r="89" spans="1:8" ht="22.5" customHeight="1" x14ac:dyDescent="0.3">
      <c r="A89" s="23"/>
      <c r="B89" s="39">
        <v>80</v>
      </c>
      <c r="C89" s="37" t="s">
        <v>139</v>
      </c>
      <c r="D89" s="38" t="s">
        <v>140</v>
      </c>
      <c r="E89" s="23"/>
      <c r="G89" s="2" t="s">
        <v>139</v>
      </c>
      <c r="H89" s="2" t="s">
        <v>140</v>
      </c>
    </row>
    <row r="90" spans="1:8" ht="22.5" customHeight="1" x14ac:dyDescent="0.3">
      <c r="A90" s="23"/>
      <c r="B90" s="39">
        <v>81</v>
      </c>
      <c r="C90" s="41" t="s">
        <v>1859</v>
      </c>
      <c r="D90" s="42" t="s">
        <v>142</v>
      </c>
      <c r="E90" s="23"/>
      <c r="G90" s="2" t="s">
        <v>141</v>
      </c>
      <c r="H90" s="2" t="s">
        <v>142</v>
      </c>
    </row>
    <row r="91" spans="1:8" ht="22.5" customHeight="1" x14ac:dyDescent="0.3">
      <c r="A91" s="23"/>
      <c r="B91" s="39">
        <v>82</v>
      </c>
      <c r="C91" s="41" t="s">
        <v>143</v>
      </c>
      <c r="D91" s="42" t="s">
        <v>144</v>
      </c>
      <c r="E91" s="23"/>
      <c r="G91" s="2" t="s">
        <v>143</v>
      </c>
      <c r="H91" s="2" t="s">
        <v>144</v>
      </c>
    </row>
    <row r="92" spans="1:8" ht="22.5" customHeight="1" x14ac:dyDescent="0.3">
      <c r="A92" s="23"/>
      <c r="B92" s="39">
        <v>83</v>
      </c>
      <c r="C92" s="41" t="s">
        <v>145</v>
      </c>
      <c r="D92" s="42" t="s">
        <v>146</v>
      </c>
      <c r="E92" s="23"/>
      <c r="G92" s="2" t="s">
        <v>145</v>
      </c>
      <c r="H92" s="2" t="s">
        <v>146</v>
      </c>
    </row>
    <row r="93" spans="1:8" ht="21.6" customHeight="1" x14ac:dyDescent="0.3">
      <c r="A93" s="23"/>
      <c r="B93" s="39">
        <v>84</v>
      </c>
      <c r="C93" s="41" t="s">
        <v>147</v>
      </c>
      <c r="D93" s="42" t="s">
        <v>148</v>
      </c>
      <c r="E93" s="23"/>
      <c r="G93" s="2" t="s">
        <v>147</v>
      </c>
      <c r="H93" s="2" t="s">
        <v>148</v>
      </c>
    </row>
    <row r="94" spans="1:8" ht="21.6" customHeight="1" x14ac:dyDescent="0.3">
      <c r="A94" s="23"/>
      <c r="B94" s="39">
        <v>85</v>
      </c>
      <c r="C94" s="41" t="s">
        <v>149</v>
      </c>
      <c r="D94" s="42" t="s">
        <v>150</v>
      </c>
      <c r="E94" s="23"/>
      <c r="G94" s="2" t="s">
        <v>149</v>
      </c>
      <c r="H94" s="2" t="s">
        <v>150</v>
      </c>
    </row>
    <row r="95" spans="1:8" ht="21.6" customHeight="1" x14ac:dyDescent="0.3">
      <c r="B95" s="39">
        <v>86</v>
      </c>
      <c r="C95" s="41" t="s">
        <v>151</v>
      </c>
      <c r="D95" s="42" t="s">
        <v>152</v>
      </c>
      <c r="G95" s="2" t="s">
        <v>151</v>
      </c>
      <c r="H95" s="2" t="s">
        <v>152</v>
      </c>
    </row>
    <row r="96" spans="1:8" ht="21.6" customHeight="1" x14ac:dyDescent="0.3">
      <c r="B96" s="39">
        <v>87</v>
      </c>
      <c r="C96" s="41" t="s">
        <v>153</v>
      </c>
      <c r="D96" s="42" t="s">
        <v>154</v>
      </c>
      <c r="G96" s="2" t="s">
        <v>153</v>
      </c>
      <c r="H96" s="2" t="s">
        <v>154</v>
      </c>
    </row>
    <row r="97" spans="2:8" ht="21.6" customHeight="1" x14ac:dyDescent="0.3">
      <c r="B97" s="39">
        <v>88</v>
      </c>
      <c r="C97" s="41" t="s">
        <v>155</v>
      </c>
      <c r="D97" s="42" t="s">
        <v>156</v>
      </c>
      <c r="G97" s="2" t="s">
        <v>155</v>
      </c>
      <c r="H97" s="2" t="s">
        <v>156</v>
      </c>
    </row>
    <row r="98" spans="2:8" ht="21.6" customHeight="1" x14ac:dyDescent="0.3">
      <c r="B98" s="43">
        <v>89</v>
      </c>
      <c r="C98" s="44" t="s">
        <v>157</v>
      </c>
      <c r="D98" s="45" t="s">
        <v>158</v>
      </c>
      <c r="G98" s="2" t="s">
        <v>157</v>
      </c>
      <c r="H98" s="2" t="s">
        <v>158</v>
      </c>
    </row>
    <row r="99" spans="2:8" x14ac:dyDescent="0.3">
      <c r="B99" s="46" t="s">
        <v>1829</v>
      </c>
      <c r="G99" s="2" t="s">
        <v>290</v>
      </c>
      <c r="H99" s="2"/>
    </row>
    <row r="100" spans="2:8" ht="31.9" customHeight="1" x14ac:dyDescent="0.3">
      <c r="B100" s="1722" t="s">
        <v>1830</v>
      </c>
      <c r="C100" s="1722"/>
      <c r="D100" s="1722"/>
    </row>
    <row r="101" spans="2:8" ht="33" customHeight="1" x14ac:dyDescent="0.3">
      <c r="B101" s="1722" t="s">
        <v>1831</v>
      </c>
      <c r="C101" s="1722"/>
      <c r="D101" s="1722"/>
    </row>
    <row r="102" spans="2:8" ht="36" customHeight="1" x14ac:dyDescent="0.3">
      <c r="B102" s="1722" t="s">
        <v>1832</v>
      </c>
      <c r="C102" s="1722"/>
      <c r="D102" s="1722"/>
    </row>
    <row r="103" spans="2:8" ht="46.15" customHeight="1" x14ac:dyDescent="0.3">
      <c r="B103" s="1722" t="s">
        <v>1834</v>
      </c>
      <c r="C103" s="1722"/>
      <c r="D103" s="1722"/>
    </row>
  </sheetData>
  <mergeCells count="5">
    <mergeCell ref="B100:D100"/>
    <mergeCell ref="B101:D101"/>
    <mergeCell ref="B102:D102"/>
    <mergeCell ref="B103:D103"/>
    <mergeCell ref="B7:D7"/>
  </mergeCells>
  <printOptions horizontalCentered="1"/>
  <pageMargins left="0.78740157480314965" right="0.59055118110236227" top="0.78740157480314965" bottom="0.59055118110236227" header="0.31496062992125984" footer="0.31496062992125984"/>
  <pageSetup paperSize="9" scale="58" orientation="portrait" r:id="rId1"/>
  <rowBreaks count="1" manualBreakCount="1">
    <brk id="50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AI104"/>
  <sheetViews>
    <sheetView showGridLines="0" view="pageBreakPreview" zoomScale="85" zoomScaleNormal="50" zoomScaleSheetLayoutView="85" workbookViewId="0">
      <pane ySplit="6" topLeftCell="A7" activePane="bottomLeft" state="frozen"/>
      <selection activeCell="D2" sqref="D2"/>
      <selection pane="bottomLeft" activeCell="G2" sqref="G2"/>
    </sheetView>
  </sheetViews>
  <sheetFormatPr baseColWidth="10" defaultColWidth="11.42578125" defaultRowHeight="16.5" x14ac:dyDescent="0.3"/>
  <cols>
    <col min="1" max="1" width="1.85546875" style="24" customWidth="1"/>
    <col min="2" max="2" width="5.140625" style="24" customWidth="1"/>
    <col min="3" max="3" width="56.85546875" style="24" customWidth="1"/>
    <col min="4" max="4" width="11.85546875" style="24" customWidth="1"/>
    <col min="5" max="7" width="10.85546875" style="24" customWidth="1"/>
    <col min="8" max="8" width="12.7109375" style="24" customWidth="1"/>
    <col min="9" max="11" width="9.7109375" style="24" customWidth="1"/>
    <col min="12" max="12" width="11.7109375" style="24" customWidth="1"/>
    <col min="13" max="13" width="10.85546875" style="24" customWidth="1"/>
    <col min="14" max="15" width="9.85546875" style="24" customWidth="1"/>
    <col min="16" max="16" width="11.42578125" style="24" bestFit="1" customWidth="1"/>
    <col min="17" max="17" width="5.7109375" style="47" customWidth="1"/>
    <col min="18" max="18" width="13.140625" style="47" customWidth="1"/>
    <col min="19" max="19" width="62.28515625" style="47" bestFit="1" customWidth="1"/>
    <col min="20" max="20" width="26" style="47" bestFit="1" customWidth="1"/>
    <col min="21" max="23" width="9.42578125" style="47" bestFit="1" customWidth="1"/>
    <col min="24" max="24" width="11.7109375" style="47" bestFit="1" customWidth="1"/>
    <col min="25" max="25" width="9.42578125" style="47" bestFit="1" customWidth="1"/>
    <col min="26" max="26" width="6.140625" style="47" bestFit="1" customWidth="1"/>
    <col min="27" max="27" width="7.28515625" style="47" bestFit="1" customWidth="1"/>
    <col min="28" max="28" width="14.28515625" style="47" bestFit="1" customWidth="1"/>
    <col min="29" max="29" width="8.7109375" style="47" bestFit="1" customWidth="1"/>
    <col min="30" max="30" width="12.85546875" style="47" bestFit="1" customWidth="1"/>
    <col min="31" max="31" width="15.28515625" style="24" bestFit="1" customWidth="1"/>
    <col min="32" max="32" width="12" style="24" bestFit="1" customWidth="1"/>
    <col min="33" max="33" width="9" style="24" bestFit="1" customWidth="1"/>
    <col min="34" max="34" width="12" style="24" bestFit="1" customWidth="1"/>
    <col min="35" max="35" width="23.140625" style="24" bestFit="1" customWidth="1"/>
    <col min="36" max="36" width="15.28515625" style="24" bestFit="1" customWidth="1"/>
    <col min="37" max="37" width="12" style="24" bestFit="1" customWidth="1"/>
    <col min="38" max="38" width="10.5703125" style="24" bestFit="1" customWidth="1"/>
    <col min="39" max="39" width="12" style="24" bestFit="1" customWidth="1"/>
    <col min="40" max="40" width="8" style="24" bestFit="1" customWidth="1"/>
    <col min="41" max="41" width="12" style="24" bestFit="1" customWidth="1"/>
    <col min="42" max="42" width="6" style="24" bestFit="1" customWidth="1"/>
    <col min="43" max="43" width="5" style="24" bestFit="1" customWidth="1"/>
    <col min="44" max="44" width="12" style="24" bestFit="1" customWidth="1"/>
    <col min="45" max="45" width="14.85546875" style="24" bestFit="1" customWidth="1"/>
    <col min="46" max="46" width="12.7109375" style="24" bestFit="1" customWidth="1"/>
    <col min="47" max="48" width="15.28515625" style="24" bestFit="1" customWidth="1"/>
    <col min="49" max="49" width="12" style="24" bestFit="1" customWidth="1"/>
    <col min="50" max="16384" width="11.42578125" style="24"/>
  </cols>
  <sheetData>
    <row r="1" spans="1:29" ht="18.75" x14ac:dyDescent="0.3">
      <c r="A1" s="400" t="s">
        <v>1201</v>
      </c>
      <c r="B1" s="401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806"/>
      <c r="S1" s="514" t="s">
        <v>163</v>
      </c>
      <c r="T1" s="513" t="s">
        <v>294</v>
      </c>
    </row>
    <row r="2" spans="1:29" ht="11.25" customHeight="1" x14ac:dyDescent="0.3">
      <c r="A2" s="402"/>
      <c r="B2" s="402"/>
      <c r="C2" s="403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806"/>
      <c r="S2" s="514" t="s">
        <v>165</v>
      </c>
      <c r="T2" s="513" t="s">
        <v>292</v>
      </c>
    </row>
    <row r="3" spans="1:29" ht="17.25" x14ac:dyDescent="0.3">
      <c r="A3" s="402"/>
      <c r="B3" s="403" t="s">
        <v>1202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806"/>
      <c r="S3" s="514" t="s">
        <v>1112</v>
      </c>
      <c r="T3" s="513" t="s">
        <v>1113</v>
      </c>
    </row>
    <row r="4" spans="1:29" ht="17.25" x14ac:dyDescent="0.3">
      <c r="A4" s="402"/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806"/>
    </row>
    <row r="5" spans="1:29" x14ac:dyDescent="0.3">
      <c r="A5" s="402"/>
      <c r="B5" s="1835" t="s">
        <v>882</v>
      </c>
      <c r="C5" s="1835" t="s">
        <v>4</v>
      </c>
      <c r="D5" s="1837" t="s">
        <v>1196</v>
      </c>
      <c r="E5" s="1838"/>
      <c r="F5" s="1838"/>
      <c r="G5" s="1839"/>
      <c r="H5" s="1840" t="s">
        <v>1198</v>
      </c>
      <c r="I5" s="1840"/>
      <c r="J5" s="1840"/>
      <c r="K5" s="1840"/>
      <c r="L5" s="1832" t="s">
        <v>959</v>
      </c>
      <c r="M5" s="1833"/>
      <c r="N5" s="1833"/>
      <c r="O5" s="1834"/>
      <c r="P5" s="405" t="s">
        <v>1127</v>
      </c>
      <c r="Q5" s="806"/>
      <c r="S5" s="2" t="s">
        <v>1083</v>
      </c>
      <c r="T5" s="2" t="s">
        <v>300</v>
      </c>
      <c r="U5" s="2"/>
      <c r="V5" s="2"/>
      <c r="W5" s="2"/>
      <c r="X5" s="2"/>
      <c r="Y5" s="2"/>
      <c r="Z5" s="2"/>
      <c r="AA5" s="2"/>
      <c r="AB5" s="2"/>
    </row>
    <row r="6" spans="1:29" ht="23.25" customHeight="1" x14ac:dyDescent="0.3">
      <c r="A6" s="402"/>
      <c r="B6" s="1836"/>
      <c r="C6" s="1836"/>
      <c r="D6" s="406" t="s">
        <v>1186</v>
      </c>
      <c r="E6" s="407" t="s">
        <v>1187</v>
      </c>
      <c r="F6" s="408" t="s">
        <v>307</v>
      </c>
      <c r="G6" s="407" t="s">
        <v>1188</v>
      </c>
      <c r="H6" s="407" t="s">
        <v>1186</v>
      </c>
      <c r="I6" s="407" t="s">
        <v>1187</v>
      </c>
      <c r="J6" s="407" t="s">
        <v>307</v>
      </c>
      <c r="K6" s="407" t="s">
        <v>1188</v>
      </c>
      <c r="L6" s="407" t="s">
        <v>1186</v>
      </c>
      <c r="M6" s="407" t="s">
        <v>1187</v>
      </c>
      <c r="N6" s="408" t="s">
        <v>307</v>
      </c>
      <c r="O6" s="409" t="s">
        <v>1188</v>
      </c>
      <c r="P6" s="410" t="s">
        <v>1203</v>
      </c>
      <c r="Q6" s="806"/>
      <c r="S6" s="2"/>
      <c r="T6" s="2" t="s">
        <v>1196</v>
      </c>
      <c r="U6" s="2"/>
      <c r="V6" s="2"/>
      <c r="W6" s="2"/>
      <c r="X6" s="2" t="s">
        <v>1197</v>
      </c>
      <c r="Y6" s="2"/>
      <c r="Z6" s="2"/>
      <c r="AA6" s="2"/>
      <c r="AB6" s="2" t="s">
        <v>290</v>
      </c>
    </row>
    <row r="7" spans="1:29" ht="23.1" customHeight="1" x14ac:dyDescent="0.3">
      <c r="A7" s="402"/>
      <c r="B7" s="411">
        <v>1</v>
      </c>
      <c r="C7" s="412" t="s">
        <v>6</v>
      </c>
      <c r="D7" s="413"/>
      <c r="E7" s="414">
        <v>23.000000000000004</v>
      </c>
      <c r="F7" s="414"/>
      <c r="G7" s="415"/>
      <c r="H7" s="416"/>
      <c r="I7" s="414"/>
      <c r="J7" s="414"/>
      <c r="K7" s="417"/>
      <c r="L7" s="418">
        <f t="shared" ref="L7:O8" si="0">+D7+H7</f>
        <v>0</v>
      </c>
      <c r="M7" s="418">
        <f t="shared" si="0"/>
        <v>23.000000000000004</v>
      </c>
      <c r="N7" s="418">
        <f t="shared" si="0"/>
        <v>0</v>
      </c>
      <c r="O7" s="419">
        <f t="shared" si="0"/>
        <v>0</v>
      </c>
      <c r="P7" s="420">
        <f>SUM(L7:O7)</f>
        <v>23.000000000000004</v>
      </c>
      <c r="Q7" s="806"/>
      <c r="S7" s="2" t="s">
        <v>315</v>
      </c>
      <c r="T7" s="2" t="s">
        <v>305</v>
      </c>
      <c r="U7" s="2" t="s">
        <v>306</v>
      </c>
      <c r="V7" s="2" t="s">
        <v>307</v>
      </c>
      <c r="W7" s="2" t="s">
        <v>308</v>
      </c>
      <c r="X7" s="2" t="s">
        <v>305</v>
      </c>
      <c r="Y7" s="2" t="s">
        <v>306</v>
      </c>
      <c r="Z7" s="2" t="s">
        <v>307</v>
      </c>
      <c r="AA7" s="2" t="s">
        <v>308</v>
      </c>
      <c r="AB7" s="2"/>
    </row>
    <row r="8" spans="1:29" ht="23.1" customHeight="1" x14ac:dyDescent="0.3">
      <c r="A8" s="402"/>
      <c r="B8" s="411">
        <v>2</v>
      </c>
      <c r="C8" s="412" t="s">
        <v>8</v>
      </c>
      <c r="D8" s="413"/>
      <c r="E8" s="414">
        <v>37.5</v>
      </c>
      <c r="F8" s="414"/>
      <c r="G8" s="415"/>
      <c r="H8" s="416"/>
      <c r="I8" s="414"/>
      <c r="J8" s="414"/>
      <c r="K8" s="417"/>
      <c r="L8" s="418">
        <f t="shared" si="0"/>
        <v>0</v>
      </c>
      <c r="M8" s="418">
        <f t="shared" si="0"/>
        <v>37.5</v>
      </c>
      <c r="N8" s="418">
        <f t="shared" si="0"/>
        <v>0</v>
      </c>
      <c r="O8" s="419">
        <f t="shared" si="0"/>
        <v>0</v>
      </c>
      <c r="P8" s="420">
        <f>SUM(L8:O8)</f>
        <v>37.5</v>
      </c>
      <c r="Q8" s="806"/>
      <c r="S8" s="2" t="s">
        <v>6</v>
      </c>
      <c r="T8" s="2"/>
      <c r="U8" s="2">
        <v>23.000000000000004</v>
      </c>
      <c r="V8" s="2"/>
      <c r="W8" s="2"/>
      <c r="X8" s="2"/>
      <c r="Y8" s="2"/>
      <c r="Z8" s="2"/>
      <c r="AA8" s="2"/>
      <c r="AB8" s="2">
        <v>23.000000000000004</v>
      </c>
      <c r="AC8" s="807">
        <v>0</v>
      </c>
    </row>
    <row r="9" spans="1:29" ht="23.1" customHeight="1" x14ac:dyDescent="0.3">
      <c r="A9" s="402"/>
      <c r="B9" s="411">
        <v>3</v>
      </c>
      <c r="C9" s="412" t="s">
        <v>160</v>
      </c>
      <c r="D9" s="421"/>
      <c r="E9" s="414">
        <v>21.709999999999997</v>
      </c>
      <c r="F9" s="422"/>
      <c r="G9" s="423"/>
      <c r="H9" s="424"/>
      <c r="I9" s="422"/>
      <c r="J9" s="414"/>
      <c r="K9" s="417"/>
      <c r="L9" s="418">
        <f t="shared" ref="L9:L72" si="1">+D9+H9</f>
        <v>0</v>
      </c>
      <c r="M9" s="418">
        <f t="shared" ref="M9:M72" si="2">+E9+I9</f>
        <v>21.709999999999997</v>
      </c>
      <c r="N9" s="418">
        <f t="shared" ref="N9:N72" si="3">+F9+J9</f>
        <v>0</v>
      </c>
      <c r="O9" s="419">
        <f t="shared" ref="O9:O72" si="4">+G9+K9</f>
        <v>0</v>
      </c>
      <c r="P9" s="420">
        <f t="shared" ref="P9:P72" si="5">SUM(L9:O9)</f>
        <v>21.709999999999997</v>
      </c>
      <c r="Q9" s="806"/>
      <c r="S9" s="2" t="s">
        <v>8</v>
      </c>
      <c r="T9" s="2"/>
      <c r="U9" s="2">
        <v>37.5</v>
      </c>
      <c r="V9" s="2"/>
      <c r="W9" s="2"/>
      <c r="X9" s="2"/>
      <c r="Y9" s="2"/>
      <c r="Z9" s="2"/>
      <c r="AA9" s="2"/>
      <c r="AB9" s="2">
        <v>37.5</v>
      </c>
      <c r="AC9" s="807">
        <v>0</v>
      </c>
    </row>
    <row r="10" spans="1:29" ht="23.1" customHeight="1" x14ac:dyDescent="0.3">
      <c r="A10" s="402"/>
      <c r="B10" s="411">
        <v>4</v>
      </c>
      <c r="C10" s="412" t="s">
        <v>11</v>
      </c>
      <c r="D10" s="421">
        <v>20</v>
      </c>
      <c r="E10" s="414"/>
      <c r="F10" s="422"/>
      <c r="G10" s="423"/>
      <c r="H10" s="424"/>
      <c r="I10" s="422"/>
      <c r="J10" s="414"/>
      <c r="K10" s="417"/>
      <c r="L10" s="418">
        <f t="shared" si="1"/>
        <v>20</v>
      </c>
      <c r="M10" s="418">
        <f t="shared" si="2"/>
        <v>0</v>
      </c>
      <c r="N10" s="418">
        <f t="shared" si="3"/>
        <v>0</v>
      </c>
      <c r="O10" s="419">
        <f t="shared" si="4"/>
        <v>0</v>
      </c>
      <c r="P10" s="420">
        <f t="shared" si="5"/>
        <v>20</v>
      </c>
      <c r="Q10" s="806"/>
      <c r="S10" s="2" t="s">
        <v>160</v>
      </c>
      <c r="T10" s="2"/>
      <c r="U10" s="2">
        <v>21.709999999999997</v>
      </c>
      <c r="V10" s="2"/>
      <c r="W10" s="2"/>
      <c r="X10" s="2"/>
      <c r="Y10" s="2"/>
      <c r="Z10" s="2"/>
      <c r="AA10" s="2"/>
      <c r="AB10" s="2">
        <v>21.709999999999997</v>
      </c>
      <c r="AC10" s="807">
        <v>0</v>
      </c>
    </row>
    <row r="11" spans="1:29" ht="23.1" customHeight="1" x14ac:dyDescent="0.3">
      <c r="A11" s="402"/>
      <c r="B11" s="411">
        <v>5</v>
      </c>
      <c r="C11" s="412" t="s">
        <v>13</v>
      </c>
      <c r="D11" s="421">
        <v>3</v>
      </c>
      <c r="E11" s="414"/>
      <c r="F11" s="422"/>
      <c r="G11" s="423"/>
      <c r="H11" s="424"/>
      <c r="I11" s="422"/>
      <c r="J11" s="414"/>
      <c r="K11" s="417"/>
      <c r="L11" s="418">
        <f t="shared" si="1"/>
        <v>3</v>
      </c>
      <c r="M11" s="418">
        <f t="shared" si="2"/>
        <v>0</v>
      </c>
      <c r="N11" s="418">
        <f t="shared" si="3"/>
        <v>0</v>
      </c>
      <c r="O11" s="419">
        <f t="shared" si="4"/>
        <v>0</v>
      </c>
      <c r="P11" s="420">
        <f t="shared" si="5"/>
        <v>3</v>
      </c>
      <c r="Q11" s="806"/>
      <c r="S11" s="2" t="s">
        <v>11</v>
      </c>
      <c r="T11" s="2">
        <v>20</v>
      </c>
      <c r="U11" s="2"/>
      <c r="V11" s="2"/>
      <c r="W11" s="2"/>
      <c r="X11" s="2"/>
      <c r="Y11" s="2"/>
      <c r="Z11" s="2"/>
      <c r="AA11" s="2"/>
      <c r="AB11" s="2">
        <v>20</v>
      </c>
      <c r="AC11" s="807">
        <v>0</v>
      </c>
    </row>
    <row r="12" spans="1:29" ht="23.1" customHeight="1" x14ac:dyDescent="0.3">
      <c r="A12" s="402"/>
      <c r="B12" s="411">
        <v>6</v>
      </c>
      <c r="C12" s="412" t="s">
        <v>161</v>
      </c>
      <c r="D12" s="421">
        <v>1.7999999999999996</v>
      </c>
      <c r="E12" s="414"/>
      <c r="F12" s="422"/>
      <c r="G12" s="423"/>
      <c r="H12" s="424"/>
      <c r="I12" s="422"/>
      <c r="J12" s="414"/>
      <c r="K12" s="417"/>
      <c r="L12" s="418">
        <f t="shared" si="1"/>
        <v>1.7999999999999996</v>
      </c>
      <c r="M12" s="418">
        <f t="shared" si="2"/>
        <v>0</v>
      </c>
      <c r="N12" s="418">
        <f t="shared" si="3"/>
        <v>0</v>
      </c>
      <c r="O12" s="419">
        <f t="shared" si="4"/>
        <v>0</v>
      </c>
      <c r="P12" s="420">
        <f t="shared" si="5"/>
        <v>1.7999999999999996</v>
      </c>
      <c r="Q12" s="806"/>
      <c r="S12" s="2" t="s">
        <v>13</v>
      </c>
      <c r="T12" s="2">
        <v>3</v>
      </c>
      <c r="U12" s="2"/>
      <c r="V12" s="2"/>
      <c r="W12" s="2"/>
      <c r="X12" s="2"/>
      <c r="Y12" s="2"/>
      <c r="Z12" s="2"/>
      <c r="AA12" s="2"/>
      <c r="AB12" s="2">
        <v>3</v>
      </c>
      <c r="AC12" s="807">
        <v>0</v>
      </c>
    </row>
    <row r="13" spans="1:29" ht="23.1" customHeight="1" x14ac:dyDescent="0.3">
      <c r="A13" s="402"/>
      <c r="B13" s="411">
        <v>7</v>
      </c>
      <c r="C13" s="412" t="s">
        <v>16</v>
      </c>
      <c r="D13" s="421"/>
      <c r="E13" s="414">
        <v>15.820000000000007</v>
      </c>
      <c r="F13" s="422"/>
      <c r="G13" s="423"/>
      <c r="H13" s="424"/>
      <c r="I13" s="422"/>
      <c r="J13" s="414"/>
      <c r="K13" s="417"/>
      <c r="L13" s="418">
        <f t="shared" si="1"/>
        <v>0</v>
      </c>
      <c r="M13" s="418">
        <f t="shared" si="2"/>
        <v>15.820000000000007</v>
      </c>
      <c r="N13" s="418">
        <f t="shared" si="3"/>
        <v>0</v>
      </c>
      <c r="O13" s="419">
        <f t="shared" si="4"/>
        <v>0</v>
      </c>
      <c r="P13" s="420">
        <f t="shared" si="5"/>
        <v>15.820000000000007</v>
      </c>
      <c r="Q13" s="806"/>
      <c r="S13" s="2" t="s">
        <v>161</v>
      </c>
      <c r="T13" s="2">
        <v>1.7999999999999996</v>
      </c>
      <c r="U13" s="2"/>
      <c r="V13" s="2"/>
      <c r="W13" s="2"/>
      <c r="X13" s="2"/>
      <c r="Y13" s="2"/>
      <c r="Z13" s="2"/>
      <c r="AA13" s="2"/>
      <c r="AB13" s="2">
        <v>1.7999999999999996</v>
      </c>
      <c r="AC13" s="807">
        <v>0</v>
      </c>
    </row>
    <row r="14" spans="1:29" ht="23.1" customHeight="1" x14ac:dyDescent="0.3">
      <c r="A14" s="402"/>
      <c r="B14" s="411">
        <v>8</v>
      </c>
      <c r="C14" s="412" t="s">
        <v>18</v>
      </c>
      <c r="D14" s="421">
        <v>19.859999999999985</v>
      </c>
      <c r="E14" s="414"/>
      <c r="F14" s="422"/>
      <c r="G14" s="423"/>
      <c r="H14" s="424"/>
      <c r="I14" s="422"/>
      <c r="J14" s="414"/>
      <c r="K14" s="417"/>
      <c r="L14" s="418">
        <f t="shared" si="1"/>
        <v>19.859999999999985</v>
      </c>
      <c r="M14" s="418">
        <f t="shared" si="2"/>
        <v>0</v>
      </c>
      <c r="N14" s="418">
        <f t="shared" si="3"/>
        <v>0</v>
      </c>
      <c r="O14" s="419">
        <f t="shared" si="4"/>
        <v>0</v>
      </c>
      <c r="P14" s="420">
        <f t="shared" si="5"/>
        <v>19.859999999999985</v>
      </c>
      <c r="Q14" s="806"/>
      <c r="S14" s="2" t="s">
        <v>16</v>
      </c>
      <c r="T14" s="2"/>
      <c r="U14" s="2">
        <v>15.820000000000007</v>
      </c>
      <c r="V14" s="2"/>
      <c r="W14" s="2"/>
      <c r="X14" s="2"/>
      <c r="Y14" s="2"/>
      <c r="Z14" s="2"/>
      <c r="AA14" s="2"/>
      <c r="AB14" s="2">
        <v>15.820000000000007</v>
      </c>
      <c r="AC14" s="807">
        <v>0</v>
      </c>
    </row>
    <row r="15" spans="1:29" ht="23.1" customHeight="1" x14ac:dyDescent="0.3">
      <c r="A15" s="401"/>
      <c r="B15" s="411">
        <v>9</v>
      </c>
      <c r="C15" s="425" t="s">
        <v>20</v>
      </c>
      <c r="D15" s="426">
        <v>6.4200000000000008</v>
      </c>
      <c r="E15" s="427"/>
      <c r="F15" s="428"/>
      <c r="G15" s="429"/>
      <c r="H15" s="430"/>
      <c r="I15" s="428"/>
      <c r="J15" s="427"/>
      <c r="K15" s="431"/>
      <c r="L15" s="418">
        <f t="shared" si="1"/>
        <v>6.4200000000000008</v>
      </c>
      <c r="M15" s="418">
        <f t="shared" si="2"/>
        <v>0</v>
      </c>
      <c r="N15" s="418">
        <f t="shared" si="3"/>
        <v>0</v>
      </c>
      <c r="O15" s="419">
        <f t="shared" si="4"/>
        <v>0</v>
      </c>
      <c r="P15" s="420">
        <f t="shared" si="5"/>
        <v>6.4200000000000008</v>
      </c>
      <c r="Q15" s="808"/>
      <c r="S15" s="2" t="s">
        <v>18</v>
      </c>
      <c r="T15" s="2">
        <v>19.859999999999985</v>
      </c>
      <c r="U15" s="2"/>
      <c r="V15" s="2"/>
      <c r="W15" s="2"/>
      <c r="X15" s="2"/>
      <c r="Y15" s="2"/>
      <c r="Z15" s="2"/>
      <c r="AA15" s="2"/>
      <c r="AB15" s="2">
        <v>19.859999999999985</v>
      </c>
      <c r="AC15" s="807">
        <v>0</v>
      </c>
    </row>
    <row r="16" spans="1:29" ht="23.1" customHeight="1" x14ac:dyDescent="0.3">
      <c r="A16" s="402"/>
      <c r="B16" s="411">
        <v>10</v>
      </c>
      <c r="C16" s="412" t="s">
        <v>22</v>
      </c>
      <c r="D16" s="421">
        <v>2.9</v>
      </c>
      <c r="E16" s="414"/>
      <c r="F16" s="422"/>
      <c r="G16" s="423"/>
      <c r="H16" s="424"/>
      <c r="I16" s="422"/>
      <c r="J16" s="414"/>
      <c r="K16" s="417"/>
      <c r="L16" s="418">
        <f t="shared" si="1"/>
        <v>2.9</v>
      </c>
      <c r="M16" s="418">
        <f t="shared" si="2"/>
        <v>0</v>
      </c>
      <c r="N16" s="418">
        <f t="shared" si="3"/>
        <v>0</v>
      </c>
      <c r="O16" s="419">
        <f t="shared" si="4"/>
        <v>0</v>
      </c>
      <c r="P16" s="420">
        <f t="shared" si="5"/>
        <v>2.9</v>
      </c>
      <c r="Q16" s="806"/>
      <c r="S16" s="2" t="s">
        <v>20</v>
      </c>
      <c r="T16" s="2">
        <v>6.4200000000000008</v>
      </c>
      <c r="U16" s="2"/>
      <c r="V16" s="2"/>
      <c r="W16" s="2"/>
      <c r="X16" s="2"/>
      <c r="Y16" s="2"/>
      <c r="Z16" s="2"/>
      <c r="AA16" s="2"/>
      <c r="AB16" s="2">
        <v>6.4200000000000008</v>
      </c>
      <c r="AC16" s="807">
        <v>0</v>
      </c>
    </row>
    <row r="17" spans="1:29" ht="23.1" customHeight="1" x14ac:dyDescent="0.3">
      <c r="A17" s="402"/>
      <c r="B17" s="411">
        <v>11</v>
      </c>
      <c r="C17" s="412" t="s">
        <v>24</v>
      </c>
      <c r="D17" s="421">
        <v>195.30000000000004</v>
      </c>
      <c r="E17" s="414"/>
      <c r="F17" s="422"/>
      <c r="G17" s="423"/>
      <c r="H17" s="424"/>
      <c r="I17" s="422"/>
      <c r="J17" s="414"/>
      <c r="K17" s="417"/>
      <c r="L17" s="418">
        <f t="shared" si="1"/>
        <v>195.30000000000004</v>
      </c>
      <c r="M17" s="418">
        <f t="shared" si="2"/>
        <v>0</v>
      </c>
      <c r="N17" s="418">
        <f t="shared" si="3"/>
        <v>0</v>
      </c>
      <c r="O17" s="419">
        <f t="shared" si="4"/>
        <v>0</v>
      </c>
      <c r="P17" s="420">
        <f t="shared" si="5"/>
        <v>195.30000000000004</v>
      </c>
      <c r="Q17" s="806"/>
      <c r="S17" s="2" t="s">
        <v>22</v>
      </c>
      <c r="T17" s="2">
        <v>2.9</v>
      </c>
      <c r="U17" s="2"/>
      <c r="V17" s="2"/>
      <c r="W17" s="2"/>
      <c r="X17" s="2"/>
      <c r="Y17" s="2"/>
      <c r="Z17" s="2"/>
      <c r="AA17" s="2"/>
      <c r="AB17" s="2">
        <v>2.9</v>
      </c>
      <c r="AC17" s="807">
        <v>0</v>
      </c>
    </row>
    <row r="18" spans="1:29" ht="23.1" customHeight="1" x14ac:dyDescent="0.3">
      <c r="A18" s="402"/>
      <c r="B18" s="411">
        <v>12</v>
      </c>
      <c r="C18" s="412" t="s">
        <v>26</v>
      </c>
      <c r="D18" s="421"/>
      <c r="E18" s="414"/>
      <c r="F18" s="422"/>
      <c r="G18" s="423"/>
      <c r="H18" s="424">
        <v>0.6</v>
      </c>
      <c r="I18" s="422"/>
      <c r="J18" s="414"/>
      <c r="K18" s="417"/>
      <c r="L18" s="418">
        <f t="shared" si="1"/>
        <v>0.6</v>
      </c>
      <c r="M18" s="418">
        <f t="shared" si="2"/>
        <v>0</v>
      </c>
      <c r="N18" s="418">
        <f t="shared" si="3"/>
        <v>0</v>
      </c>
      <c r="O18" s="419">
        <f t="shared" si="4"/>
        <v>0</v>
      </c>
      <c r="P18" s="420">
        <f t="shared" si="5"/>
        <v>0.6</v>
      </c>
      <c r="Q18" s="806"/>
      <c r="S18" s="2" t="s">
        <v>24</v>
      </c>
      <c r="T18" s="2">
        <v>195.30000000000004</v>
      </c>
      <c r="U18" s="2"/>
      <c r="V18" s="2"/>
      <c r="W18" s="2"/>
      <c r="X18" s="2"/>
      <c r="Y18" s="2"/>
      <c r="Z18" s="2"/>
      <c r="AA18" s="2"/>
      <c r="AB18" s="2">
        <v>195.30000000000004</v>
      </c>
      <c r="AC18" s="807">
        <v>0</v>
      </c>
    </row>
    <row r="19" spans="1:29" ht="23.1" customHeight="1" x14ac:dyDescent="0.3">
      <c r="A19" s="402"/>
      <c r="B19" s="411">
        <v>13</v>
      </c>
      <c r="C19" s="412" t="s">
        <v>1817</v>
      </c>
      <c r="D19" s="421"/>
      <c r="E19" s="414">
        <v>38.94</v>
      </c>
      <c r="F19" s="422"/>
      <c r="G19" s="423"/>
      <c r="H19" s="424"/>
      <c r="I19" s="422"/>
      <c r="J19" s="414"/>
      <c r="K19" s="417"/>
      <c r="L19" s="418">
        <f t="shared" si="1"/>
        <v>0</v>
      </c>
      <c r="M19" s="418">
        <f t="shared" si="2"/>
        <v>38.94</v>
      </c>
      <c r="N19" s="418">
        <f t="shared" si="3"/>
        <v>0</v>
      </c>
      <c r="O19" s="419">
        <f t="shared" si="4"/>
        <v>0</v>
      </c>
      <c r="P19" s="420">
        <f t="shared" si="5"/>
        <v>38.94</v>
      </c>
      <c r="Q19" s="806"/>
      <c r="S19" s="2" t="s">
        <v>26</v>
      </c>
      <c r="T19" s="2"/>
      <c r="U19" s="2"/>
      <c r="V19" s="2"/>
      <c r="W19" s="2"/>
      <c r="X19" s="2">
        <v>0.6</v>
      </c>
      <c r="Y19" s="2"/>
      <c r="Z19" s="2"/>
      <c r="AA19" s="2"/>
      <c r="AB19" s="2">
        <v>0.6</v>
      </c>
      <c r="AC19" s="807">
        <v>0</v>
      </c>
    </row>
    <row r="20" spans="1:29" ht="23.1" customHeight="1" x14ac:dyDescent="0.3">
      <c r="A20" s="402"/>
      <c r="B20" s="411">
        <v>14</v>
      </c>
      <c r="C20" s="412" t="s">
        <v>1613</v>
      </c>
      <c r="D20" s="424"/>
      <c r="E20" s="414"/>
      <c r="F20" s="422">
        <v>1.2</v>
      </c>
      <c r="G20" s="423"/>
      <c r="H20" s="424"/>
      <c r="I20" s="422"/>
      <c r="J20" s="414"/>
      <c r="K20" s="417"/>
      <c r="L20" s="418">
        <f t="shared" si="1"/>
        <v>0</v>
      </c>
      <c r="M20" s="418">
        <f t="shared" si="2"/>
        <v>0</v>
      </c>
      <c r="N20" s="418">
        <f t="shared" si="3"/>
        <v>1.2</v>
      </c>
      <c r="O20" s="419">
        <f t="shared" si="4"/>
        <v>0</v>
      </c>
      <c r="P20" s="420">
        <f t="shared" si="5"/>
        <v>1.2</v>
      </c>
      <c r="Q20" s="806"/>
      <c r="S20" s="2" t="s">
        <v>1817</v>
      </c>
      <c r="T20" s="2"/>
      <c r="U20" s="2">
        <v>38.94</v>
      </c>
      <c r="V20" s="2"/>
      <c r="W20" s="2"/>
      <c r="X20" s="2"/>
      <c r="Y20" s="2"/>
      <c r="Z20" s="2"/>
      <c r="AA20" s="2"/>
      <c r="AB20" s="2">
        <v>38.94</v>
      </c>
      <c r="AC20" s="807">
        <v>0</v>
      </c>
    </row>
    <row r="21" spans="1:29" ht="23.1" customHeight="1" x14ac:dyDescent="0.3">
      <c r="A21" s="402"/>
      <c r="B21" s="411">
        <v>15</v>
      </c>
      <c r="C21" s="412" t="s">
        <v>28</v>
      </c>
      <c r="D21" s="421">
        <v>219.99999999999991</v>
      </c>
      <c r="E21" s="414"/>
      <c r="F21" s="422"/>
      <c r="G21" s="423"/>
      <c r="H21" s="424"/>
      <c r="I21" s="422"/>
      <c r="J21" s="414"/>
      <c r="K21" s="417"/>
      <c r="L21" s="418">
        <f t="shared" si="1"/>
        <v>219.99999999999991</v>
      </c>
      <c r="M21" s="418">
        <f t="shared" si="2"/>
        <v>0</v>
      </c>
      <c r="N21" s="418">
        <f t="shared" si="3"/>
        <v>0</v>
      </c>
      <c r="O21" s="419">
        <f t="shared" si="4"/>
        <v>0</v>
      </c>
      <c r="P21" s="420">
        <f t="shared" si="5"/>
        <v>219.99999999999991</v>
      </c>
      <c r="Q21" s="806"/>
      <c r="S21" s="2" t="s">
        <v>1613</v>
      </c>
      <c r="T21" s="2"/>
      <c r="U21" s="2"/>
      <c r="V21" s="2">
        <v>1.2</v>
      </c>
      <c r="W21" s="2"/>
      <c r="X21" s="2"/>
      <c r="Y21" s="2"/>
      <c r="Z21" s="2"/>
      <c r="AA21" s="2"/>
      <c r="AB21" s="2">
        <v>1.2</v>
      </c>
      <c r="AC21" s="807">
        <v>0</v>
      </c>
    </row>
    <row r="22" spans="1:29" ht="23.1" customHeight="1" x14ac:dyDescent="0.3">
      <c r="A22" s="402"/>
      <c r="B22" s="411">
        <v>16</v>
      </c>
      <c r="C22" s="412" t="s">
        <v>30</v>
      </c>
      <c r="D22" s="421">
        <v>1.6499999999999997</v>
      </c>
      <c r="E22" s="414"/>
      <c r="F22" s="422"/>
      <c r="G22" s="423"/>
      <c r="H22" s="424"/>
      <c r="I22" s="422"/>
      <c r="J22" s="414"/>
      <c r="K22" s="417"/>
      <c r="L22" s="418">
        <f t="shared" si="1"/>
        <v>1.6499999999999997</v>
      </c>
      <c r="M22" s="418">
        <f t="shared" si="2"/>
        <v>0</v>
      </c>
      <c r="N22" s="418">
        <f t="shared" si="3"/>
        <v>0</v>
      </c>
      <c r="O22" s="419">
        <f t="shared" si="4"/>
        <v>0</v>
      </c>
      <c r="P22" s="420">
        <f t="shared" si="5"/>
        <v>1.6499999999999997</v>
      </c>
      <c r="Q22" s="806"/>
      <c r="S22" s="2" t="s">
        <v>28</v>
      </c>
      <c r="T22" s="2">
        <v>219.99999999999991</v>
      </c>
      <c r="U22" s="2"/>
      <c r="V22" s="2"/>
      <c r="W22" s="2"/>
      <c r="X22" s="2"/>
      <c r="Y22" s="2"/>
      <c r="Z22" s="2"/>
      <c r="AA22" s="2"/>
      <c r="AB22" s="2">
        <v>219.99999999999991</v>
      </c>
      <c r="AC22" s="807">
        <v>0</v>
      </c>
    </row>
    <row r="23" spans="1:29" ht="23.1" customHeight="1" x14ac:dyDescent="0.3">
      <c r="A23" s="402"/>
      <c r="B23" s="411">
        <v>17</v>
      </c>
      <c r="C23" s="412" t="s">
        <v>32</v>
      </c>
      <c r="D23" s="421">
        <v>1.67</v>
      </c>
      <c r="E23" s="414">
        <v>19.849999999999991</v>
      </c>
      <c r="F23" s="422"/>
      <c r="G23" s="423"/>
      <c r="H23" s="424"/>
      <c r="I23" s="422"/>
      <c r="J23" s="414"/>
      <c r="K23" s="417"/>
      <c r="L23" s="418">
        <f t="shared" si="1"/>
        <v>1.67</v>
      </c>
      <c r="M23" s="418">
        <f t="shared" si="2"/>
        <v>19.849999999999991</v>
      </c>
      <c r="N23" s="418">
        <f t="shared" si="3"/>
        <v>0</v>
      </c>
      <c r="O23" s="419">
        <f t="shared" si="4"/>
        <v>0</v>
      </c>
      <c r="P23" s="420">
        <f t="shared" si="5"/>
        <v>21.519999999999989</v>
      </c>
      <c r="Q23" s="806"/>
      <c r="S23" s="2" t="s">
        <v>30</v>
      </c>
      <c r="T23" s="2">
        <v>1.6499999999999997</v>
      </c>
      <c r="U23" s="2"/>
      <c r="V23" s="2"/>
      <c r="W23" s="2"/>
      <c r="X23" s="2"/>
      <c r="Y23" s="2"/>
      <c r="Z23" s="2"/>
      <c r="AA23" s="2"/>
      <c r="AB23" s="2">
        <v>1.6499999999999997</v>
      </c>
      <c r="AC23" s="807">
        <v>0</v>
      </c>
    </row>
    <row r="24" spans="1:29" ht="23.1" customHeight="1" x14ac:dyDescent="0.3">
      <c r="A24" s="402"/>
      <c r="B24" s="411">
        <v>18</v>
      </c>
      <c r="C24" s="412" t="s">
        <v>34</v>
      </c>
      <c r="D24" s="421">
        <v>0.59199999999999953</v>
      </c>
      <c r="E24" s="414"/>
      <c r="F24" s="422"/>
      <c r="G24" s="423"/>
      <c r="H24" s="424"/>
      <c r="I24" s="422"/>
      <c r="J24" s="414"/>
      <c r="K24" s="417"/>
      <c r="L24" s="418">
        <f t="shared" si="1"/>
        <v>0.59199999999999953</v>
      </c>
      <c r="M24" s="418">
        <f t="shared" si="2"/>
        <v>0</v>
      </c>
      <c r="N24" s="418">
        <f t="shared" si="3"/>
        <v>0</v>
      </c>
      <c r="O24" s="419">
        <f t="shared" si="4"/>
        <v>0</v>
      </c>
      <c r="P24" s="420">
        <f t="shared" si="5"/>
        <v>0.59199999999999953</v>
      </c>
      <c r="Q24" s="806"/>
      <c r="S24" s="2" t="s">
        <v>32</v>
      </c>
      <c r="T24" s="2">
        <v>1.67</v>
      </c>
      <c r="U24" s="2">
        <v>19.849999999999991</v>
      </c>
      <c r="V24" s="2"/>
      <c r="W24" s="2"/>
      <c r="X24" s="2"/>
      <c r="Y24" s="2"/>
      <c r="Z24" s="2"/>
      <c r="AA24" s="2"/>
      <c r="AB24" s="2">
        <v>21.519999999999989</v>
      </c>
      <c r="AC24" s="807">
        <v>0</v>
      </c>
    </row>
    <row r="25" spans="1:29" ht="23.1" customHeight="1" x14ac:dyDescent="0.3">
      <c r="A25" s="402"/>
      <c r="B25" s="411">
        <v>19</v>
      </c>
      <c r="C25" s="412" t="s">
        <v>36</v>
      </c>
      <c r="D25" s="421">
        <v>4.1549999999999976</v>
      </c>
      <c r="E25" s="414"/>
      <c r="F25" s="422"/>
      <c r="G25" s="423"/>
      <c r="H25" s="424"/>
      <c r="I25" s="422"/>
      <c r="J25" s="414"/>
      <c r="K25" s="417"/>
      <c r="L25" s="418">
        <f t="shared" si="1"/>
        <v>4.1549999999999976</v>
      </c>
      <c r="M25" s="418">
        <f t="shared" si="2"/>
        <v>0</v>
      </c>
      <c r="N25" s="418">
        <f t="shared" si="3"/>
        <v>0</v>
      </c>
      <c r="O25" s="419">
        <f t="shared" si="4"/>
        <v>0</v>
      </c>
      <c r="P25" s="420">
        <f t="shared" si="5"/>
        <v>4.1549999999999976</v>
      </c>
      <c r="Q25" s="806"/>
      <c r="S25" s="2" t="s">
        <v>34</v>
      </c>
      <c r="T25" s="2">
        <v>0.59199999999999953</v>
      </c>
      <c r="U25" s="2"/>
      <c r="V25" s="2"/>
      <c r="W25" s="2"/>
      <c r="X25" s="2"/>
      <c r="Y25" s="2"/>
      <c r="Z25" s="2"/>
      <c r="AA25" s="2"/>
      <c r="AB25" s="2">
        <v>0.59199999999999953</v>
      </c>
      <c r="AC25" s="807">
        <v>0</v>
      </c>
    </row>
    <row r="26" spans="1:29" ht="23.1" customHeight="1" x14ac:dyDescent="0.3">
      <c r="A26" s="402"/>
      <c r="B26" s="411">
        <v>20</v>
      </c>
      <c r="C26" s="412" t="s">
        <v>38</v>
      </c>
      <c r="D26" s="421">
        <v>0.21999999999999992</v>
      </c>
      <c r="E26" s="414">
        <v>38.399999999999991</v>
      </c>
      <c r="F26" s="422"/>
      <c r="G26" s="423"/>
      <c r="H26" s="424"/>
      <c r="I26" s="422"/>
      <c r="J26" s="414"/>
      <c r="K26" s="417"/>
      <c r="L26" s="418">
        <f t="shared" si="1"/>
        <v>0.21999999999999992</v>
      </c>
      <c r="M26" s="418">
        <f t="shared" si="2"/>
        <v>38.399999999999991</v>
      </c>
      <c r="N26" s="418">
        <f t="shared" si="3"/>
        <v>0</v>
      </c>
      <c r="O26" s="419">
        <f t="shared" si="4"/>
        <v>0</v>
      </c>
      <c r="P26" s="420">
        <f t="shared" si="5"/>
        <v>38.61999999999999</v>
      </c>
      <c r="Q26" s="806"/>
      <c r="S26" s="2" t="s">
        <v>36</v>
      </c>
      <c r="T26" s="2">
        <v>4.1549999999999976</v>
      </c>
      <c r="U26" s="2"/>
      <c r="V26" s="2"/>
      <c r="W26" s="2"/>
      <c r="X26" s="2"/>
      <c r="Y26" s="2"/>
      <c r="Z26" s="2"/>
      <c r="AA26" s="2"/>
      <c r="AB26" s="2">
        <v>4.1549999999999976</v>
      </c>
      <c r="AC26" s="807">
        <v>0</v>
      </c>
    </row>
    <row r="27" spans="1:29" ht="23.1" customHeight="1" x14ac:dyDescent="0.3">
      <c r="A27" s="402"/>
      <c r="B27" s="411">
        <v>21</v>
      </c>
      <c r="C27" s="412" t="s">
        <v>40</v>
      </c>
      <c r="D27" s="421">
        <v>22.030000000000012</v>
      </c>
      <c r="E27" s="414">
        <v>30.840000000000028</v>
      </c>
      <c r="F27" s="422"/>
      <c r="G27" s="423"/>
      <c r="H27" s="424">
        <v>5.3739999999999979</v>
      </c>
      <c r="I27" s="422">
        <v>124.95400000000042</v>
      </c>
      <c r="J27" s="414"/>
      <c r="K27" s="417"/>
      <c r="L27" s="418">
        <f t="shared" si="1"/>
        <v>27.404000000000011</v>
      </c>
      <c r="M27" s="418">
        <f t="shared" si="2"/>
        <v>155.79400000000044</v>
      </c>
      <c r="N27" s="418">
        <f t="shared" si="3"/>
        <v>0</v>
      </c>
      <c r="O27" s="419">
        <f t="shared" si="4"/>
        <v>0</v>
      </c>
      <c r="P27" s="420">
        <f t="shared" si="5"/>
        <v>183.19800000000043</v>
      </c>
      <c r="Q27" s="806"/>
      <c r="S27" s="2" t="s">
        <v>38</v>
      </c>
      <c r="T27" s="2">
        <v>0.21999999999999992</v>
      </c>
      <c r="U27" s="2">
        <v>38.399999999999991</v>
      </c>
      <c r="V27" s="2"/>
      <c r="W27" s="2"/>
      <c r="X27" s="2"/>
      <c r="Y27" s="2"/>
      <c r="Z27" s="2"/>
      <c r="AA27" s="2"/>
      <c r="AB27" s="2">
        <v>38.61999999999999</v>
      </c>
      <c r="AC27" s="807">
        <v>0</v>
      </c>
    </row>
    <row r="28" spans="1:29" ht="23.1" customHeight="1" x14ac:dyDescent="0.3">
      <c r="A28" s="402"/>
      <c r="B28" s="411">
        <v>22</v>
      </c>
      <c r="C28" s="412" t="s">
        <v>42</v>
      </c>
      <c r="D28" s="421">
        <v>4.5</v>
      </c>
      <c r="E28" s="414">
        <v>0.25</v>
      </c>
      <c r="F28" s="422">
        <v>0.27500000000000002</v>
      </c>
      <c r="G28" s="423"/>
      <c r="H28" s="424"/>
      <c r="I28" s="422"/>
      <c r="J28" s="414"/>
      <c r="K28" s="417"/>
      <c r="L28" s="418">
        <f t="shared" si="1"/>
        <v>4.5</v>
      </c>
      <c r="M28" s="418">
        <f t="shared" si="2"/>
        <v>0.25</v>
      </c>
      <c r="N28" s="418">
        <f t="shared" si="3"/>
        <v>0.27500000000000002</v>
      </c>
      <c r="O28" s="419">
        <f t="shared" si="4"/>
        <v>0</v>
      </c>
      <c r="P28" s="420">
        <f t="shared" si="5"/>
        <v>5.0250000000000004</v>
      </c>
      <c r="Q28" s="806"/>
      <c r="S28" s="2" t="s">
        <v>40</v>
      </c>
      <c r="T28" s="2">
        <v>27.403999999999993</v>
      </c>
      <c r="U28" s="2">
        <v>31.940000000000015</v>
      </c>
      <c r="V28" s="2"/>
      <c r="W28" s="2"/>
      <c r="X28" s="2"/>
      <c r="Y28" s="2">
        <v>123.85400000000041</v>
      </c>
      <c r="Z28" s="2"/>
      <c r="AA28" s="2"/>
      <c r="AB28" s="2">
        <v>183.19800000000043</v>
      </c>
      <c r="AC28" s="807">
        <v>0</v>
      </c>
    </row>
    <row r="29" spans="1:29" ht="23.1" customHeight="1" x14ac:dyDescent="0.3">
      <c r="A29" s="402"/>
      <c r="B29" s="411">
        <v>23</v>
      </c>
      <c r="C29" s="412" t="s">
        <v>44</v>
      </c>
      <c r="D29" s="421">
        <v>10.456000000000001</v>
      </c>
      <c r="E29" s="414">
        <v>8.0249999999999968</v>
      </c>
      <c r="F29" s="422"/>
      <c r="G29" s="423"/>
      <c r="H29" s="424"/>
      <c r="I29" s="422"/>
      <c r="J29" s="414"/>
      <c r="K29" s="417"/>
      <c r="L29" s="418">
        <f t="shared" si="1"/>
        <v>10.456000000000001</v>
      </c>
      <c r="M29" s="418">
        <f t="shared" si="2"/>
        <v>8.0249999999999968</v>
      </c>
      <c r="N29" s="418">
        <f t="shared" si="3"/>
        <v>0</v>
      </c>
      <c r="O29" s="419">
        <f t="shared" si="4"/>
        <v>0</v>
      </c>
      <c r="P29" s="420">
        <f t="shared" si="5"/>
        <v>18.480999999999998</v>
      </c>
      <c r="Q29" s="806"/>
      <c r="S29" s="2" t="s">
        <v>42</v>
      </c>
      <c r="T29" s="2">
        <v>4.5</v>
      </c>
      <c r="U29" s="2">
        <v>0.25</v>
      </c>
      <c r="V29" s="2">
        <v>0.27500000000000002</v>
      </c>
      <c r="W29" s="2"/>
      <c r="X29" s="2"/>
      <c r="Y29" s="2"/>
      <c r="Z29" s="2"/>
      <c r="AA29" s="2"/>
      <c r="AB29" s="2">
        <v>5.0250000000000004</v>
      </c>
      <c r="AC29" s="807">
        <v>0</v>
      </c>
    </row>
    <row r="30" spans="1:29" ht="23.1" customHeight="1" x14ac:dyDescent="0.3">
      <c r="A30" s="402"/>
      <c r="B30" s="411">
        <v>24</v>
      </c>
      <c r="C30" s="412" t="s">
        <v>46</v>
      </c>
      <c r="D30" s="421"/>
      <c r="E30" s="414"/>
      <c r="F30" s="422"/>
      <c r="G30" s="423"/>
      <c r="H30" s="421">
        <v>0.87</v>
      </c>
      <c r="I30" s="422">
        <v>3.8179999999999983</v>
      </c>
      <c r="J30" s="414">
        <v>0.01</v>
      </c>
      <c r="K30" s="417"/>
      <c r="L30" s="418">
        <f t="shared" si="1"/>
        <v>0.87</v>
      </c>
      <c r="M30" s="418">
        <f t="shared" si="2"/>
        <v>3.8179999999999983</v>
      </c>
      <c r="N30" s="418">
        <f t="shared" si="3"/>
        <v>0.01</v>
      </c>
      <c r="O30" s="419">
        <f t="shared" si="4"/>
        <v>0</v>
      </c>
      <c r="P30" s="420">
        <f t="shared" si="5"/>
        <v>4.6979999999999977</v>
      </c>
      <c r="Q30" s="806"/>
      <c r="S30" s="2" t="s">
        <v>44</v>
      </c>
      <c r="T30" s="2">
        <v>10.456000000000001</v>
      </c>
      <c r="U30" s="2">
        <v>8.0249999999999968</v>
      </c>
      <c r="V30" s="2"/>
      <c r="W30" s="2"/>
      <c r="X30" s="2"/>
      <c r="Y30" s="2"/>
      <c r="Z30" s="2"/>
      <c r="AA30" s="2"/>
      <c r="AB30" s="2">
        <v>18.480999999999998</v>
      </c>
      <c r="AC30" s="807">
        <v>0</v>
      </c>
    </row>
    <row r="31" spans="1:29" ht="23.1" customHeight="1" x14ac:dyDescent="0.3">
      <c r="A31" s="402"/>
      <c r="B31" s="411">
        <v>25</v>
      </c>
      <c r="C31" s="412" t="s">
        <v>48</v>
      </c>
      <c r="D31" s="432">
        <v>13.200000000000005</v>
      </c>
      <c r="E31" s="414"/>
      <c r="F31" s="433"/>
      <c r="G31" s="434"/>
      <c r="H31" s="432"/>
      <c r="I31" s="433"/>
      <c r="J31" s="414"/>
      <c r="K31" s="417"/>
      <c r="L31" s="418">
        <f t="shared" si="1"/>
        <v>13.200000000000005</v>
      </c>
      <c r="M31" s="418">
        <f t="shared" si="2"/>
        <v>0</v>
      </c>
      <c r="N31" s="418">
        <f t="shared" si="3"/>
        <v>0</v>
      </c>
      <c r="O31" s="419">
        <f t="shared" si="4"/>
        <v>0</v>
      </c>
      <c r="P31" s="420">
        <f t="shared" si="5"/>
        <v>13.200000000000005</v>
      </c>
      <c r="Q31" s="806"/>
      <c r="S31" s="2" t="s">
        <v>46</v>
      </c>
      <c r="T31" s="2"/>
      <c r="U31" s="2"/>
      <c r="V31" s="2"/>
      <c r="W31" s="2"/>
      <c r="X31" s="2">
        <v>0.87</v>
      </c>
      <c r="Y31" s="2">
        <v>3.8179999999999983</v>
      </c>
      <c r="Z31" s="2">
        <v>0.01</v>
      </c>
      <c r="AA31" s="2"/>
      <c r="AB31" s="2">
        <v>4.6979999999999977</v>
      </c>
      <c r="AC31" s="807">
        <v>0</v>
      </c>
    </row>
    <row r="32" spans="1:29" ht="23.1" customHeight="1" x14ac:dyDescent="0.3">
      <c r="A32" s="435"/>
      <c r="B32" s="411">
        <v>26</v>
      </c>
      <c r="C32" s="412" t="s">
        <v>50</v>
      </c>
      <c r="D32" s="436">
        <v>21.329999999999995</v>
      </c>
      <c r="E32" s="414">
        <v>5.599999999999997</v>
      </c>
      <c r="F32" s="437"/>
      <c r="G32" s="438"/>
      <c r="H32" s="436"/>
      <c r="I32" s="437"/>
      <c r="J32" s="414"/>
      <c r="K32" s="417"/>
      <c r="L32" s="418">
        <f t="shared" si="1"/>
        <v>21.329999999999995</v>
      </c>
      <c r="M32" s="418">
        <f t="shared" si="2"/>
        <v>5.599999999999997</v>
      </c>
      <c r="N32" s="418">
        <f t="shared" si="3"/>
        <v>0</v>
      </c>
      <c r="O32" s="419">
        <f t="shared" si="4"/>
        <v>0</v>
      </c>
      <c r="P32" s="420">
        <f t="shared" si="5"/>
        <v>26.929999999999993</v>
      </c>
      <c r="Q32" s="809"/>
      <c r="S32" s="2" t="s">
        <v>48</v>
      </c>
      <c r="T32" s="2">
        <v>13.200000000000005</v>
      </c>
      <c r="U32" s="2"/>
      <c r="V32" s="2"/>
      <c r="W32" s="2"/>
      <c r="X32" s="2"/>
      <c r="Y32" s="2"/>
      <c r="Z32" s="2"/>
      <c r="AA32" s="2"/>
      <c r="AB32" s="2">
        <v>13.200000000000005</v>
      </c>
      <c r="AC32" s="807">
        <v>0</v>
      </c>
    </row>
    <row r="33" spans="1:31" ht="23.1" customHeight="1" x14ac:dyDescent="0.3">
      <c r="A33" s="402"/>
      <c r="B33" s="411">
        <v>27</v>
      </c>
      <c r="C33" s="412" t="s">
        <v>52</v>
      </c>
      <c r="D33" s="421">
        <v>2.4660000000000011</v>
      </c>
      <c r="E33" s="414">
        <v>57.381999999999969</v>
      </c>
      <c r="F33" s="422"/>
      <c r="G33" s="423"/>
      <c r="H33" s="421"/>
      <c r="I33" s="422"/>
      <c r="J33" s="414"/>
      <c r="K33" s="417"/>
      <c r="L33" s="418">
        <f t="shared" si="1"/>
        <v>2.4660000000000011</v>
      </c>
      <c r="M33" s="418">
        <f t="shared" si="2"/>
        <v>57.381999999999969</v>
      </c>
      <c r="N33" s="418">
        <f t="shared" si="3"/>
        <v>0</v>
      </c>
      <c r="O33" s="419">
        <f t="shared" si="4"/>
        <v>0</v>
      </c>
      <c r="P33" s="420">
        <f t="shared" si="5"/>
        <v>59.847999999999971</v>
      </c>
      <c r="Q33" s="806"/>
      <c r="S33" s="2" t="s">
        <v>50</v>
      </c>
      <c r="T33" s="2">
        <v>21.329999999999995</v>
      </c>
      <c r="U33" s="2">
        <v>5.599999999999997</v>
      </c>
      <c r="V33" s="2"/>
      <c r="W33" s="2"/>
      <c r="X33" s="2"/>
      <c r="Y33" s="2"/>
      <c r="Z33" s="2"/>
      <c r="AA33" s="2"/>
      <c r="AB33" s="2">
        <v>26.929999999999993</v>
      </c>
      <c r="AC33" s="807">
        <v>0</v>
      </c>
      <c r="AE33" s="439"/>
    </row>
    <row r="34" spans="1:31" ht="23.1" customHeight="1" x14ac:dyDescent="0.3">
      <c r="A34" s="402"/>
      <c r="B34" s="411">
        <v>28</v>
      </c>
      <c r="C34" s="412" t="s">
        <v>54</v>
      </c>
      <c r="D34" s="421">
        <v>5.0399999999999974</v>
      </c>
      <c r="E34" s="414">
        <v>3.4499999999999971</v>
      </c>
      <c r="F34" s="422"/>
      <c r="G34" s="423"/>
      <c r="H34" s="421"/>
      <c r="I34" s="422"/>
      <c r="J34" s="414"/>
      <c r="K34" s="417"/>
      <c r="L34" s="418">
        <f t="shared" si="1"/>
        <v>5.0399999999999974</v>
      </c>
      <c r="M34" s="418">
        <f t="shared" si="2"/>
        <v>3.4499999999999971</v>
      </c>
      <c r="N34" s="418">
        <f t="shared" si="3"/>
        <v>0</v>
      </c>
      <c r="O34" s="419">
        <f t="shared" si="4"/>
        <v>0</v>
      </c>
      <c r="P34" s="420">
        <f t="shared" si="5"/>
        <v>8.4899999999999949</v>
      </c>
      <c r="Q34" s="806"/>
      <c r="S34" s="2" t="s">
        <v>52</v>
      </c>
      <c r="T34" s="2">
        <v>2.4660000000000011</v>
      </c>
      <c r="U34" s="2">
        <v>57.381999999999969</v>
      </c>
      <c r="V34" s="2"/>
      <c r="W34" s="2"/>
      <c r="X34" s="2"/>
      <c r="Y34" s="2"/>
      <c r="Z34" s="2"/>
      <c r="AA34" s="2"/>
      <c r="AB34" s="2">
        <v>59.847999999999971</v>
      </c>
      <c r="AC34" s="807">
        <v>0</v>
      </c>
    </row>
    <row r="35" spans="1:31" ht="23.1" customHeight="1" x14ac:dyDescent="0.3">
      <c r="A35" s="402"/>
      <c r="B35" s="411">
        <v>29</v>
      </c>
      <c r="C35" s="412" t="s">
        <v>56</v>
      </c>
      <c r="D35" s="421">
        <v>1008.3600000000007</v>
      </c>
      <c r="E35" s="414">
        <v>18.68</v>
      </c>
      <c r="F35" s="422"/>
      <c r="G35" s="423"/>
      <c r="H35" s="421"/>
      <c r="I35" s="422"/>
      <c r="J35" s="414"/>
      <c r="K35" s="417"/>
      <c r="L35" s="418">
        <f t="shared" si="1"/>
        <v>1008.3600000000007</v>
      </c>
      <c r="M35" s="418">
        <f t="shared" si="2"/>
        <v>18.68</v>
      </c>
      <c r="N35" s="418">
        <f t="shared" si="3"/>
        <v>0</v>
      </c>
      <c r="O35" s="419">
        <f t="shared" si="4"/>
        <v>0</v>
      </c>
      <c r="P35" s="420">
        <f t="shared" si="5"/>
        <v>1027.0400000000006</v>
      </c>
      <c r="Q35" s="806"/>
      <c r="S35" s="2" t="s">
        <v>54</v>
      </c>
      <c r="T35" s="2">
        <v>5.0399999999999974</v>
      </c>
      <c r="U35" s="2">
        <v>3.4499999999999971</v>
      </c>
      <c r="V35" s="2"/>
      <c r="W35" s="2"/>
      <c r="X35" s="2"/>
      <c r="Y35" s="2"/>
      <c r="Z35" s="2"/>
      <c r="AA35" s="2"/>
      <c r="AB35" s="2">
        <v>8.4899999999999949</v>
      </c>
      <c r="AC35" s="807">
        <v>0</v>
      </c>
    </row>
    <row r="36" spans="1:31" ht="23.1" customHeight="1" x14ac:dyDescent="0.3">
      <c r="A36" s="402"/>
      <c r="B36" s="411">
        <v>30</v>
      </c>
      <c r="C36" s="412" t="s">
        <v>58</v>
      </c>
      <c r="D36" s="421">
        <v>178.62000000000003</v>
      </c>
      <c r="E36" s="414">
        <v>62.52</v>
      </c>
      <c r="F36" s="422"/>
      <c r="G36" s="423"/>
      <c r="H36" s="421"/>
      <c r="I36" s="422"/>
      <c r="J36" s="414"/>
      <c r="K36" s="417"/>
      <c r="L36" s="418">
        <f t="shared" si="1"/>
        <v>178.62000000000003</v>
      </c>
      <c r="M36" s="418">
        <f t="shared" si="2"/>
        <v>62.52</v>
      </c>
      <c r="N36" s="418">
        <f t="shared" si="3"/>
        <v>0</v>
      </c>
      <c r="O36" s="419">
        <f t="shared" si="4"/>
        <v>0</v>
      </c>
      <c r="P36" s="420">
        <f t="shared" si="5"/>
        <v>241.14000000000004</v>
      </c>
      <c r="Q36" s="806"/>
      <c r="S36" s="2" t="s">
        <v>56</v>
      </c>
      <c r="T36" s="2">
        <v>1008.3600000000007</v>
      </c>
      <c r="U36" s="2">
        <v>18.68</v>
      </c>
      <c r="V36" s="2"/>
      <c r="W36" s="2"/>
      <c r="X36" s="2"/>
      <c r="Y36" s="2"/>
      <c r="Z36" s="2"/>
      <c r="AA36" s="2"/>
      <c r="AB36" s="2">
        <v>1027.0400000000006</v>
      </c>
      <c r="AC36" s="807">
        <v>0</v>
      </c>
    </row>
    <row r="37" spans="1:31" ht="23.1" customHeight="1" x14ac:dyDescent="0.3">
      <c r="A37" s="402"/>
      <c r="B37" s="411">
        <v>31</v>
      </c>
      <c r="C37" s="412" t="s">
        <v>60</v>
      </c>
      <c r="D37" s="421">
        <v>35.70000000000001</v>
      </c>
      <c r="E37" s="414">
        <v>22.928000000000008</v>
      </c>
      <c r="F37" s="422"/>
      <c r="G37" s="423"/>
      <c r="H37" s="421"/>
      <c r="I37" s="422"/>
      <c r="J37" s="414"/>
      <c r="K37" s="417"/>
      <c r="L37" s="418">
        <f t="shared" si="1"/>
        <v>35.70000000000001</v>
      </c>
      <c r="M37" s="418">
        <f t="shared" si="2"/>
        <v>22.928000000000008</v>
      </c>
      <c r="N37" s="418">
        <f t="shared" si="3"/>
        <v>0</v>
      </c>
      <c r="O37" s="419">
        <f t="shared" si="4"/>
        <v>0</v>
      </c>
      <c r="P37" s="420">
        <f t="shared" si="5"/>
        <v>58.628000000000014</v>
      </c>
      <c r="Q37" s="806"/>
      <c r="S37" s="2" t="s">
        <v>58</v>
      </c>
      <c r="T37" s="2">
        <v>178.62000000000003</v>
      </c>
      <c r="U37" s="2">
        <v>62.52</v>
      </c>
      <c r="V37" s="2"/>
      <c r="W37" s="2"/>
      <c r="X37" s="2"/>
      <c r="Y37" s="2"/>
      <c r="Z37" s="2"/>
      <c r="AA37" s="2"/>
      <c r="AB37" s="2">
        <v>241.14000000000004</v>
      </c>
      <c r="AC37" s="807">
        <v>0</v>
      </c>
    </row>
    <row r="38" spans="1:31" ht="23.1" customHeight="1" x14ac:dyDescent="0.3">
      <c r="A38" s="402"/>
      <c r="B38" s="411">
        <v>32</v>
      </c>
      <c r="C38" s="412" t="s">
        <v>62</v>
      </c>
      <c r="D38" s="421">
        <v>0.6000000000000002</v>
      </c>
      <c r="E38" s="414"/>
      <c r="F38" s="422"/>
      <c r="G38" s="423"/>
      <c r="H38" s="421"/>
      <c r="I38" s="422"/>
      <c r="J38" s="414"/>
      <c r="K38" s="417"/>
      <c r="L38" s="418">
        <f t="shared" si="1"/>
        <v>0.6000000000000002</v>
      </c>
      <c r="M38" s="418">
        <f t="shared" si="2"/>
        <v>0</v>
      </c>
      <c r="N38" s="418">
        <f t="shared" si="3"/>
        <v>0</v>
      </c>
      <c r="O38" s="419">
        <f t="shared" si="4"/>
        <v>0</v>
      </c>
      <c r="P38" s="420">
        <f t="shared" si="5"/>
        <v>0.6000000000000002</v>
      </c>
      <c r="Q38" s="806"/>
      <c r="S38" s="2" t="s">
        <v>60</v>
      </c>
      <c r="T38" s="2">
        <v>35.70000000000001</v>
      </c>
      <c r="U38" s="2">
        <v>22.928000000000008</v>
      </c>
      <c r="V38" s="2"/>
      <c r="W38" s="2"/>
      <c r="X38" s="2"/>
      <c r="Y38" s="2"/>
      <c r="Z38" s="2"/>
      <c r="AA38" s="2"/>
      <c r="AB38" s="2">
        <v>58.628000000000014</v>
      </c>
      <c r="AC38" s="807">
        <v>0</v>
      </c>
    </row>
    <row r="39" spans="1:31" ht="23.1" customHeight="1" x14ac:dyDescent="0.3">
      <c r="A39" s="402"/>
      <c r="B39" s="411">
        <v>33</v>
      </c>
      <c r="C39" s="412" t="s">
        <v>64</v>
      </c>
      <c r="D39" s="421">
        <v>5</v>
      </c>
      <c r="E39" s="414"/>
      <c r="F39" s="422"/>
      <c r="G39" s="423"/>
      <c r="H39" s="421"/>
      <c r="I39" s="422"/>
      <c r="J39" s="414"/>
      <c r="K39" s="417"/>
      <c r="L39" s="418">
        <f t="shared" si="1"/>
        <v>5</v>
      </c>
      <c r="M39" s="418">
        <f t="shared" si="2"/>
        <v>0</v>
      </c>
      <c r="N39" s="418">
        <f t="shared" si="3"/>
        <v>0</v>
      </c>
      <c r="O39" s="419">
        <f t="shared" si="4"/>
        <v>0</v>
      </c>
      <c r="P39" s="420">
        <f t="shared" si="5"/>
        <v>5</v>
      </c>
      <c r="Q39" s="806"/>
      <c r="S39" s="2" t="s">
        <v>62</v>
      </c>
      <c r="T39" s="2">
        <v>0.6000000000000002</v>
      </c>
      <c r="U39" s="2"/>
      <c r="V39" s="2"/>
      <c r="W39" s="2"/>
      <c r="X39" s="2"/>
      <c r="Y39" s="2"/>
      <c r="Z39" s="2"/>
      <c r="AA39" s="2"/>
      <c r="AB39" s="2">
        <v>0.6000000000000002</v>
      </c>
      <c r="AC39" s="807">
        <v>0</v>
      </c>
    </row>
    <row r="40" spans="1:31" ht="23.1" customHeight="1" x14ac:dyDescent="0.3">
      <c r="A40" s="402"/>
      <c r="B40" s="411">
        <v>34</v>
      </c>
      <c r="C40" s="412" t="s">
        <v>66</v>
      </c>
      <c r="D40" s="436">
        <v>72.885999999999939</v>
      </c>
      <c r="E40" s="440"/>
      <c r="F40" s="437"/>
      <c r="G40" s="438"/>
      <c r="H40" s="436"/>
      <c r="I40" s="437"/>
      <c r="J40" s="414"/>
      <c r="K40" s="417"/>
      <c r="L40" s="418">
        <f t="shared" si="1"/>
        <v>72.885999999999939</v>
      </c>
      <c r="M40" s="418">
        <f t="shared" si="2"/>
        <v>0</v>
      </c>
      <c r="N40" s="418">
        <f t="shared" si="3"/>
        <v>0</v>
      </c>
      <c r="O40" s="419">
        <f t="shared" si="4"/>
        <v>0</v>
      </c>
      <c r="P40" s="420">
        <f t="shared" si="5"/>
        <v>72.885999999999939</v>
      </c>
      <c r="Q40" s="806"/>
      <c r="S40" s="2" t="s">
        <v>64</v>
      </c>
      <c r="T40" s="2">
        <v>5</v>
      </c>
      <c r="U40" s="2"/>
      <c r="V40" s="2"/>
      <c r="W40" s="2"/>
      <c r="X40" s="2"/>
      <c r="Y40" s="2"/>
      <c r="Z40" s="2"/>
      <c r="AA40" s="2"/>
      <c r="AB40" s="2">
        <v>5</v>
      </c>
      <c r="AC40" s="807">
        <v>0</v>
      </c>
    </row>
    <row r="41" spans="1:31" ht="23.1" customHeight="1" x14ac:dyDescent="0.3">
      <c r="A41" s="402"/>
      <c r="B41" s="411">
        <v>35</v>
      </c>
      <c r="C41" s="412" t="s">
        <v>68</v>
      </c>
      <c r="D41" s="421">
        <v>192.44999999999993</v>
      </c>
      <c r="E41" s="414">
        <v>15.619999999999994</v>
      </c>
      <c r="F41" s="422"/>
      <c r="G41" s="423"/>
      <c r="H41" s="421"/>
      <c r="I41" s="422"/>
      <c r="J41" s="414"/>
      <c r="K41" s="417"/>
      <c r="L41" s="418">
        <f t="shared" si="1"/>
        <v>192.44999999999993</v>
      </c>
      <c r="M41" s="418">
        <f t="shared" si="2"/>
        <v>15.619999999999994</v>
      </c>
      <c r="N41" s="418">
        <f t="shared" si="3"/>
        <v>0</v>
      </c>
      <c r="O41" s="419">
        <f t="shared" si="4"/>
        <v>0</v>
      </c>
      <c r="P41" s="420">
        <f t="shared" si="5"/>
        <v>208.06999999999994</v>
      </c>
      <c r="Q41" s="806"/>
      <c r="S41" s="2" t="s">
        <v>66</v>
      </c>
      <c r="T41" s="2">
        <v>72.885999999999939</v>
      </c>
      <c r="U41" s="2"/>
      <c r="V41" s="2"/>
      <c r="W41" s="2"/>
      <c r="X41" s="2"/>
      <c r="Y41" s="2"/>
      <c r="Z41" s="2"/>
      <c r="AA41" s="2"/>
      <c r="AB41" s="2">
        <v>72.885999999999939</v>
      </c>
      <c r="AC41" s="807">
        <v>0</v>
      </c>
    </row>
    <row r="42" spans="1:31" ht="23.1" customHeight="1" x14ac:dyDescent="0.3">
      <c r="A42" s="402"/>
      <c r="B42" s="411">
        <v>36</v>
      </c>
      <c r="C42" s="412" t="s">
        <v>70</v>
      </c>
      <c r="D42" s="421">
        <v>20</v>
      </c>
      <c r="E42" s="414"/>
      <c r="F42" s="422"/>
      <c r="G42" s="423"/>
      <c r="H42" s="421"/>
      <c r="I42" s="422"/>
      <c r="J42" s="414"/>
      <c r="K42" s="417"/>
      <c r="L42" s="418">
        <f t="shared" si="1"/>
        <v>20</v>
      </c>
      <c r="M42" s="418">
        <f t="shared" si="2"/>
        <v>0</v>
      </c>
      <c r="N42" s="418">
        <f t="shared" si="3"/>
        <v>0</v>
      </c>
      <c r="O42" s="419">
        <f t="shared" si="4"/>
        <v>0</v>
      </c>
      <c r="P42" s="420">
        <f t="shared" si="5"/>
        <v>20</v>
      </c>
      <c r="Q42" s="806"/>
      <c r="S42" s="2" t="s">
        <v>68</v>
      </c>
      <c r="T42" s="2">
        <v>192.44999999999993</v>
      </c>
      <c r="U42" s="2">
        <v>15.619999999999994</v>
      </c>
      <c r="V42" s="2"/>
      <c r="W42" s="2"/>
      <c r="X42" s="2"/>
      <c r="Y42" s="2"/>
      <c r="Z42" s="2"/>
      <c r="AA42" s="2"/>
      <c r="AB42" s="2">
        <v>208.06999999999994</v>
      </c>
      <c r="AC42" s="807">
        <v>0</v>
      </c>
    </row>
    <row r="43" spans="1:31" ht="23.1" customHeight="1" x14ac:dyDescent="0.3">
      <c r="A43" s="402"/>
      <c r="B43" s="411">
        <v>37</v>
      </c>
      <c r="C43" s="412" t="s">
        <v>72</v>
      </c>
      <c r="D43" s="416">
        <v>116.29999999999998</v>
      </c>
      <c r="E43" s="414"/>
      <c r="F43" s="422"/>
      <c r="G43" s="423"/>
      <c r="H43" s="416"/>
      <c r="I43" s="414"/>
      <c r="J43" s="414"/>
      <c r="K43" s="417"/>
      <c r="L43" s="418">
        <f t="shared" si="1"/>
        <v>116.29999999999998</v>
      </c>
      <c r="M43" s="418">
        <f t="shared" si="2"/>
        <v>0</v>
      </c>
      <c r="N43" s="418">
        <f t="shared" si="3"/>
        <v>0</v>
      </c>
      <c r="O43" s="419">
        <f t="shared" si="4"/>
        <v>0</v>
      </c>
      <c r="P43" s="420">
        <f t="shared" si="5"/>
        <v>116.29999999999998</v>
      </c>
      <c r="Q43" s="806"/>
      <c r="S43" s="2" t="s">
        <v>70</v>
      </c>
      <c r="T43" s="2">
        <v>20</v>
      </c>
      <c r="U43" s="2"/>
      <c r="V43" s="2"/>
      <c r="W43" s="2"/>
      <c r="X43" s="2"/>
      <c r="Y43" s="2"/>
      <c r="Z43" s="2"/>
      <c r="AA43" s="2"/>
      <c r="AB43" s="2">
        <v>20</v>
      </c>
      <c r="AC43" s="807">
        <v>0</v>
      </c>
    </row>
    <row r="44" spans="1:31" ht="23.1" customHeight="1" x14ac:dyDescent="0.3">
      <c r="A44" s="402"/>
      <c r="B44" s="411">
        <v>38</v>
      </c>
      <c r="C44" s="412" t="s">
        <v>74</v>
      </c>
      <c r="D44" s="441">
        <v>20.861999999999995</v>
      </c>
      <c r="E44" s="414"/>
      <c r="F44" s="442"/>
      <c r="G44" s="443"/>
      <c r="H44" s="441"/>
      <c r="I44" s="442"/>
      <c r="J44" s="414"/>
      <c r="K44" s="417"/>
      <c r="L44" s="418">
        <f t="shared" si="1"/>
        <v>20.861999999999995</v>
      </c>
      <c r="M44" s="418">
        <f t="shared" si="2"/>
        <v>0</v>
      </c>
      <c r="N44" s="418">
        <f t="shared" si="3"/>
        <v>0</v>
      </c>
      <c r="O44" s="419">
        <f t="shared" si="4"/>
        <v>0</v>
      </c>
      <c r="P44" s="420">
        <f t="shared" si="5"/>
        <v>20.861999999999995</v>
      </c>
      <c r="Q44" s="806"/>
      <c r="S44" s="2" t="s">
        <v>72</v>
      </c>
      <c r="T44" s="2">
        <v>116.29999999999998</v>
      </c>
      <c r="U44" s="2"/>
      <c r="V44" s="2"/>
      <c r="W44" s="2"/>
      <c r="X44" s="2"/>
      <c r="Y44" s="2"/>
      <c r="Z44" s="2"/>
      <c r="AA44" s="2"/>
      <c r="AB44" s="2">
        <v>116.29999999999998</v>
      </c>
      <c r="AC44" s="807">
        <v>0</v>
      </c>
    </row>
    <row r="45" spans="1:31" ht="23.1" customHeight="1" x14ac:dyDescent="0.3">
      <c r="A45" s="402"/>
      <c r="B45" s="411">
        <v>39</v>
      </c>
      <c r="C45" s="412" t="s">
        <v>76</v>
      </c>
      <c r="D45" s="441">
        <v>467.7850000000002</v>
      </c>
      <c r="E45" s="414"/>
      <c r="F45" s="442"/>
      <c r="G45" s="443"/>
      <c r="H45" s="441"/>
      <c r="I45" s="442"/>
      <c r="J45" s="414"/>
      <c r="K45" s="417"/>
      <c r="L45" s="418">
        <f t="shared" si="1"/>
        <v>467.7850000000002</v>
      </c>
      <c r="M45" s="418">
        <f t="shared" si="2"/>
        <v>0</v>
      </c>
      <c r="N45" s="418">
        <f t="shared" si="3"/>
        <v>0</v>
      </c>
      <c r="O45" s="419">
        <f t="shared" si="4"/>
        <v>0</v>
      </c>
      <c r="P45" s="420">
        <f t="shared" si="5"/>
        <v>467.7850000000002</v>
      </c>
      <c r="Q45" s="806"/>
      <c r="S45" s="2" t="s">
        <v>74</v>
      </c>
      <c r="T45" s="2">
        <v>20.861999999999995</v>
      </c>
      <c r="U45" s="2"/>
      <c r="V45" s="2"/>
      <c r="W45" s="2"/>
      <c r="X45" s="2"/>
      <c r="Y45" s="2"/>
      <c r="Z45" s="2"/>
      <c r="AA45" s="2"/>
      <c r="AB45" s="2">
        <v>20.861999999999995</v>
      </c>
      <c r="AC45" s="807">
        <v>0</v>
      </c>
    </row>
    <row r="46" spans="1:31" ht="23.1" customHeight="1" x14ac:dyDescent="0.3">
      <c r="A46" s="402"/>
      <c r="B46" s="411">
        <v>40</v>
      </c>
      <c r="C46" s="412" t="s">
        <v>78</v>
      </c>
      <c r="D46" s="441">
        <v>96.759999999999991</v>
      </c>
      <c r="E46" s="414"/>
      <c r="F46" s="442"/>
      <c r="G46" s="443"/>
      <c r="H46" s="441"/>
      <c r="I46" s="442"/>
      <c r="J46" s="414"/>
      <c r="K46" s="417"/>
      <c r="L46" s="418">
        <f t="shared" si="1"/>
        <v>96.759999999999991</v>
      </c>
      <c r="M46" s="418">
        <f t="shared" si="2"/>
        <v>0</v>
      </c>
      <c r="N46" s="418">
        <f t="shared" si="3"/>
        <v>0</v>
      </c>
      <c r="O46" s="419">
        <f t="shared" si="4"/>
        <v>0</v>
      </c>
      <c r="P46" s="420">
        <f t="shared" si="5"/>
        <v>96.759999999999991</v>
      </c>
      <c r="Q46" s="806"/>
      <c r="S46" s="2" t="s">
        <v>76</v>
      </c>
      <c r="T46" s="2">
        <v>467.7850000000002</v>
      </c>
      <c r="U46" s="2"/>
      <c r="V46" s="2"/>
      <c r="W46" s="2"/>
      <c r="X46" s="2"/>
      <c r="Y46" s="2"/>
      <c r="Z46" s="2"/>
      <c r="AA46" s="2"/>
      <c r="AB46" s="2">
        <v>467.7850000000002</v>
      </c>
      <c r="AC46" s="807">
        <v>0</v>
      </c>
    </row>
    <row r="47" spans="1:31" ht="23.1" customHeight="1" x14ac:dyDescent="0.3">
      <c r="A47" s="402"/>
      <c r="B47" s="411">
        <v>41</v>
      </c>
      <c r="C47" s="412" t="s">
        <v>80</v>
      </c>
      <c r="D47" s="441"/>
      <c r="E47" s="414"/>
      <c r="F47" s="422"/>
      <c r="G47" s="423"/>
      <c r="H47" s="441">
        <v>1.903999999999999</v>
      </c>
      <c r="I47" s="442"/>
      <c r="J47" s="414"/>
      <c r="K47" s="417"/>
      <c r="L47" s="418">
        <f t="shared" si="1"/>
        <v>1.903999999999999</v>
      </c>
      <c r="M47" s="418">
        <f t="shared" si="2"/>
        <v>0</v>
      </c>
      <c r="N47" s="418">
        <f t="shared" si="3"/>
        <v>0</v>
      </c>
      <c r="O47" s="419">
        <f t="shared" si="4"/>
        <v>0</v>
      </c>
      <c r="P47" s="420">
        <f t="shared" si="5"/>
        <v>1.903999999999999</v>
      </c>
      <c r="Q47" s="806"/>
      <c r="S47" s="2" t="s">
        <v>78</v>
      </c>
      <c r="T47" s="2">
        <v>96.759999999999991</v>
      </c>
      <c r="U47" s="2"/>
      <c r="V47" s="2"/>
      <c r="W47" s="2"/>
      <c r="X47" s="2"/>
      <c r="Y47" s="2"/>
      <c r="Z47" s="2"/>
      <c r="AA47" s="2"/>
      <c r="AB47" s="2">
        <v>96.759999999999991</v>
      </c>
      <c r="AC47" s="807">
        <v>0</v>
      </c>
    </row>
    <row r="48" spans="1:31" ht="23.1" customHeight="1" x14ac:dyDescent="0.3">
      <c r="A48" s="402"/>
      <c r="B48" s="411">
        <v>42</v>
      </c>
      <c r="C48" s="412" t="s">
        <v>82</v>
      </c>
      <c r="D48" s="441">
        <v>19.899999999999988</v>
      </c>
      <c r="E48" s="414"/>
      <c r="F48" s="422"/>
      <c r="G48" s="423"/>
      <c r="H48" s="441"/>
      <c r="I48" s="442"/>
      <c r="J48" s="414"/>
      <c r="K48" s="417"/>
      <c r="L48" s="418">
        <f t="shared" si="1"/>
        <v>19.899999999999988</v>
      </c>
      <c r="M48" s="418">
        <f t="shared" si="2"/>
        <v>0</v>
      </c>
      <c r="N48" s="418">
        <f t="shared" si="3"/>
        <v>0</v>
      </c>
      <c r="O48" s="419">
        <f t="shared" si="4"/>
        <v>0</v>
      </c>
      <c r="P48" s="420">
        <f t="shared" si="5"/>
        <v>19.899999999999988</v>
      </c>
      <c r="Q48" s="806"/>
      <c r="S48" s="2" t="s">
        <v>80</v>
      </c>
      <c r="T48" s="2"/>
      <c r="U48" s="2"/>
      <c r="V48" s="2"/>
      <c r="W48" s="2"/>
      <c r="X48" s="2">
        <v>1.903999999999999</v>
      </c>
      <c r="Y48" s="2"/>
      <c r="Z48" s="2"/>
      <c r="AA48" s="2"/>
      <c r="AB48" s="2">
        <v>1.903999999999999</v>
      </c>
      <c r="AC48" s="807">
        <v>0</v>
      </c>
    </row>
    <row r="49" spans="1:35" ht="23.1" customHeight="1" x14ac:dyDescent="0.3">
      <c r="A49" s="402"/>
      <c r="B49" s="411">
        <v>43</v>
      </c>
      <c r="C49" s="412" t="s">
        <v>84</v>
      </c>
      <c r="D49" s="441">
        <v>20</v>
      </c>
      <c r="E49" s="414">
        <v>0.31000000000000011</v>
      </c>
      <c r="F49" s="422"/>
      <c r="G49" s="423"/>
      <c r="H49" s="441"/>
      <c r="I49" s="442"/>
      <c r="J49" s="414"/>
      <c r="K49" s="417"/>
      <c r="L49" s="418">
        <f t="shared" si="1"/>
        <v>20</v>
      </c>
      <c r="M49" s="418">
        <f t="shared" si="2"/>
        <v>0.31000000000000011</v>
      </c>
      <c r="N49" s="418">
        <f t="shared" si="3"/>
        <v>0</v>
      </c>
      <c r="O49" s="419">
        <f t="shared" si="4"/>
        <v>0</v>
      </c>
      <c r="P49" s="420">
        <f t="shared" si="5"/>
        <v>20.309999999999999</v>
      </c>
      <c r="Q49" s="806"/>
      <c r="S49" s="2" t="s">
        <v>82</v>
      </c>
      <c r="T49" s="2">
        <v>19.899999999999988</v>
      </c>
      <c r="U49" s="2"/>
      <c r="V49" s="2"/>
      <c r="W49" s="2"/>
      <c r="X49" s="2"/>
      <c r="Y49" s="2"/>
      <c r="Z49" s="2"/>
      <c r="AA49" s="2"/>
      <c r="AB49" s="2">
        <v>19.899999999999988</v>
      </c>
      <c r="AC49" s="807">
        <v>0</v>
      </c>
    </row>
    <row r="50" spans="1:35" ht="23.1" customHeight="1" x14ac:dyDescent="0.3">
      <c r="A50" s="402"/>
      <c r="B50" s="411">
        <v>44</v>
      </c>
      <c r="C50" s="412" t="s">
        <v>86</v>
      </c>
      <c r="D50" s="441"/>
      <c r="E50" s="414"/>
      <c r="F50" s="422"/>
      <c r="G50" s="423"/>
      <c r="H50" s="441">
        <v>2.147000000000002</v>
      </c>
      <c r="I50" s="442">
        <v>2.4830000000000014</v>
      </c>
      <c r="J50" s="414"/>
      <c r="K50" s="417"/>
      <c r="L50" s="418">
        <f t="shared" si="1"/>
        <v>2.147000000000002</v>
      </c>
      <c r="M50" s="418">
        <f t="shared" si="2"/>
        <v>2.4830000000000014</v>
      </c>
      <c r="N50" s="418">
        <f t="shared" si="3"/>
        <v>0</v>
      </c>
      <c r="O50" s="419">
        <f t="shared" si="4"/>
        <v>0</v>
      </c>
      <c r="P50" s="420">
        <f t="shared" si="5"/>
        <v>4.6300000000000034</v>
      </c>
      <c r="Q50" s="806"/>
      <c r="S50" s="2" t="s">
        <v>84</v>
      </c>
      <c r="T50" s="2">
        <v>20</v>
      </c>
      <c r="U50" s="2">
        <v>0.31000000000000011</v>
      </c>
      <c r="V50" s="2"/>
      <c r="W50" s="2"/>
      <c r="X50" s="2"/>
      <c r="Y50" s="2"/>
      <c r="Z50" s="2"/>
      <c r="AA50" s="2"/>
      <c r="AB50" s="2">
        <v>20.309999999999999</v>
      </c>
      <c r="AC50" s="807">
        <v>0</v>
      </c>
    </row>
    <row r="51" spans="1:35" ht="23.1" customHeight="1" x14ac:dyDescent="0.3">
      <c r="A51" s="402"/>
      <c r="B51" s="411">
        <v>45</v>
      </c>
      <c r="C51" s="412" t="s">
        <v>88</v>
      </c>
      <c r="D51" s="441">
        <v>568.55099999999902</v>
      </c>
      <c r="E51" s="414">
        <v>970.69999999999982</v>
      </c>
      <c r="F51" s="422">
        <v>259.41499999999985</v>
      </c>
      <c r="G51" s="423">
        <v>309.3000000000003</v>
      </c>
      <c r="H51" s="441"/>
      <c r="I51" s="442"/>
      <c r="J51" s="414"/>
      <c r="K51" s="417"/>
      <c r="L51" s="418">
        <f t="shared" si="1"/>
        <v>568.55099999999902</v>
      </c>
      <c r="M51" s="418">
        <f t="shared" si="2"/>
        <v>970.69999999999982</v>
      </c>
      <c r="N51" s="418">
        <f t="shared" si="3"/>
        <v>259.41499999999985</v>
      </c>
      <c r="O51" s="419">
        <f t="shared" si="4"/>
        <v>309.3000000000003</v>
      </c>
      <c r="P51" s="420">
        <f t="shared" si="5"/>
        <v>2107.965999999999</v>
      </c>
      <c r="Q51" s="806"/>
      <c r="S51" s="2" t="s">
        <v>86</v>
      </c>
      <c r="T51" s="2"/>
      <c r="U51" s="2"/>
      <c r="V51" s="2"/>
      <c r="W51" s="2"/>
      <c r="X51" s="2">
        <v>2.147000000000002</v>
      </c>
      <c r="Y51" s="2">
        <v>2.4830000000000014</v>
      </c>
      <c r="Z51" s="2"/>
      <c r="AA51" s="2"/>
      <c r="AB51" s="2">
        <v>4.6300000000000034</v>
      </c>
      <c r="AC51" s="807">
        <v>0</v>
      </c>
      <c r="AI51" s="444"/>
    </row>
    <row r="52" spans="1:35" ht="23.1" customHeight="1" x14ac:dyDescent="0.3">
      <c r="A52" s="402"/>
      <c r="B52" s="411">
        <v>46</v>
      </c>
      <c r="C52" s="412" t="s">
        <v>90</v>
      </c>
      <c r="D52" s="441"/>
      <c r="E52" s="414">
        <v>330.34000000000009</v>
      </c>
      <c r="F52" s="422"/>
      <c r="G52" s="423"/>
      <c r="H52" s="441"/>
      <c r="I52" s="442"/>
      <c r="J52" s="414"/>
      <c r="K52" s="417"/>
      <c r="L52" s="418">
        <f t="shared" si="1"/>
        <v>0</v>
      </c>
      <c r="M52" s="418">
        <f t="shared" si="2"/>
        <v>330.34000000000009</v>
      </c>
      <c r="N52" s="418">
        <f t="shared" si="3"/>
        <v>0</v>
      </c>
      <c r="O52" s="419">
        <f t="shared" si="4"/>
        <v>0</v>
      </c>
      <c r="P52" s="420">
        <f t="shared" si="5"/>
        <v>330.34000000000009</v>
      </c>
      <c r="Q52" s="806"/>
      <c r="S52" s="2" t="s">
        <v>88</v>
      </c>
      <c r="T52" s="2">
        <v>568.55099999999902</v>
      </c>
      <c r="U52" s="2">
        <v>970.69999999999982</v>
      </c>
      <c r="V52" s="2">
        <v>259.41499999999985</v>
      </c>
      <c r="W52" s="2">
        <v>309.3000000000003</v>
      </c>
      <c r="X52" s="2"/>
      <c r="Y52" s="2"/>
      <c r="Z52" s="2"/>
      <c r="AA52" s="2"/>
      <c r="AB52" s="2">
        <v>2107.965999999999</v>
      </c>
      <c r="AC52" s="807">
        <v>0</v>
      </c>
      <c r="AI52" s="444"/>
    </row>
    <row r="53" spans="1:35" ht="23.1" customHeight="1" x14ac:dyDescent="0.3">
      <c r="A53" s="402"/>
      <c r="B53" s="411">
        <v>47</v>
      </c>
      <c r="C53" s="412" t="s">
        <v>94</v>
      </c>
      <c r="D53" s="441"/>
      <c r="E53" s="414"/>
      <c r="F53" s="422"/>
      <c r="G53" s="423">
        <v>110.00000000000001</v>
      </c>
      <c r="H53" s="441"/>
      <c r="I53" s="442"/>
      <c r="J53" s="414"/>
      <c r="K53" s="417"/>
      <c r="L53" s="418">
        <f t="shared" si="1"/>
        <v>0</v>
      </c>
      <c r="M53" s="418">
        <f t="shared" si="2"/>
        <v>0</v>
      </c>
      <c r="N53" s="418">
        <f t="shared" si="3"/>
        <v>0</v>
      </c>
      <c r="O53" s="419">
        <f t="shared" si="4"/>
        <v>110.00000000000001</v>
      </c>
      <c r="P53" s="420">
        <f t="shared" si="5"/>
        <v>110.00000000000001</v>
      </c>
      <c r="Q53" s="806"/>
      <c r="S53" s="2" t="s">
        <v>90</v>
      </c>
      <c r="T53" s="2"/>
      <c r="U53" s="2">
        <v>330.34000000000009</v>
      </c>
      <c r="V53" s="2"/>
      <c r="W53" s="2"/>
      <c r="X53" s="2"/>
      <c r="Y53" s="2"/>
      <c r="Z53" s="2"/>
      <c r="AA53" s="2"/>
      <c r="AB53" s="2">
        <v>330.34000000000009</v>
      </c>
      <c r="AC53" s="807">
        <v>0</v>
      </c>
      <c r="AF53" s="439"/>
      <c r="AI53" s="444"/>
    </row>
    <row r="54" spans="1:35" ht="23.1" customHeight="1" x14ac:dyDescent="0.3">
      <c r="A54" s="402"/>
      <c r="B54" s="411">
        <v>48</v>
      </c>
      <c r="C54" s="412" t="s">
        <v>1820</v>
      </c>
      <c r="D54" s="441"/>
      <c r="E54" s="414"/>
      <c r="F54" s="422"/>
      <c r="G54" s="423">
        <v>135.69999999999999</v>
      </c>
      <c r="H54" s="441"/>
      <c r="I54" s="442"/>
      <c r="J54" s="414"/>
      <c r="K54" s="417"/>
      <c r="L54" s="418">
        <f t="shared" si="1"/>
        <v>0</v>
      </c>
      <c r="M54" s="418">
        <f t="shared" si="2"/>
        <v>0</v>
      </c>
      <c r="N54" s="418">
        <f t="shared" si="3"/>
        <v>0</v>
      </c>
      <c r="O54" s="419">
        <f t="shared" si="4"/>
        <v>135.69999999999999</v>
      </c>
      <c r="P54" s="420">
        <f t="shared" si="5"/>
        <v>135.69999999999999</v>
      </c>
      <c r="Q54" s="806"/>
      <c r="S54" s="2" t="s">
        <v>94</v>
      </c>
      <c r="T54" s="2"/>
      <c r="U54" s="2"/>
      <c r="V54" s="2"/>
      <c r="W54" s="2">
        <v>110.00000000000001</v>
      </c>
      <c r="X54" s="2"/>
      <c r="Y54" s="2"/>
      <c r="Z54" s="2"/>
      <c r="AA54" s="2"/>
      <c r="AB54" s="2">
        <v>110.00000000000001</v>
      </c>
      <c r="AC54" s="807">
        <v>0</v>
      </c>
      <c r="AI54" s="444"/>
    </row>
    <row r="55" spans="1:35" ht="23.1" customHeight="1" x14ac:dyDescent="0.3">
      <c r="A55" s="402"/>
      <c r="B55" s="411">
        <v>49</v>
      </c>
      <c r="C55" s="412" t="s">
        <v>96</v>
      </c>
      <c r="D55" s="441">
        <v>247.75899999999996</v>
      </c>
      <c r="E55" s="414">
        <v>2259.8600000000015</v>
      </c>
      <c r="F55" s="422">
        <v>44.54099999999999</v>
      </c>
      <c r="G55" s="423">
        <v>294.00000000000011</v>
      </c>
      <c r="H55" s="441"/>
      <c r="I55" s="442"/>
      <c r="J55" s="414"/>
      <c r="K55" s="417"/>
      <c r="L55" s="418">
        <f t="shared" si="1"/>
        <v>247.75899999999996</v>
      </c>
      <c r="M55" s="418">
        <f t="shared" si="2"/>
        <v>2259.8600000000015</v>
      </c>
      <c r="N55" s="418">
        <f t="shared" si="3"/>
        <v>44.54099999999999</v>
      </c>
      <c r="O55" s="419">
        <f t="shared" si="4"/>
        <v>294.00000000000011</v>
      </c>
      <c r="P55" s="420">
        <f t="shared" si="5"/>
        <v>2846.1600000000017</v>
      </c>
      <c r="Q55" s="806"/>
      <c r="S55" s="2" t="s">
        <v>1820</v>
      </c>
      <c r="T55" s="2"/>
      <c r="U55" s="2"/>
      <c r="V55" s="2"/>
      <c r="W55" s="2">
        <v>135.69999999999999</v>
      </c>
      <c r="X55" s="2"/>
      <c r="Y55" s="2"/>
      <c r="Z55" s="2"/>
      <c r="AA55" s="2"/>
      <c r="AB55" s="2">
        <v>135.69999999999999</v>
      </c>
      <c r="AC55" s="807">
        <v>0</v>
      </c>
      <c r="AI55" s="444"/>
    </row>
    <row r="56" spans="1:35" ht="23.1" customHeight="1" x14ac:dyDescent="0.3">
      <c r="A56" s="402"/>
      <c r="B56" s="411">
        <v>50</v>
      </c>
      <c r="C56" s="412" t="s">
        <v>98</v>
      </c>
      <c r="D56" s="441"/>
      <c r="E56" s="414">
        <v>578.80000000000007</v>
      </c>
      <c r="F56" s="422"/>
      <c r="G56" s="423"/>
      <c r="H56" s="441"/>
      <c r="I56" s="442"/>
      <c r="J56" s="414"/>
      <c r="K56" s="417"/>
      <c r="L56" s="418">
        <f t="shared" si="1"/>
        <v>0</v>
      </c>
      <c r="M56" s="418">
        <f t="shared" si="2"/>
        <v>578.80000000000007</v>
      </c>
      <c r="N56" s="418">
        <f t="shared" si="3"/>
        <v>0</v>
      </c>
      <c r="O56" s="419">
        <f t="shared" si="4"/>
        <v>0</v>
      </c>
      <c r="P56" s="420">
        <f t="shared" si="5"/>
        <v>578.80000000000007</v>
      </c>
      <c r="Q56" s="806"/>
      <c r="S56" s="2" t="s">
        <v>96</v>
      </c>
      <c r="T56" s="2">
        <v>247.75899999999996</v>
      </c>
      <c r="U56" s="2">
        <v>2259.8600000000015</v>
      </c>
      <c r="V56" s="2">
        <v>44.54099999999999</v>
      </c>
      <c r="W56" s="2">
        <v>294.00000000000011</v>
      </c>
      <c r="X56" s="2"/>
      <c r="Y56" s="2"/>
      <c r="Z56" s="2"/>
      <c r="AA56" s="2"/>
      <c r="AB56" s="2">
        <v>2846.1600000000017</v>
      </c>
      <c r="AC56" s="807">
        <v>0</v>
      </c>
      <c r="AI56" s="444"/>
    </row>
    <row r="57" spans="1:35" ht="23.1" customHeight="1" x14ac:dyDescent="0.3">
      <c r="A57" s="402"/>
      <c r="B57" s="411">
        <v>51</v>
      </c>
      <c r="C57" s="412" t="s">
        <v>100</v>
      </c>
      <c r="D57" s="441">
        <v>27.40000000000002</v>
      </c>
      <c r="E57" s="414"/>
      <c r="F57" s="422"/>
      <c r="G57" s="423"/>
      <c r="H57" s="441"/>
      <c r="I57" s="442"/>
      <c r="J57" s="414"/>
      <c r="K57" s="417"/>
      <c r="L57" s="418">
        <f t="shared" si="1"/>
        <v>27.40000000000002</v>
      </c>
      <c r="M57" s="418">
        <f t="shared" si="2"/>
        <v>0</v>
      </c>
      <c r="N57" s="418">
        <f t="shared" si="3"/>
        <v>0</v>
      </c>
      <c r="O57" s="419">
        <f t="shared" si="4"/>
        <v>0</v>
      </c>
      <c r="P57" s="420">
        <f t="shared" si="5"/>
        <v>27.40000000000002</v>
      </c>
      <c r="Q57" s="806"/>
      <c r="S57" s="2" t="s">
        <v>98</v>
      </c>
      <c r="T57" s="2"/>
      <c r="U57" s="2">
        <v>578.80000000000007</v>
      </c>
      <c r="V57" s="2"/>
      <c r="W57" s="2"/>
      <c r="X57" s="2"/>
      <c r="Y57" s="2"/>
      <c r="Z57" s="2"/>
      <c r="AA57" s="2"/>
      <c r="AB57" s="2">
        <v>578.80000000000007</v>
      </c>
      <c r="AC57" s="807">
        <v>0</v>
      </c>
      <c r="AI57" s="444"/>
    </row>
    <row r="58" spans="1:35" ht="23.1" customHeight="1" x14ac:dyDescent="0.3">
      <c r="A58" s="402"/>
      <c r="B58" s="411">
        <v>52</v>
      </c>
      <c r="C58" s="412" t="s">
        <v>102</v>
      </c>
      <c r="D58" s="441">
        <v>72.860000000000056</v>
      </c>
      <c r="E58" s="414"/>
      <c r="F58" s="422"/>
      <c r="G58" s="423"/>
      <c r="H58" s="441"/>
      <c r="I58" s="442"/>
      <c r="J58" s="414"/>
      <c r="K58" s="417"/>
      <c r="L58" s="418">
        <f t="shared" si="1"/>
        <v>72.860000000000056</v>
      </c>
      <c r="M58" s="418">
        <f t="shared" si="2"/>
        <v>0</v>
      </c>
      <c r="N58" s="418">
        <f t="shared" si="3"/>
        <v>0</v>
      </c>
      <c r="O58" s="419">
        <f t="shared" si="4"/>
        <v>0</v>
      </c>
      <c r="P58" s="420">
        <f t="shared" si="5"/>
        <v>72.860000000000056</v>
      </c>
      <c r="Q58" s="806"/>
      <c r="S58" s="2" t="s">
        <v>100</v>
      </c>
      <c r="T58" s="2">
        <v>27.40000000000002</v>
      </c>
      <c r="U58" s="2"/>
      <c r="V58" s="2"/>
      <c r="W58" s="2"/>
      <c r="X58" s="2"/>
      <c r="Y58" s="2"/>
      <c r="Z58" s="2"/>
      <c r="AA58" s="2"/>
      <c r="AB58" s="2">
        <v>27.40000000000002</v>
      </c>
      <c r="AC58" s="807">
        <v>0</v>
      </c>
      <c r="AI58" s="444"/>
    </row>
    <row r="59" spans="1:35" ht="23.1" customHeight="1" x14ac:dyDescent="0.3">
      <c r="A59" s="402"/>
      <c r="B59" s="411">
        <v>53</v>
      </c>
      <c r="C59" s="412" t="s">
        <v>104</v>
      </c>
      <c r="D59" s="441"/>
      <c r="E59" s="414"/>
      <c r="F59" s="422"/>
      <c r="G59" s="423"/>
      <c r="H59" s="441"/>
      <c r="I59" s="442">
        <v>81.20000000000006</v>
      </c>
      <c r="J59" s="414"/>
      <c r="K59" s="417"/>
      <c r="L59" s="418">
        <f t="shared" si="1"/>
        <v>0</v>
      </c>
      <c r="M59" s="418">
        <f t="shared" si="2"/>
        <v>81.20000000000006</v>
      </c>
      <c r="N59" s="418">
        <f t="shared" si="3"/>
        <v>0</v>
      </c>
      <c r="O59" s="419">
        <f t="shared" si="4"/>
        <v>0</v>
      </c>
      <c r="P59" s="420">
        <f t="shared" si="5"/>
        <v>81.20000000000006</v>
      </c>
      <c r="Q59" s="806"/>
      <c r="S59" s="2" t="s">
        <v>102</v>
      </c>
      <c r="T59" s="2">
        <v>72.860000000000056</v>
      </c>
      <c r="U59" s="2"/>
      <c r="V59" s="2"/>
      <c r="W59" s="2"/>
      <c r="X59" s="2"/>
      <c r="Y59" s="2"/>
      <c r="Z59" s="2"/>
      <c r="AA59" s="2"/>
      <c r="AB59" s="2">
        <v>72.860000000000056</v>
      </c>
      <c r="AC59" s="807">
        <v>0</v>
      </c>
      <c r="AI59" s="444"/>
    </row>
    <row r="60" spans="1:35" s="449" customFormat="1" ht="23.1" customHeight="1" x14ac:dyDescent="0.3">
      <c r="A60" s="401"/>
      <c r="B60" s="411">
        <v>54</v>
      </c>
      <c r="C60" s="445" t="s">
        <v>1818</v>
      </c>
      <c r="D60" s="446"/>
      <c r="E60" s="427">
        <v>102.34000000000002</v>
      </c>
      <c r="F60" s="427"/>
      <c r="G60" s="447"/>
      <c r="H60" s="446"/>
      <c r="I60" s="448"/>
      <c r="J60" s="427"/>
      <c r="K60" s="431"/>
      <c r="L60" s="418">
        <f t="shared" si="1"/>
        <v>0</v>
      </c>
      <c r="M60" s="418">
        <f t="shared" si="2"/>
        <v>102.34000000000002</v>
      </c>
      <c r="N60" s="418">
        <f t="shared" si="3"/>
        <v>0</v>
      </c>
      <c r="O60" s="419">
        <f t="shared" si="4"/>
        <v>0</v>
      </c>
      <c r="P60" s="420">
        <f t="shared" si="5"/>
        <v>102.34000000000002</v>
      </c>
      <c r="Q60" s="808"/>
      <c r="R60" s="47"/>
      <c r="S60" s="2" t="s">
        <v>104</v>
      </c>
      <c r="T60" s="2"/>
      <c r="U60" s="2"/>
      <c r="V60" s="2"/>
      <c r="W60" s="2"/>
      <c r="X60" s="2"/>
      <c r="Y60" s="2">
        <v>81.20000000000006</v>
      </c>
      <c r="Z60" s="2"/>
      <c r="AA60" s="2"/>
      <c r="AB60" s="2">
        <v>81.20000000000006</v>
      </c>
      <c r="AC60" s="807">
        <v>0</v>
      </c>
      <c r="AD60" s="47"/>
      <c r="AI60" s="444"/>
    </row>
    <row r="61" spans="1:35" ht="23.1" customHeight="1" x14ac:dyDescent="0.3">
      <c r="A61" s="402"/>
      <c r="B61" s="411">
        <v>55</v>
      </c>
      <c r="C61" s="450" t="s">
        <v>1599</v>
      </c>
      <c r="D61" s="441"/>
      <c r="E61" s="414"/>
      <c r="F61" s="422"/>
      <c r="G61" s="423">
        <v>18.37</v>
      </c>
      <c r="H61" s="441"/>
      <c r="I61" s="442"/>
      <c r="J61" s="414"/>
      <c r="K61" s="417"/>
      <c r="L61" s="418">
        <f t="shared" si="1"/>
        <v>0</v>
      </c>
      <c r="M61" s="418">
        <f t="shared" si="2"/>
        <v>0</v>
      </c>
      <c r="N61" s="418">
        <f t="shared" si="3"/>
        <v>0</v>
      </c>
      <c r="O61" s="419">
        <f t="shared" si="4"/>
        <v>18.37</v>
      </c>
      <c r="P61" s="420">
        <f t="shared" si="5"/>
        <v>18.37</v>
      </c>
      <c r="Q61" s="806"/>
      <c r="S61" s="2" t="s">
        <v>1818</v>
      </c>
      <c r="T61" s="2"/>
      <c r="U61" s="2">
        <v>102.34000000000002</v>
      </c>
      <c r="V61" s="2"/>
      <c r="W61" s="2"/>
      <c r="X61" s="2"/>
      <c r="Y61" s="2"/>
      <c r="Z61" s="2"/>
      <c r="AA61" s="2"/>
      <c r="AB61" s="2">
        <v>102.34000000000002</v>
      </c>
      <c r="AC61" s="807">
        <v>0</v>
      </c>
      <c r="AI61" s="444"/>
    </row>
    <row r="62" spans="1:35" ht="23.1" customHeight="1" x14ac:dyDescent="0.3">
      <c r="A62" s="402"/>
      <c r="B62" s="411">
        <v>56</v>
      </c>
      <c r="C62" s="412" t="s">
        <v>1602</v>
      </c>
      <c r="D62" s="441"/>
      <c r="E62" s="414"/>
      <c r="F62" s="422"/>
      <c r="G62" s="423">
        <v>18.37</v>
      </c>
      <c r="H62" s="441"/>
      <c r="I62" s="442"/>
      <c r="J62" s="414"/>
      <c r="K62" s="417"/>
      <c r="L62" s="418">
        <f t="shared" si="1"/>
        <v>0</v>
      </c>
      <c r="M62" s="418">
        <f t="shared" si="2"/>
        <v>0</v>
      </c>
      <c r="N62" s="418">
        <f t="shared" si="3"/>
        <v>0</v>
      </c>
      <c r="O62" s="419">
        <f t="shared" si="4"/>
        <v>18.37</v>
      </c>
      <c r="P62" s="420">
        <f t="shared" si="5"/>
        <v>18.37</v>
      </c>
      <c r="Q62" s="806"/>
      <c r="S62" s="2" t="s">
        <v>1599</v>
      </c>
      <c r="T62" s="2"/>
      <c r="U62" s="2"/>
      <c r="V62" s="2"/>
      <c r="W62" s="2">
        <v>18.37</v>
      </c>
      <c r="X62" s="2"/>
      <c r="Y62" s="2"/>
      <c r="Z62" s="2"/>
      <c r="AA62" s="2"/>
      <c r="AB62" s="2">
        <v>18.37</v>
      </c>
      <c r="AC62" s="807">
        <v>0</v>
      </c>
      <c r="AI62" s="444"/>
    </row>
    <row r="63" spans="1:35" ht="23.1" customHeight="1" x14ac:dyDescent="0.3">
      <c r="A63" s="402"/>
      <c r="B63" s="411">
        <v>57</v>
      </c>
      <c r="C63" s="412" t="s">
        <v>106</v>
      </c>
      <c r="D63" s="441">
        <v>8.5399999999999956</v>
      </c>
      <c r="E63" s="414"/>
      <c r="F63" s="422"/>
      <c r="G63" s="423"/>
      <c r="H63" s="441">
        <v>1.0100000000000002</v>
      </c>
      <c r="I63" s="442">
        <v>1.7150000000000005</v>
      </c>
      <c r="J63" s="414"/>
      <c r="K63" s="417"/>
      <c r="L63" s="418">
        <f t="shared" si="1"/>
        <v>9.5499999999999954</v>
      </c>
      <c r="M63" s="418">
        <f t="shared" si="2"/>
        <v>1.7150000000000005</v>
      </c>
      <c r="N63" s="418">
        <f t="shared" si="3"/>
        <v>0</v>
      </c>
      <c r="O63" s="419">
        <f t="shared" si="4"/>
        <v>0</v>
      </c>
      <c r="P63" s="420">
        <f t="shared" si="5"/>
        <v>11.264999999999995</v>
      </c>
      <c r="Q63" s="806"/>
      <c r="S63" s="2" t="s">
        <v>1602</v>
      </c>
      <c r="T63" s="2"/>
      <c r="U63" s="2"/>
      <c r="V63" s="2"/>
      <c r="W63" s="2">
        <v>18.37</v>
      </c>
      <c r="X63" s="2"/>
      <c r="Y63" s="2"/>
      <c r="Z63" s="2"/>
      <c r="AA63" s="2"/>
      <c r="AB63" s="2">
        <v>18.37</v>
      </c>
      <c r="AC63" s="807">
        <v>0</v>
      </c>
      <c r="AI63" s="444"/>
    </row>
    <row r="64" spans="1:35" ht="23.1" customHeight="1" x14ac:dyDescent="0.3">
      <c r="A64" s="402"/>
      <c r="B64" s="411">
        <v>58</v>
      </c>
      <c r="C64" s="412" t="s">
        <v>109</v>
      </c>
      <c r="D64" s="441">
        <v>3.9700000000000011</v>
      </c>
      <c r="E64" s="414"/>
      <c r="F64" s="422"/>
      <c r="G64" s="423"/>
      <c r="H64" s="441"/>
      <c r="I64" s="442"/>
      <c r="J64" s="414"/>
      <c r="K64" s="417"/>
      <c r="L64" s="418">
        <f t="shared" si="1"/>
        <v>3.9700000000000011</v>
      </c>
      <c r="M64" s="418">
        <f t="shared" si="2"/>
        <v>0</v>
      </c>
      <c r="N64" s="418">
        <f t="shared" si="3"/>
        <v>0</v>
      </c>
      <c r="O64" s="419">
        <f t="shared" si="4"/>
        <v>0</v>
      </c>
      <c r="P64" s="420">
        <f t="shared" si="5"/>
        <v>3.9700000000000011</v>
      </c>
      <c r="Q64" s="806"/>
      <c r="S64" s="2" t="s">
        <v>106</v>
      </c>
      <c r="T64" s="2">
        <v>8.5399999999999956</v>
      </c>
      <c r="U64" s="2"/>
      <c r="V64" s="2"/>
      <c r="W64" s="2"/>
      <c r="X64" s="2">
        <v>1.0100000000000002</v>
      </c>
      <c r="Y64" s="2">
        <v>1.7150000000000005</v>
      </c>
      <c r="Z64" s="2"/>
      <c r="AA64" s="2"/>
      <c r="AB64" s="2">
        <v>11.264999999999995</v>
      </c>
      <c r="AC64" s="807">
        <v>0</v>
      </c>
      <c r="AI64" s="444"/>
    </row>
    <row r="65" spans="1:35" ht="23.1" customHeight="1" x14ac:dyDescent="0.3">
      <c r="A65" s="402"/>
      <c r="B65" s="411">
        <v>59</v>
      </c>
      <c r="C65" s="412" t="s">
        <v>111</v>
      </c>
      <c r="D65" s="441">
        <v>21.300000000000004</v>
      </c>
      <c r="E65" s="414"/>
      <c r="F65" s="422"/>
      <c r="G65" s="423"/>
      <c r="H65" s="441"/>
      <c r="I65" s="442"/>
      <c r="J65" s="414"/>
      <c r="K65" s="417"/>
      <c r="L65" s="418">
        <f t="shared" si="1"/>
        <v>21.300000000000004</v>
      </c>
      <c r="M65" s="418">
        <f t="shared" si="2"/>
        <v>0</v>
      </c>
      <c r="N65" s="418">
        <f t="shared" si="3"/>
        <v>0</v>
      </c>
      <c r="O65" s="419">
        <f t="shared" si="4"/>
        <v>0</v>
      </c>
      <c r="P65" s="420">
        <f t="shared" si="5"/>
        <v>21.300000000000004</v>
      </c>
      <c r="Q65" s="806"/>
      <c r="S65" s="2" t="s">
        <v>109</v>
      </c>
      <c r="T65" s="2">
        <v>3.9700000000000011</v>
      </c>
      <c r="U65" s="2"/>
      <c r="V65" s="2"/>
      <c r="W65" s="2"/>
      <c r="X65" s="2"/>
      <c r="Y65" s="2"/>
      <c r="Z65" s="2"/>
      <c r="AA65" s="2"/>
      <c r="AB65" s="2">
        <v>3.9700000000000011</v>
      </c>
      <c r="AC65" s="807">
        <v>0</v>
      </c>
      <c r="AI65" s="444"/>
    </row>
    <row r="66" spans="1:35" ht="23.1" customHeight="1" x14ac:dyDescent="0.3">
      <c r="A66" s="402"/>
      <c r="B66" s="411">
        <v>60</v>
      </c>
      <c r="C66" s="412" t="s">
        <v>113</v>
      </c>
      <c r="D66" s="441">
        <v>19.200000000000006</v>
      </c>
      <c r="E66" s="414"/>
      <c r="F66" s="422"/>
      <c r="G66" s="423"/>
      <c r="H66" s="441"/>
      <c r="I66" s="442"/>
      <c r="J66" s="414"/>
      <c r="K66" s="417"/>
      <c r="L66" s="418">
        <f t="shared" si="1"/>
        <v>19.200000000000006</v>
      </c>
      <c r="M66" s="418">
        <f t="shared" si="2"/>
        <v>0</v>
      </c>
      <c r="N66" s="418">
        <f t="shared" si="3"/>
        <v>0</v>
      </c>
      <c r="O66" s="419">
        <f t="shared" si="4"/>
        <v>0</v>
      </c>
      <c r="P66" s="420">
        <f t="shared" si="5"/>
        <v>19.200000000000006</v>
      </c>
      <c r="Q66" s="806"/>
      <c r="S66" s="2" t="s">
        <v>111</v>
      </c>
      <c r="T66" s="2">
        <v>21.300000000000004</v>
      </c>
      <c r="U66" s="2"/>
      <c r="V66" s="2"/>
      <c r="W66" s="2"/>
      <c r="X66" s="2"/>
      <c r="Y66" s="2"/>
      <c r="Z66" s="2"/>
      <c r="AA66" s="2"/>
      <c r="AB66" s="2">
        <v>21.300000000000004</v>
      </c>
      <c r="AC66" s="807">
        <v>0</v>
      </c>
      <c r="AI66" s="444"/>
    </row>
    <row r="67" spans="1:35" ht="23.1" customHeight="1" x14ac:dyDescent="0.3">
      <c r="A67" s="402"/>
      <c r="B67" s="411">
        <v>61</v>
      </c>
      <c r="C67" s="412" t="s">
        <v>1709</v>
      </c>
      <c r="D67" s="441">
        <v>1</v>
      </c>
      <c r="E67" s="414"/>
      <c r="F67" s="422"/>
      <c r="G67" s="423"/>
      <c r="H67" s="441"/>
      <c r="I67" s="442"/>
      <c r="J67" s="414"/>
      <c r="K67" s="417"/>
      <c r="L67" s="418">
        <f t="shared" si="1"/>
        <v>1</v>
      </c>
      <c r="M67" s="418">
        <f t="shared" si="2"/>
        <v>0</v>
      </c>
      <c r="N67" s="418">
        <f t="shared" si="3"/>
        <v>0</v>
      </c>
      <c r="O67" s="419">
        <f t="shared" si="4"/>
        <v>0</v>
      </c>
      <c r="P67" s="420">
        <f t="shared" si="5"/>
        <v>1</v>
      </c>
      <c r="Q67" s="806"/>
      <c r="S67" s="2" t="s">
        <v>113</v>
      </c>
      <c r="T67" s="2">
        <v>19.200000000000006</v>
      </c>
      <c r="U67" s="2"/>
      <c r="V67" s="2"/>
      <c r="W67" s="2"/>
      <c r="X67" s="2"/>
      <c r="Y67" s="2"/>
      <c r="Z67" s="2"/>
      <c r="AA67" s="2"/>
      <c r="AB67" s="2">
        <v>19.200000000000006</v>
      </c>
      <c r="AC67" s="807">
        <v>0</v>
      </c>
      <c r="AI67" s="444"/>
    </row>
    <row r="68" spans="1:35" ht="23.1" customHeight="1" x14ac:dyDescent="0.3">
      <c r="A68" s="402"/>
      <c r="B68" s="411">
        <v>62</v>
      </c>
      <c r="C68" s="412" t="s">
        <v>115</v>
      </c>
      <c r="D68" s="441"/>
      <c r="E68" s="414">
        <v>65.710000000000008</v>
      </c>
      <c r="F68" s="422"/>
      <c r="G68" s="423"/>
      <c r="H68" s="441"/>
      <c r="I68" s="442"/>
      <c r="J68" s="414"/>
      <c r="K68" s="417"/>
      <c r="L68" s="418">
        <f t="shared" si="1"/>
        <v>0</v>
      </c>
      <c r="M68" s="418">
        <f t="shared" si="2"/>
        <v>65.710000000000008</v>
      </c>
      <c r="N68" s="418">
        <f t="shared" si="3"/>
        <v>0</v>
      </c>
      <c r="O68" s="419">
        <f t="shared" si="4"/>
        <v>0</v>
      </c>
      <c r="P68" s="420">
        <f t="shared" si="5"/>
        <v>65.710000000000008</v>
      </c>
      <c r="Q68" s="806"/>
      <c r="S68" s="2" t="s">
        <v>1709</v>
      </c>
      <c r="T68" s="2">
        <v>1</v>
      </c>
      <c r="U68" s="2"/>
      <c r="V68" s="2"/>
      <c r="W68" s="2"/>
      <c r="X68" s="2"/>
      <c r="Y68" s="2"/>
      <c r="Z68" s="2"/>
      <c r="AA68" s="2"/>
      <c r="AB68" s="2">
        <v>1</v>
      </c>
      <c r="AC68" s="807">
        <v>0</v>
      </c>
      <c r="AI68" s="444"/>
    </row>
    <row r="69" spans="1:35" ht="23.1" customHeight="1" x14ac:dyDescent="0.3">
      <c r="A69" s="402"/>
      <c r="B69" s="411">
        <v>63</v>
      </c>
      <c r="C69" s="412" t="s">
        <v>117</v>
      </c>
      <c r="D69" s="441">
        <v>100.00000000000003</v>
      </c>
      <c r="E69" s="414"/>
      <c r="F69" s="422"/>
      <c r="G69" s="423"/>
      <c r="H69" s="441"/>
      <c r="I69" s="442"/>
      <c r="J69" s="414"/>
      <c r="K69" s="417"/>
      <c r="L69" s="418">
        <f t="shared" si="1"/>
        <v>100.00000000000003</v>
      </c>
      <c r="M69" s="418">
        <f t="shared" si="2"/>
        <v>0</v>
      </c>
      <c r="N69" s="418">
        <f t="shared" si="3"/>
        <v>0</v>
      </c>
      <c r="O69" s="419">
        <f t="shared" si="4"/>
        <v>0</v>
      </c>
      <c r="P69" s="420">
        <f t="shared" si="5"/>
        <v>100.00000000000003</v>
      </c>
      <c r="Q69" s="806"/>
      <c r="S69" s="2" t="s">
        <v>115</v>
      </c>
      <c r="T69" s="2"/>
      <c r="U69" s="2">
        <v>65.710000000000008</v>
      </c>
      <c r="V69" s="2"/>
      <c r="W69" s="2"/>
      <c r="X69" s="2"/>
      <c r="Y69" s="2"/>
      <c r="Z69" s="2"/>
      <c r="AA69" s="2"/>
      <c r="AB69" s="2">
        <v>65.710000000000008</v>
      </c>
      <c r="AC69" s="807">
        <v>0</v>
      </c>
      <c r="AF69" s="439"/>
      <c r="AI69" s="444"/>
    </row>
    <row r="70" spans="1:35" ht="23.1" customHeight="1" x14ac:dyDescent="0.3">
      <c r="A70" s="402"/>
      <c r="B70" s="411">
        <v>64</v>
      </c>
      <c r="C70" s="412" t="s">
        <v>119</v>
      </c>
      <c r="D70" s="441">
        <v>524.26699999999983</v>
      </c>
      <c r="E70" s="414">
        <v>1285.5999999999997</v>
      </c>
      <c r="F70" s="422"/>
      <c r="G70" s="423"/>
      <c r="H70" s="441"/>
      <c r="I70" s="442"/>
      <c r="J70" s="414"/>
      <c r="K70" s="417"/>
      <c r="L70" s="418">
        <f t="shared" si="1"/>
        <v>524.26699999999983</v>
      </c>
      <c r="M70" s="418">
        <f t="shared" si="2"/>
        <v>1285.5999999999997</v>
      </c>
      <c r="N70" s="418">
        <f t="shared" si="3"/>
        <v>0</v>
      </c>
      <c r="O70" s="419">
        <f t="shared" si="4"/>
        <v>0</v>
      </c>
      <c r="P70" s="420">
        <f t="shared" si="5"/>
        <v>1809.8669999999995</v>
      </c>
      <c r="Q70" s="806"/>
      <c r="S70" s="2" t="s">
        <v>117</v>
      </c>
      <c r="T70" s="2">
        <v>100.00000000000003</v>
      </c>
      <c r="U70" s="2"/>
      <c r="V70" s="2"/>
      <c r="W70" s="2"/>
      <c r="X70" s="2"/>
      <c r="Y70" s="2"/>
      <c r="Z70" s="2"/>
      <c r="AA70" s="2"/>
      <c r="AB70" s="2">
        <v>100.00000000000003</v>
      </c>
      <c r="AC70" s="807">
        <v>0</v>
      </c>
      <c r="AI70" s="444"/>
    </row>
    <row r="71" spans="1:35" ht="23.1" customHeight="1" x14ac:dyDescent="0.3">
      <c r="A71" s="402"/>
      <c r="B71" s="411">
        <v>65</v>
      </c>
      <c r="C71" s="412" t="s">
        <v>1629</v>
      </c>
      <c r="D71" s="441">
        <v>93.730000000000047</v>
      </c>
      <c r="E71" s="414"/>
      <c r="F71" s="422"/>
      <c r="G71" s="423"/>
      <c r="H71" s="441"/>
      <c r="I71" s="442"/>
      <c r="J71" s="414"/>
      <c r="K71" s="417"/>
      <c r="L71" s="418">
        <f t="shared" si="1"/>
        <v>93.730000000000047</v>
      </c>
      <c r="M71" s="418">
        <f t="shared" si="2"/>
        <v>0</v>
      </c>
      <c r="N71" s="418">
        <f t="shared" si="3"/>
        <v>0</v>
      </c>
      <c r="O71" s="419">
        <f t="shared" si="4"/>
        <v>0</v>
      </c>
      <c r="P71" s="420">
        <f t="shared" si="5"/>
        <v>93.730000000000047</v>
      </c>
      <c r="Q71" s="806"/>
      <c r="S71" s="2" t="s">
        <v>119</v>
      </c>
      <c r="T71" s="2">
        <v>524.26699999999983</v>
      </c>
      <c r="U71" s="2">
        <v>1285.5999999999997</v>
      </c>
      <c r="V71" s="2"/>
      <c r="W71" s="2"/>
      <c r="X71" s="2"/>
      <c r="Y71" s="2"/>
      <c r="Z71" s="2"/>
      <c r="AA71" s="2"/>
      <c r="AB71" s="2">
        <v>1809.8669999999995</v>
      </c>
      <c r="AC71" s="807">
        <v>0</v>
      </c>
      <c r="AI71" s="444"/>
    </row>
    <row r="72" spans="1:35" ht="23.1" customHeight="1" x14ac:dyDescent="0.3">
      <c r="A72" s="402"/>
      <c r="B72" s="411">
        <v>66</v>
      </c>
      <c r="C72" s="412" t="s">
        <v>121</v>
      </c>
      <c r="D72" s="441">
        <v>3.799999999999998</v>
      </c>
      <c r="E72" s="414"/>
      <c r="F72" s="422"/>
      <c r="G72" s="423"/>
      <c r="H72" s="441"/>
      <c r="I72" s="442"/>
      <c r="J72" s="414"/>
      <c r="K72" s="417"/>
      <c r="L72" s="418">
        <f t="shared" si="1"/>
        <v>3.799999999999998</v>
      </c>
      <c r="M72" s="418">
        <f t="shared" si="2"/>
        <v>0</v>
      </c>
      <c r="N72" s="418">
        <f t="shared" si="3"/>
        <v>0</v>
      </c>
      <c r="O72" s="419">
        <f t="shared" si="4"/>
        <v>0</v>
      </c>
      <c r="P72" s="420">
        <f t="shared" si="5"/>
        <v>3.799999999999998</v>
      </c>
      <c r="Q72" s="806"/>
      <c r="S72" s="2" t="s">
        <v>1629</v>
      </c>
      <c r="T72" s="2">
        <v>93.730000000000047</v>
      </c>
      <c r="U72" s="2"/>
      <c r="V72" s="2"/>
      <c r="W72" s="2"/>
      <c r="X72" s="2"/>
      <c r="Y72" s="2"/>
      <c r="Z72" s="2"/>
      <c r="AA72" s="2"/>
      <c r="AB72" s="2">
        <v>93.730000000000047</v>
      </c>
      <c r="AC72" s="807">
        <v>0</v>
      </c>
      <c r="AI72" s="444"/>
    </row>
    <row r="73" spans="1:35" ht="23.1" customHeight="1" x14ac:dyDescent="0.3">
      <c r="A73" s="402"/>
      <c r="B73" s="411">
        <v>67</v>
      </c>
      <c r="C73" s="412" t="s">
        <v>1587</v>
      </c>
      <c r="D73" s="441"/>
      <c r="E73" s="414"/>
      <c r="F73" s="422">
        <v>20</v>
      </c>
      <c r="G73" s="423"/>
      <c r="H73" s="441"/>
      <c r="I73" s="442"/>
      <c r="J73" s="414"/>
      <c r="K73" s="417"/>
      <c r="L73" s="418">
        <f t="shared" ref="L73:L90" si="6">+D73+H73</f>
        <v>0</v>
      </c>
      <c r="M73" s="418">
        <f t="shared" ref="M73:M91" si="7">+E73+I73</f>
        <v>0</v>
      </c>
      <c r="N73" s="418">
        <f t="shared" ref="N73:N90" si="8">+F73+J73</f>
        <v>20</v>
      </c>
      <c r="O73" s="419">
        <f t="shared" ref="O73:O90" si="9">+G73+K73</f>
        <v>0</v>
      </c>
      <c r="P73" s="420">
        <f t="shared" ref="P73:P91" si="10">SUM(L73:O73)</f>
        <v>20</v>
      </c>
      <c r="Q73" s="806"/>
      <c r="S73" s="2" t="s">
        <v>121</v>
      </c>
      <c r="T73" s="2">
        <v>3.799999999999998</v>
      </c>
      <c r="U73" s="2"/>
      <c r="V73" s="2"/>
      <c r="W73" s="2"/>
      <c r="X73" s="2"/>
      <c r="Y73" s="2"/>
      <c r="Z73" s="2"/>
      <c r="AA73" s="2"/>
      <c r="AB73" s="2">
        <v>3.799999999999998</v>
      </c>
      <c r="AC73" s="807">
        <v>0</v>
      </c>
      <c r="AI73" s="444"/>
    </row>
    <row r="74" spans="1:35" ht="23.1" customHeight="1" x14ac:dyDescent="0.3">
      <c r="A74" s="402"/>
      <c r="B74" s="411">
        <v>68</v>
      </c>
      <c r="C74" s="412" t="s">
        <v>123</v>
      </c>
      <c r="D74" s="441"/>
      <c r="E74" s="414"/>
      <c r="F74" s="422">
        <v>16</v>
      </c>
      <c r="G74" s="423"/>
      <c r="H74" s="441"/>
      <c r="I74" s="442"/>
      <c r="J74" s="414"/>
      <c r="K74" s="417"/>
      <c r="L74" s="418">
        <f t="shared" si="6"/>
        <v>0</v>
      </c>
      <c r="M74" s="418">
        <f t="shared" si="7"/>
        <v>0</v>
      </c>
      <c r="N74" s="418">
        <f t="shared" si="8"/>
        <v>16</v>
      </c>
      <c r="O74" s="419">
        <f t="shared" si="9"/>
        <v>0</v>
      </c>
      <c r="P74" s="420">
        <f t="shared" si="10"/>
        <v>16</v>
      </c>
      <c r="Q74" s="806"/>
      <c r="S74" s="2" t="s">
        <v>1587</v>
      </c>
      <c r="T74" s="2"/>
      <c r="U74" s="2"/>
      <c r="V74" s="2">
        <v>20</v>
      </c>
      <c r="W74" s="2"/>
      <c r="X74" s="2"/>
      <c r="Y74" s="2"/>
      <c r="Z74" s="2"/>
      <c r="AA74" s="2"/>
      <c r="AB74" s="2">
        <v>20</v>
      </c>
      <c r="AC74" s="807">
        <v>0</v>
      </c>
      <c r="AI74" s="444"/>
    </row>
    <row r="75" spans="1:35" ht="23.1" customHeight="1" x14ac:dyDescent="0.3">
      <c r="A75" s="402"/>
      <c r="B75" s="411">
        <v>69</v>
      </c>
      <c r="C75" s="412" t="s">
        <v>125</v>
      </c>
      <c r="D75" s="441">
        <v>357.69199999999989</v>
      </c>
      <c r="E75" s="414"/>
      <c r="F75" s="422"/>
      <c r="G75" s="423"/>
      <c r="H75" s="441"/>
      <c r="I75" s="442"/>
      <c r="J75" s="414"/>
      <c r="K75" s="417"/>
      <c r="L75" s="418">
        <f t="shared" si="6"/>
        <v>357.69199999999989</v>
      </c>
      <c r="M75" s="418">
        <f t="shared" si="7"/>
        <v>0</v>
      </c>
      <c r="N75" s="418">
        <f t="shared" si="8"/>
        <v>0</v>
      </c>
      <c r="O75" s="419">
        <f t="shared" si="9"/>
        <v>0</v>
      </c>
      <c r="P75" s="420">
        <f t="shared" si="10"/>
        <v>357.69199999999989</v>
      </c>
      <c r="Q75" s="806"/>
      <c r="S75" s="2" t="s">
        <v>123</v>
      </c>
      <c r="T75" s="2"/>
      <c r="U75" s="2"/>
      <c r="V75" s="2">
        <v>16</v>
      </c>
      <c r="W75" s="2"/>
      <c r="X75" s="2"/>
      <c r="Y75" s="2"/>
      <c r="Z75" s="2"/>
      <c r="AA75" s="2"/>
      <c r="AB75" s="2">
        <v>16</v>
      </c>
      <c r="AC75" s="807">
        <v>0</v>
      </c>
      <c r="AI75" s="444"/>
    </row>
    <row r="76" spans="1:35" ht="23.1" customHeight="1" x14ac:dyDescent="0.3">
      <c r="A76" s="402"/>
      <c r="B76" s="411">
        <v>70</v>
      </c>
      <c r="C76" s="412" t="s">
        <v>127</v>
      </c>
      <c r="D76" s="441"/>
      <c r="E76" s="414"/>
      <c r="F76" s="422">
        <v>20</v>
      </c>
      <c r="G76" s="423"/>
      <c r="H76" s="441"/>
      <c r="I76" s="442"/>
      <c r="J76" s="414"/>
      <c r="K76" s="417"/>
      <c r="L76" s="418">
        <f t="shared" si="6"/>
        <v>0</v>
      </c>
      <c r="M76" s="418">
        <f t="shared" si="7"/>
        <v>0</v>
      </c>
      <c r="N76" s="418">
        <f t="shared" si="8"/>
        <v>20</v>
      </c>
      <c r="O76" s="419">
        <f t="shared" si="9"/>
        <v>0</v>
      </c>
      <c r="P76" s="420">
        <f t="shared" si="10"/>
        <v>20</v>
      </c>
      <c r="Q76" s="806"/>
      <c r="S76" s="2" t="s">
        <v>125</v>
      </c>
      <c r="T76" s="2">
        <v>357.69199999999989</v>
      </c>
      <c r="U76" s="2"/>
      <c r="V76" s="2"/>
      <c r="W76" s="2"/>
      <c r="X76" s="2"/>
      <c r="Y76" s="2"/>
      <c r="Z76" s="2"/>
      <c r="AA76" s="2"/>
      <c r="AB76" s="2">
        <v>357.69199999999989</v>
      </c>
      <c r="AC76" s="807">
        <v>0</v>
      </c>
      <c r="AI76" s="444"/>
    </row>
    <row r="77" spans="1:35" ht="23.1" customHeight="1" x14ac:dyDescent="0.3">
      <c r="A77" s="402"/>
      <c r="B77" s="411">
        <v>71</v>
      </c>
      <c r="C77" s="412" t="s">
        <v>129</v>
      </c>
      <c r="D77" s="441"/>
      <c r="E77" s="414"/>
      <c r="F77" s="422"/>
      <c r="G77" s="423">
        <v>32.100000000000009</v>
      </c>
      <c r="H77" s="441"/>
      <c r="I77" s="442"/>
      <c r="J77" s="414"/>
      <c r="K77" s="417"/>
      <c r="L77" s="418">
        <f t="shared" si="6"/>
        <v>0</v>
      </c>
      <c r="M77" s="418">
        <f t="shared" si="7"/>
        <v>0</v>
      </c>
      <c r="N77" s="418">
        <f t="shared" si="8"/>
        <v>0</v>
      </c>
      <c r="O77" s="419">
        <f t="shared" si="9"/>
        <v>32.100000000000009</v>
      </c>
      <c r="P77" s="420">
        <f t="shared" si="10"/>
        <v>32.100000000000009</v>
      </c>
      <c r="Q77" s="806"/>
      <c r="S77" s="2" t="s">
        <v>127</v>
      </c>
      <c r="T77" s="2"/>
      <c r="U77" s="2"/>
      <c r="V77" s="2">
        <v>20</v>
      </c>
      <c r="W77" s="2"/>
      <c r="X77" s="2"/>
      <c r="Y77" s="2"/>
      <c r="Z77" s="2"/>
      <c r="AA77" s="2"/>
      <c r="AB77" s="2">
        <v>20</v>
      </c>
      <c r="AC77" s="807">
        <v>0</v>
      </c>
      <c r="AI77" s="444"/>
    </row>
    <row r="78" spans="1:35" ht="23.1" customHeight="1" x14ac:dyDescent="0.3">
      <c r="A78" s="402"/>
      <c r="B78" s="411">
        <v>72</v>
      </c>
      <c r="C78" s="412" t="s">
        <v>131</v>
      </c>
      <c r="D78" s="441"/>
      <c r="E78" s="414"/>
      <c r="F78" s="422"/>
      <c r="G78" s="423">
        <v>97.15</v>
      </c>
      <c r="H78" s="441"/>
      <c r="I78" s="442"/>
      <c r="J78" s="414"/>
      <c r="K78" s="417"/>
      <c r="L78" s="418">
        <f t="shared" si="6"/>
        <v>0</v>
      </c>
      <c r="M78" s="418">
        <f t="shared" si="7"/>
        <v>0</v>
      </c>
      <c r="N78" s="418">
        <f t="shared" si="8"/>
        <v>0</v>
      </c>
      <c r="O78" s="419">
        <f t="shared" si="9"/>
        <v>97.15</v>
      </c>
      <c r="P78" s="420">
        <f t="shared" si="10"/>
        <v>97.15</v>
      </c>
      <c r="Q78" s="806"/>
      <c r="S78" s="2" t="s">
        <v>129</v>
      </c>
      <c r="T78" s="2"/>
      <c r="U78" s="2"/>
      <c r="V78" s="2"/>
      <c r="W78" s="2">
        <v>32.100000000000009</v>
      </c>
      <c r="X78" s="2"/>
      <c r="Y78" s="2"/>
      <c r="Z78" s="2"/>
      <c r="AA78" s="2"/>
      <c r="AB78" s="2">
        <v>32.100000000000009</v>
      </c>
      <c r="AC78" s="807">
        <v>0</v>
      </c>
      <c r="AI78" s="444"/>
    </row>
    <row r="79" spans="1:35" ht="23.1" customHeight="1" x14ac:dyDescent="0.3">
      <c r="A79" s="402"/>
      <c r="B79" s="411">
        <v>73</v>
      </c>
      <c r="C79" s="412" t="s">
        <v>1606</v>
      </c>
      <c r="D79" s="441">
        <v>20.827999999999999</v>
      </c>
      <c r="E79" s="414"/>
      <c r="F79" s="422"/>
      <c r="G79" s="423"/>
      <c r="H79" s="441"/>
      <c r="I79" s="442"/>
      <c r="J79" s="414"/>
      <c r="K79" s="417"/>
      <c r="L79" s="418">
        <f t="shared" si="6"/>
        <v>20.827999999999999</v>
      </c>
      <c r="M79" s="418">
        <f t="shared" si="7"/>
        <v>0</v>
      </c>
      <c r="N79" s="418">
        <f t="shared" si="8"/>
        <v>0</v>
      </c>
      <c r="O79" s="419">
        <f t="shared" si="9"/>
        <v>0</v>
      </c>
      <c r="P79" s="420">
        <f t="shared" si="10"/>
        <v>20.827999999999999</v>
      </c>
      <c r="Q79" s="806"/>
      <c r="S79" s="2" t="s">
        <v>131</v>
      </c>
      <c r="T79" s="2"/>
      <c r="U79" s="2"/>
      <c r="V79" s="2"/>
      <c r="W79" s="2">
        <v>97.15</v>
      </c>
      <c r="X79" s="2"/>
      <c r="Y79" s="2"/>
      <c r="Z79" s="2"/>
      <c r="AA79" s="2"/>
      <c r="AB79" s="2">
        <v>97.15</v>
      </c>
      <c r="AC79" s="807">
        <v>0</v>
      </c>
      <c r="AI79" s="444"/>
    </row>
    <row r="80" spans="1:35" ht="23.1" customHeight="1" x14ac:dyDescent="0.3">
      <c r="A80" s="402"/>
      <c r="B80" s="411">
        <v>74</v>
      </c>
      <c r="C80" s="412" t="s">
        <v>133</v>
      </c>
      <c r="D80" s="441"/>
      <c r="E80" s="414">
        <v>12.8</v>
      </c>
      <c r="F80" s="422"/>
      <c r="G80" s="423"/>
      <c r="H80" s="441"/>
      <c r="I80" s="442"/>
      <c r="J80" s="414"/>
      <c r="K80" s="417"/>
      <c r="L80" s="418">
        <f t="shared" si="6"/>
        <v>0</v>
      </c>
      <c r="M80" s="418">
        <f t="shared" si="7"/>
        <v>12.8</v>
      </c>
      <c r="N80" s="418">
        <f t="shared" si="8"/>
        <v>0</v>
      </c>
      <c r="O80" s="419">
        <f t="shared" si="9"/>
        <v>0</v>
      </c>
      <c r="P80" s="420">
        <f t="shared" si="10"/>
        <v>12.8</v>
      </c>
      <c r="Q80" s="806"/>
      <c r="S80" s="2" t="s">
        <v>1606</v>
      </c>
      <c r="T80" s="2">
        <v>20.827999999999999</v>
      </c>
      <c r="U80" s="2"/>
      <c r="V80" s="2"/>
      <c r="W80" s="2"/>
      <c r="X80" s="2"/>
      <c r="Y80" s="2"/>
      <c r="Z80" s="2"/>
      <c r="AA80" s="2"/>
      <c r="AB80" s="2">
        <v>20.827999999999999</v>
      </c>
      <c r="AC80" s="807">
        <v>0</v>
      </c>
      <c r="AI80" s="444"/>
    </row>
    <row r="81" spans="1:35" ht="23.1" customHeight="1" x14ac:dyDescent="0.3">
      <c r="A81" s="402"/>
      <c r="B81" s="411">
        <v>75</v>
      </c>
      <c r="C81" s="412" t="s">
        <v>135</v>
      </c>
      <c r="D81" s="441"/>
      <c r="E81" s="414">
        <v>235.63000000000002</v>
      </c>
      <c r="F81" s="422"/>
      <c r="G81" s="423"/>
      <c r="H81" s="441"/>
      <c r="I81" s="442"/>
      <c r="J81" s="414"/>
      <c r="K81" s="417"/>
      <c r="L81" s="418">
        <f t="shared" si="6"/>
        <v>0</v>
      </c>
      <c r="M81" s="418">
        <f t="shared" si="7"/>
        <v>235.63000000000002</v>
      </c>
      <c r="N81" s="418">
        <f t="shared" si="8"/>
        <v>0</v>
      </c>
      <c r="O81" s="419">
        <f t="shared" si="9"/>
        <v>0</v>
      </c>
      <c r="P81" s="420">
        <f t="shared" si="10"/>
        <v>235.63000000000002</v>
      </c>
      <c r="Q81" s="806"/>
      <c r="S81" s="2" t="s">
        <v>133</v>
      </c>
      <c r="T81" s="2"/>
      <c r="U81" s="2">
        <v>12.8</v>
      </c>
      <c r="V81" s="2"/>
      <c r="W81" s="2"/>
      <c r="X81" s="2"/>
      <c r="Y81" s="2"/>
      <c r="Z81" s="2"/>
      <c r="AA81" s="2"/>
      <c r="AB81" s="2">
        <v>12.8</v>
      </c>
      <c r="AC81" s="807">
        <v>0</v>
      </c>
      <c r="AI81" s="444"/>
    </row>
    <row r="82" spans="1:35" ht="23.1" customHeight="1" x14ac:dyDescent="0.3">
      <c r="A82" s="402"/>
      <c r="B82" s="411">
        <v>76</v>
      </c>
      <c r="C82" s="412" t="s">
        <v>137</v>
      </c>
      <c r="D82" s="441">
        <v>7.6799999999999935</v>
      </c>
      <c r="E82" s="414"/>
      <c r="F82" s="422"/>
      <c r="G82" s="423"/>
      <c r="H82" s="441">
        <v>0.63999999999999968</v>
      </c>
      <c r="I82" s="442">
        <v>0.15</v>
      </c>
      <c r="J82" s="414"/>
      <c r="K82" s="417"/>
      <c r="L82" s="418">
        <f t="shared" si="6"/>
        <v>8.3199999999999932</v>
      </c>
      <c r="M82" s="418">
        <f t="shared" si="7"/>
        <v>0.15</v>
      </c>
      <c r="N82" s="418">
        <f t="shared" si="8"/>
        <v>0</v>
      </c>
      <c r="O82" s="419">
        <f t="shared" si="9"/>
        <v>0</v>
      </c>
      <c r="P82" s="420">
        <f t="shared" si="10"/>
        <v>8.4699999999999935</v>
      </c>
      <c r="Q82" s="806"/>
      <c r="S82" s="2" t="s">
        <v>135</v>
      </c>
      <c r="T82" s="2"/>
      <c r="U82" s="2">
        <v>235.63000000000002</v>
      </c>
      <c r="V82" s="2"/>
      <c r="W82" s="2"/>
      <c r="X82" s="2"/>
      <c r="Y82" s="2"/>
      <c r="Z82" s="2"/>
      <c r="AA82" s="2"/>
      <c r="AB82" s="2">
        <v>235.63000000000002</v>
      </c>
      <c r="AC82" s="807">
        <v>0</v>
      </c>
      <c r="AI82" s="444"/>
    </row>
    <row r="83" spans="1:35" ht="23.1" customHeight="1" x14ac:dyDescent="0.3">
      <c r="A83" s="402"/>
      <c r="B83" s="411">
        <v>77</v>
      </c>
      <c r="C83" s="412" t="s">
        <v>1589</v>
      </c>
      <c r="D83" s="441"/>
      <c r="E83" s="414"/>
      <c r="F83" s="422">
        <v>20</v>
      </c>
      <c r="G83" s="423"/>
      <c r="H83" s="441"/>
      <c r="I83" s="442"/>
      <c r="J83" s="414"/>
      <c r="K83" s="417"/>
      <c r="L83" s="418">
        <f t="shared" si="6"/>
        <v>0</v>
      </c>
      <c r="M83" s="418">
        <f t="shared" si="7"/>
        <v>0</v>
      </c>
      <c r="N83" s="418">
        <f t="shared" si="8"/>
        <v>20</v>
      </c>
      <c r="O83" s="419">
        <f t="shared" si="9"/>
        <v>0</v>
      </c>
      <c r="P83" s="420">
        <f t="shared" si="10"/>
        <v>20</v>
      </c>
      <c r="Q83" s="806"/>
      <c r="S83" s="2" t="s">
        <v>137</v>
      </c>
      <c r="T83" s="2">
        <v>7.6799999999999935</v>
      </c>
      <c r="U83" s="2"/>
      <c r="V83" s="2"/>
      <c r="W83" s="2"/>
      <c r="X83" s="2">
        <v>0.63999999999999968</v>
      </c>
      <c r="Y83" s="2">
        <v>0.15</v>
      </c>
      <c r="Z83" s="2"/>
      <c r="AA83" s="2"/>
      <c r="AB83" s="2">
        <v>8.4699999999999935</v>
      </c>
      <c r="AC83" s="807">
        <v>0</v>
      </c>
      <c r="AI83" s="444"/>
    </row>
    <row r="84" spans="1:35" ht="23.1" customHeight="1" x14ac:dyDescent="0.3">
      <c r="A84" s="402"/>
      <c r="B84" s="411">
        <v>78</v>
      </c>
      <c r="C84" s="412" t="s">
        <v>139</v>
      </c>
      <c r="D84" s="441"/>
      <c r="E84" s="414">
        <v>726</v>
      </c>
      <c r="F84" s="422"/>
      <c r="G84" s="423"/>
      <c r="H84" s="441"/>
      <c r="I84" s="442"/>
      <c r="J84" s="414"/>
      <c r="K84" s="417"/>
      <c r="L84" s="418">
        <f t="shared" si="6"/>
        <v>0</v>
      </c>
      <c r="M84" s="418">
        <f t="shared" si="7"/>
        <v>726</v>
      </c>
      <c r="N84" s="418">
        <f t="shared" si="8"/>
        <v>0</v>
      </c>
      <c r="O84" s="419">
        <f t="shared" si="9"/>
        <v>0</v>
      </c>
      <c r="P84" s="420">
        <f t="shared" si="10"/>
        <v>726</v>
      </c>
      <c r="Q84" s="806"/>
      <c r="S84" s="2" t="s">
        <v>1589</v>
      </c>
      <c r="T84" s="2"/>
      <c r="U84" s="2"/>
      <c r="V84" s="2">
        <v>20</v>
      </c>
      <c r="W84" s="2"/>
      <c r="X84" s="2"/>
      <c r="Y84" s="2"/>
      <c r="Z84" s="2"/>
      <c r="AA84" s="2"/>
      <c r="AB84" s="2">
        <v>20</v>
      </c>
      <c r="AC84" s="807">
        <v>0</v>
      </c>
      <c r="AI84" s="444"/>
    </row>
    <row r="85" spans="1:35" ht="23.1" customHeight="1" x14ac:dyDescent="0.3">
      <c r="A85" s="402"/>
      <c r="B85" s="411">
        <v>79</v>
      </c>
      <c r="C85" s="412" t="s">
        <v>143</v>
      </c>
      <c r="D85" s="441"/>
      <c r="E85" s="414">
        <v>69.087999999999994</v>
      </c>
      <c r="F85" s="422"/>
      <c r="G85" s="423"/>
      <c r="H85" s="441"/>
      <c r="I85" s="442"/>
      <c r="J85" s="414"/>
      <c r="K85" s="417"/>
      <c r="L85" s="418">
        <f t="shared" si="6"/>
        <v>0</v>
      </c>
      <c r="M85" s="418">
        <f t="shared" si="7"/>
        <v>69.087999999999994</v>
      </c>
      <c r="N85" s="418">
        <f t="shared" si="8"/>
        <v>0</v>
      </c>
      <c r="O85" s="419">
        <f t="shared" si="9"/>
        <v>0</v>
      </c>
      <c r="P85" s="420">
        <f t="shared" si="10"/>
        <v>69.087999999999994</v>
      </c>
      <c r="Q85" s="806"/>
      <c r="S85" s="2" t="s">
        <v>139</v>
      </c>
      <c r="T85" s="2"/>
      <c r="U85" s="2">
        <v>726</v>
      </c>
      <c r="V85" s="2"/>
      <c r="W85" s="2"/>
      <c r="X85" s="2"/>
      <c r="Y85" s="2"/>
      <c r="Z85" s="2"/>
      <c r="AA85" s="2"/>
      <c r="AB85" s="2">
        <v>726</v>
      </c>
      <c r="AC85" s="807">
        <v>0</v>
      </c>
      <c r="AI85" s="444"/>
    </row>
    <row r="86" spans="1:35" ht="23.1" customHeight="1" x14ac:dyDescent="0.3">
      <c r="A86" s="401"/>
      <c r="B86" s="411">
        <v>80</v>
      </c>
      <c r="C86" s="412" t="s">
        <v>145</v>
      </c>
      <c r="D86" s="441">
        <v>59.199999999999939</v>
      </c>
      <c r="E86" s="414"/>
      <c r="F86" s="422"/>
      <c r="G86" s="423"/>
      <c r="H86" s="441"/>
      <c r="I86" s="442"/>
      <c r="J86" s="414"/>
      <c r="K86" s="417"/>
      <c r="L86" s="418">
        <f t="shared" si="6"/>
        <v>59.199999999999939</v>
      </c>
      <c r="M86" s="418">
        <f t="shared" si="7"/>
        <v>0</v>
      </c>
      <c r="N86" s="418">
        <f t="shared" si="8"/>
        <v>0</v>
      </c>
      <c r="O86" s="419">
        <f t="shared" si="9"/>
        <v>0</v>
      </c>
      <c r="P86" s="420">
        <f t="shared" si="10"/>
        <v>59.199999999999939</v>
      </c>
      <c r="Q86" s="806"/>
      <c r="S86" s="2" t="s">
        <v>143</v>
      </c>
      <c r="T86" s="2"/>
      <c r="U86" s="2">
        <v>69.087999999999994</v>
      </c>
      <c r="V86" s="2"/>
      <c r="W86" s="2"/>
      <c r="X86" s="2"/>
      <c r="Y86" s="2"/>
      <c r="Z86" s="2"/>
      <c r="AA86" s="2"/>
      <c r="AB86" s="2">
        <v>69.087999999999994</v>
      </c>
      <c r="AC86" s="807">
        <v>0</v>
      </c>
      <c r="AI86" s="444"/>
    </row>
    <row r="87" spans="1:35" ht="23.1" customHeight="1" x14ac:dyDescent="0.3">
      <c r="A87" s="401"/>
      <c r="B87" s="411">
        <v>81</v>
      </c>
      <c r="C87" s="412" t="s">
        <v>147</v>
      </c>
      <c r="D87" s="441">
        <v>2.8559999999999977</v>
      </c>
      <c r="E87" s="414">
        <v>5.4319999999999977</v>
      </c>
      <c r="F87" s="422"/>
      <c r="G87" s="423"/>
      <c r="H87" s="441"/>
      <c r="I87" s="442">
        <v>2.9200000000000021</v>
      </c>
      <c r="J87" s="414"/>
      <c r="K87" s="417"/>
      <c r="L87" s="418">
        <f t="shared" si="6"/>
        <v>2.8559999999999977</v>
      </c>
      <c r="M87" s="418">
        <f t="shared" si="7"/>
        <v>8.3520000000000003</v>
      </c>
      <c r="N87" s="418">
        <f t="shared" si="8"/>
        <v>0</v>
      </c>
      <c r="O87" s="419">
        <f t="shared" si="9"/>
        <v>0</v>
      </c>
      <c r="P87" s="420">
        <f t="shared" si="10"/>
        <v>11.207999999999998</v>
      </c>
      <c r="Q87" s="806"/>
      <c r="S87" s="2" t="s">
        <v>145</v>
      </c>
      <c r="T87" s="2">
        <v>59.199999999999939</v>
      </c>
      <c r="U87" s="2"/>
      <c r="V87" s="2"/>
      <c r="W87" s="2"/>
      <c r="X87" s="2"/>
      <c r="Y87" s="2"/>
      <c r="Z87" s="2"/>
      <c r="AA87" s="2"/>
      <c r="AB87" s="2">
        <v>59.199999999999939</v>
      </c>
      <c r="AC87" s="807">
        <v>0</v>
      </c>
      <c r="AI87" s="444"/>
    </row>
    <row r="88" spans="1:35" ht="23.1" customHeight="1" x14ac:dyDescent="0.3">
      <c r="A88" s="401"/>
      <c r="B88" s="411">
        <v>82</v>
      </c>
      <c r="C88" s="412" t="s">
        <v>149</v>
      </c>
      <c r="D88" s="441"/>
      <c r="E88" s="414">
        <v>213.20500000000015</v>
      </c>
      <c r="F88" s="422"/>
      <c r="G88" s="423"/>
      <c r="H88" s="441"/>
      <c r="I88" s="442"/>
      <c r="J88" s="414"/>
      <c r="K88" s="417"/>
      <c r="L88" s="418">
        <f t="shared" si="6"/>
        <v>0</v>
      </c>
      <c r="M88" s="418">
        <f t="shared" si="7"/>
        <v>213.20500000000015</v>
      </c>
      <c r="N88" s="418">
        <f t="shared" si="8"/>
        <v>0</v>
      </c>
      <c r="O88" s="419">
        <f t="shared" si="9"/>
        <v>0</v>
      </c>
      <c r="P88" s="420">
        <f t="shared" si="10"/>
        <v>213.20500000000015</v>
      </c>
      <c r="Q88" s="806"/>
      <c r="S88" s="2" t="s">
        <v>147</v>
      </c>
      <c r="T88" s="2">
        <v>2.8559999999999977</v>
      </c>
      <c r="U88" s="2">
        <v>5.4319999999999977</v>
      </c>
      <c r="V88" s="2"/>
      <c r="W88" s="2"/>
      <c r="X88" s="2"/>
      <c r="Y88" s="2">
        <v>2.9200000000000021</v>
      </c>
      <c r="Z88" s="2"/>
      <c r="AA88" s="2"/>
      <c r="AB88" s="2">
        <v>11.207999999999997</v>
      </c>
      <c r="AC88" s="807">
        <v>0</v>
      </c>
      <c r="AI88" s="444"/>
    </row>
    <row r="89" spans="1:35" ht="23.1" customHeight="1" x14ac:dyDescent="0.3">
      <c r="A89" s="401"/>
      <c r="B89" s="411">
        <v>83</v>
      </c>
      <c r="C89" s="412" t="s">
        <v>151</v>
      </c>
      <c r="D89" s="441">
        <v>441.54900000000004</v>
      </c>
      <c r="E89" s="414"/>
      <c r="F89" s="422"/>
      <c r="G89" s="423"/>
      <c r="H89" s="441"/>
      <c r="I89" s="442"/>
      <c r="J89" s="414"/>
      <c r="K89" s="417"/>
      <c r="L89" s="418">
        <f t="shared" si="6"/>
        <v>441.54900000000004</v>
      </c>
      <c r="M89" s="418">
        <f t="shared" si="7"/>
        <v>0</v>
      </c>
      <c r="N89" s="418">
        <f t="shared" si="8"/>
        <v>0</v>
      </c>
      <c r="O89" s="419">
        <f t="shared" si="9"/>
        <v>0</v>
      </c>
      <c r="P89" s="420">
        <f t="shared" si="10"/>
        <v>441.54900000000004</v>
      </c>
      <c r="Q89" s="806"/>
      <c r="S89" s="2" t="s">
        <v>149</v>
      </c>
      <c r="T89" s="2"/>
      <c r="U89" s="2">
        <v>213.20500000000015</v>
      </c>
      <c r="V89" s="2"/>
      <c r="W89" s="2"/>
      <c r="X89" s="2"/>
      <c r="Y89" s="2"/>
      <c r="Z89" s="2"/>
      <c r="AA89" s="2"/>
      <c r="AB89" s="2">
        <v>213.20500000000015</v>
      </c>
      <c r="AC89" s="807">
        <v>0</v>
      </c>
      <c r="AI89" s="444"/>
    </row>
    <row r="90" spans="1:35" ht="23.1" customHeight="1" x14ac:dyDescent="0.3">
      <c r="A90" s="401"/>
      <c r="B90" s="411">
        <v>84</v>
      </c>
      <c r="C90" s="412" t="s">
        <v>153</v>
      </c>
      <c r="D90" s="441"/>
      <c r="E90" s="414"/>
      <c r="F90" s="422">
        <v>20</v>
      </c>
      <c r="G90" s="423"/>
      <c r="H90" s="441"/>
      <c r="I90" s="442"/>
      <c r="J90" s="414"/>
      <c r="K90" s="417"/>
      <c r="L90" s="418">
        <f t="shared" si="6"/>
        <v>0</v>
      </c>
      <c r="M90" s="418">
        <f t="shared" si="7"/>
        <v>0</v>
      </c>
      <c r="N90" s="418">
        <f t="shared" si="8"/>
        <v>20</v>
      </c>
      <c r="O90" s="419">
        <f t="shared" si="9"/>
        <v>0</v>
      </c>
      <c r="P90" s="420">
        <f t="shared" si="10"/>
        <v>20</v>
      </c>
      <c r="Q90" s="806"/>
      <c r="S90" s="2" t="s">
        <v>151</v>
      </c>
      <c r="T90" s="2">
        <v>441.54900000000004</v>
      </c>
      <c r="U90" s="2"/>
      <c r="V90" s="2"/>
      <c r="W90" s="2"/>
      <c r="X90" s="2"/>
      <c r="Y90" s="2"/>
      <c r="Z90" s="2"/>
      <c r="AA90" s="2"/>
      <c r="AB90" s="2">
        <v>441.54900000000004</v>
      </c>
      <c r="AC90" s="807">
        <v>0</v>
      </c>
      <c r="AI90" s="444"/>
    </row>
    <row r="91" spans="1:35" ht="23.1" customHeight="1" x14ac:dyDescent="0.3">
      <c r="A91" s="401"/>
      <c r="B91" s="411">
        <v>85</v>
      </c>
      <c r="C91" s="412" t="s">
        <v>155</v>
      </c>
      <c r="D91" s="441"/>
      <c r="E91" s="414">
        <v>300</v>
      </c>
      <c r="F91" s="422"/>
      <c r="G91" s="423"/>
      <c r="H91" s="441"/>
      <c r="I91" s="442"/>
      <c r="J91" s="414"/>
      <c r="K91" s="417"/>
      <c r="L91" s="418"/>
      <c r="M91" s="418">
        <f t="shared" si="7"/>
        <v>300</v>
      </c>
      <c r="N91" s="418"/>
      <c r="O91" s="419"/>
      <c r="P91" s="420">
        <f t="shared" si="10"/>
        <v>300</v>
      </c>
      <c r="Q91" s="806"/>
      <c r="S91" s="2" t="s">
        <v>153</v>
      </c>
      <c r="T91" s="2"/>
      <c r="U91" s="2"/>
      <c r="V91" s="2">
        <v>20</v>
      </c>
      <c r="W91" s="2"/>
      <c r="X91" s="2"/>
      <c r="Y91" s="2"/>
      <c r="Z91" s="2"/>
      <c r="AA91" s="2"/>
      <c r="AB91" s="2">
        <v>20</v>
      </c>
      <c r="AC91" s="807">
        <v>0</v>
      </c>
    </row>
    <row r="92" spans="1:35" ht="23.1" customHeight="1" x14ac:dyDescent="0.3">
      <c r="A92" s="401"/>
      <c r="B92" s="411">
        <v>86</v>
      </c>
      <c r="C92" s="412" t="s">
        <v>157</v>
      </c>
      <c r="D92" s="441"/>
      <c r="E92" s="414">
        <v>202.63999999999993</v>
      </c>
      <c r="F92" s="422"/>
      <c r="G92" s="423"/>
      <c r="H92" s="441"/>
      <c r="I92" s="442"/>
      <c r="J92" s="414"/>
      <c r="K92" s="417"/>
      <c r="L92" s="418">
        <f t="shared" ref="L92:O93" si="11">+D92+H92</f>
        <v>0</v>
      </c>
      <c r="M92" s="418">
        <f t="shared" si="11"/>
        <v>202.63999999999993</v>
      </c>
      <c r="N92" s="418">
        <f t="shared" si="11"/>
        <v>0</v>
      </c>
      <c r="O92" s="419">
        <f t="shared" si="11"/>
        <v>0</v>
      </c>
      <c r="P92" s="420">
        <f>SUM(L92:O92)</f>
        <v>202.63999999999993</v>
      </c>
      <c r="Q92" s="806"/>
      <c r="S92" s="2" t="s">
        <v>155</v>
      </c>
      <c r="T92" s="2"/>
      <c r="U92" s="2">
        <v>300</v>
      </c>
      <c r="V92" s="2"/>
      <c r="W92" s="2"/>
      <c r="X92" s="2"/>
      <c r="Y92" s="2"/>
      <c r="Z92" s="2"/>
      <c r="AA92" s="2"/>
      <c r="AB92" s="2">
        <v>300</v>
      </c>
      <c r="AC92" s="807">
        <v>0</v>
      </c>
    </row>
    <row r="93" spans="1:35" ht="23.1" customHeight="1" thickBot="1" x14ac:dyDescent="0.35">
      <c r="A93" s="402"/>
      <c r="B93" s="411">
        <v>87</v>
      </c>
      <c r="C93" s="412" t="s">
        <v>1204</v>
      </c>
      <c r="D93" s="441"/>
      <c r="E93" s="414"/>
      <c r="F93" s="422"/>
      <c r="G93" s="423"/>
      <c r="H93" s="441">
        <v>7.6639999999999979</v>
      </c>
      <c r="I93" s="442">
        <v>14.180000000000003</v>
      </c>
      <c r="J93" s="414"/>
      <c r="K93" s="417">
        <v>0.7</v>
      </c>
      <c r="L93" s="418">
        <f t="shared" si="11"/>
        <v>7.6639999999999979</v>
      </c>
      <c r="M93" s="418">
        <f t="shared" si="11"/>
        <v>14.180000000000003</v>
      </c>
      <c r="N93" s="418">
        <f t="shared" si="11"/>
        <v>0</v>
      </c>
      <c r="O93" s="419">
        <f t="shared" si="11"/>
        <v>0.7</v>
      </c>
      <c r="P93" s="420">
        <f>SUM(L93:O93)</f>
        <v>22.544</v>
      </c>
      <c r="Q93" s="806"/>
      <c r="S93" s="2" t="s">
        <v>157</v>
      </c>
      <c r="T93" s="2"/>
      <c r="U93" s="2">
        <v>202.63999999999993</v>
      </c>
      <c r="V93" s="2"/>
      <c r="W93" s="2"/>
      <c r="X93" s="2"/>
      <c r="Y93" s="2"/>
      <c r="Z93" s="2"/>
      <c r="AA93" s="2"/>
      <c r="AB93" s="2">
        <v>202.63999999999993</v>
      </c>
      <c r="AC93" s="807">
        <v>0</v>
      </c>
    </row>
    <row r="94" spans="1:35" ht="23.1" customHeight="1" thickTop="1" x14ac:dyDescent="0.3">
      <c r="B94" s="1824" t="s">
        <v>1205</v>
      </c>
      <c r="C94" s="1825"/>
      <c r="D94" s="451">
        <f t="shared" ref="D94:P94" si="12">SUM(D7:D93)</f>
        <v>5393.9940000000006</v>
      </c>
      <c r="E94" s="451">
        <f t="shared" si="12"/>
        <v>7778.9700000000012</v>
      </c>
      <c r="F94" s="451">
        <f t="shared" si="12"/>
        <v>401.43099999999987</v>
      </c>
      <c r="G94" s="451">
        <f t="shared" si="12"/>
        <v>1014.9900000000004</v>
      </c>
      <c r="H94" s="451">
        <f t="shared" si="12"/>
        <v>20.208999999999996</v>
      </c>
      <c r="I94" s="451">
        <f t="shared" si="12"/>
        <v>231.42000000000053</v>
      </c>
      <c r="J94" s="451">
        <f t="shared" si="12"/>
        <v>0.01</v>
      </c>
      <c r="K94" s="451">
        <f t="shared" si="12"/>
        <v>0.7</v>
      </c>
      <c r="L94" s="452">
        <f t="shared" si="12"/>
        <v>5414.2030000000004</v>
      </c>
      <c r="M94" s="453">
        <f t="shared" si="12"/>
        <v>8010.3900000000012</v>
      </c>
      <c r="N94" s="453">
        <f t="shared" si="12"/>
        <v>401.44099999999986</v>
      </c>
      <c r="O94" s="454">
        <f t="shared" si="12"/>
        <v>1015.6900000000004</v>
      </c>
      <c r="P94" s="455">
        <f t="shared" si="12"/>
        <v>14841.723999999998</v>
      </c>
      <c r="S94" s="2" t="s">
        <v>1204</v>
      </c>
      <c r="T94" s="2"/>
      <c r="U94" s="2"/>
      <c r="V94" s="2"/>
      <c r="W94" s="2"/>
      <c r="X94" s="2">
        <v>7.6639999999999979</v>
      </c>
      <c r="Y94" s="2">
        <v>14.180000000000003</v>
      </c>
      <c r="Z94" s="2"/>
      <c r="AA94" s="2">
        <v>0.7</v>
      </c>
      <c r="AB94" s="2">
        <v>22.544</v>
      </c>
      <c r="AC94" s="807">
        <v>0</v>
      </c>
    </row>
    <row r="95" spans="1:35" ht="23.1" customHeight="1" x14ac:dyDescent="0.3">
      <c r="B95" s="1826"/>
      <c r="C95" s="1827"/>
      <c r="D95" s="1828">
        <f>SUM(D94:G94)</f>
        <v>14589.385000000002</v>
      </c>
      <c r="E95" s="1829"/>
      <c r="F95" s="1829"/>
      <c r="G95" s="1830"/>
      <c r="H95" s="1828">
        <f>SUM(H94:K94)</f>
        <v>252.33900000000051</v>
      </c>
      <c r="I95" s="1829"/>
      <c r="J95" s="1829"/>
      <c r="K95" s="1830"/>
      <c r="L95" s="1828">
        <f>SUM(L94:O94)</f>
        <v>14841.724000000002</v>
      </c>
      <c r="M95" s="1829"/>
      <c r="N95" s="1829"/>
      <c r="O95" s="1831"/>
      <c r="P95" s="456"/>
      <c r="S95" s="2" t="s">
        <v>290</v>
      </c>
      <c r="T95" s="2">
        <v>5399.3680000000004</v>
      </c>
      <c r="U95" s="2">
        <v>7780.0700000000015</v>
      </c>
      <c r="V95" s="2">
        <v>401.43099999999987</v>
      </c>
      <c r="W95" s="2">
        <v>1014.9900000000004</v>
      </c>
      <c r="X95" s="2">
        <v>14.834999999999997</v>
      </c>
      <c r="Y95" s="2">
        <v>230.3200000000005</v>
      </c>
      <c r="Z95" s="2">
        <v>0.01</v>
      </c>
      <c r="AA95" s="2">
        <v>0.7</v>
      </c>
      <c r="AB95" s="2">
        <v>14841.723999999998</v>
      </c>
    </row>
    <row r="96" spans="1:35" ht="23.1" customHeight="1" x14ac:dyDescent="0.3">
      <c r="B96" s="402" t="s">
        <v>1206</v>
      </c>
      <c r="C96" s="402"/>
      <c r="D96" s="402"/>
      <c r="E96" s="402"/>
      <c r="F96" s="402"/>
      <c r="G96" s="402"/>
      <c r="H96" s="402"/>
      <c r="I96" s="402"/>
      <c r="J96" s="402"/>
      <c r="K96" s="457"/>
      <c r="L96" s="402"/>
      <c r="M96" s="402"/>
      <c r="N96" s="402"/>
      <c r="O96" s="402"/>
      <c r="P96" s="402"/>
    </row>
    <row r="102" spans="16:16" x14ac:dyDescent="0.3">
      <c r="P102" s="458"/>
    </row>
    <row r="104" spans="16:16" x14ac:dyDescent="0.3">
      <c r="P104" s="458"/>
    </row>
  </sheetData>
  <mergeCells count="9">
    <mergeCell ref="B94:C95"/>
    <mergeCell ref="D95:G95"/>
    <mergeCell ref="H95:K95"/>
    <mergeCell ref="L95:O95"/>
    <mergeCell ref="L5:O5"/>
    <mergeCell ref="B5:B6"/>
    <mergeCell ref="C5:C6"/>
    <mergeCell ref="D5:G5"/>
    <mergeCell ref="H5:K5"/>
  </mergeCells>
  <pageMargins left="0.78740157480314965" right="0.59055118110236227" top="0.78740157480314965" bottom="0.39370078740157483" header="0.51181102362204722" footer="0.39370078740157483"/>
  <pageSetup paperSize="9" scale="43" fitToHeight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A1:AC150"/>
  <sheetViews>
    <sheetView view="pageBreakPreview" topLeftCell="A5" zoomScale="90" zoomScaleNormal="70" zoomScaleSheetLayoutView="90" workbookViewId="0">
      <selection activeCell="P7" sqref="P7"/>
    </sheetView>
  </sheetViews>
  <sheetFormatPr baseColWidth="10" defaultRowHeight="15" x14ac:dyDescent="0.25"/>
  <cols>
    <col min="1" max="6" width="13" style="4" customWidth="1"/>
    <col min="7" max="7" width="7.5703125" style="4" customWidth="1"/>
    <col min="8" max="9" width="13" style="4" customWidth="1"/>
    <col min="10" max="10" width="11.42578125" style="4" customWidth="1"/>
    <col min="11" max="11" width="12.140625" style="4" customWidth="1"/>
    <col min="12" max="12" width="11" style="4" customWidth="1"/>
    <col min="13" max="13" width="13" style="4" customWidth="1"/>
    <col min="14" max="14" width="6.5703125" style="6" customWidth="1"/>
    <col min="15" max="15" width="6.140625" style="6" customWidth="1"/>
    <col min="16" max="16" width="24" style="6" bestFit="1" customWidth="1"/>
    <col min="17" max="17" width="13.42578125" style="6" customWidth="1"/>
    <col min="18" max="18" width="13.28515625" style="6" bestFit="1" customWidth="1"/>
    <col min="19" max="19" width="11.85546875" style="6" customWidth="1"/>
    <col min="20" max="20" width="18" style="6" hidden="1" customWidth="1"/>
    <col min="21" max="21" width="22.7109375" style="6" hidden="1" customWidth="1"/>
    <col min="22" max="22" width="0" style="6" hidden="1" customWidth="1"/>
    <col min="23" max="23" width="21.5703125" style="2" bestFit="1" customWidth="1"/>
    <col min="24" max="24" width="19" style="2" bestFit="1" customWidth="1"/>
    <col min="25" max="25" width="10.5703125" style="2" bestFit="1" customWidth="1"/>
    <col min="26" max="26" width="7.7109375" style="2" bestFit="1" customWidth="1"/>
    <col min="27" max="27" width="8.5703125" style="2" bestFit="1" customWidth="1"/>
    <col min="28" max="28" width="16.7109375" style="2" bestFit="1" customWidth="1"/>
    <col min="29" max="29" width="11.42578125" style="2"/>
  </cols>
  <sheetData>
    <row r="1" spans="1:24" ht="1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W1" s="810" t="s">
        <v>163</v>
      </c>
      <c r="X1" s="2" t="s">
        <v>294</v>
      </c>
    </row>
    <row r="2" spans="1:24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T2" s="2" t="s">
        <v>1117</v>
      </c>
      <c r="U2" s="2" t="s">
        <v>294</v>
      </c>
      <c r="V2" s="7"/>
      <c r="W2" s="810" t="s">
        <v>1112</v>
      </c>
      <c r="X2" s="2" t="s">
        <v>1113</v>
      </c>
    </row>
    <row r="3" spans="1:24" ht="15" customHeight="1" x14ac:dyDescent="0.25">
      <c r="A3" s="5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T3" s="2" t="s">
        <v>165</v>
      </c>
      <c r="U3" s="2" t="s">
        <v>1115</v>
      </c>
      <c r="V3" s="2"/>
      <c r="W3" s="810" t="s">
        <v>165</v>
      </c>
      <c r="X3" s="2" t="s">
        <v>292</v>
      </c>
    </row>
    <row r="4" spans="1:24" ht="15" customHeight="1" x14ac:dyDescent="0.25">
      <c r="A4" s="5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T4" s="2" t="s">
        <v>1199</v>
      </c>
      <c r="U4" s="2" t="s">
        <v>294</v>
      </c>
      <c r="V4" s="2"/>
    </row>
    <row r="5" spans="1:24" ht="15" customHeight="1" x14ac:dyDescent="0.25">
      <c r="A5" s="5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P5" s="8" t="s">
        <v>1193</v>
      </c>
      <c r="T5" s="2"/>
      <c r="U5" s="2"/>
      <c r="V5" s="2"/>
      <c r="W5" s="2" t="s">
        <v>315</v>
      </c>
      <c r="X5" s="2" t="s">
        <v>1083</v>
      </c>
    </row>
    <row r="6" spans="1:24" ht="15" customHeight="1" x14ac:dyDescent="0.25">
      <c r="A6" s="5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P6" s="6" t="s">
        <v>168</v>
      </c>
      <c r="Q6" s="6" t="s">
        <v>1207</v>
      </c>
      <c r="R6" s="9" t="s">
        <v>1208</v>
      </c>
      <c r="T6" s="2" t="s">
        <v>315</v>
      </c>
      <c r="U6" s="2" t="s">
        <v>1647</v>
      </c>
      <c r="V6" s="2"/>
      <c r="W6" s="2" t="s">
        <v>97</v>
      </c>
      <c r="X6" s="2">
        <v>2846.1600000000044</v>
      </c>
    </row>
    <row r="7" spans="1:24" ht="15" customHeight="1" x14ac:dyDescent="0.25">
      <c r="A7" s="5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P7" s="6" t="s">
        <v>97</v>
      </c>
      <c r="Q7" s="10">
        <v>2846.1600000000044</v>
      </c>
      <c r="R7" s="11">
        <v>0.19176747930361746</v>
      </c>
      <c r="T7" s="2" t="s">
        <v>97</v>
      </c>
      <c r="U7" s="2">
        <v>2675.0309999999895</v>
      </c>
      <c r="V7" s="2"/>
      <c r="W7" s="2" t="s">
        <v>89</v>
      </c>
      <c r="X7" s="2">
        <v>2107.9660000000081</v>
      </c>
    </row>
    <row r="8" spans="1:24" x14ac:dyDescent="0.25">
      <c r="A8" s="5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P8" s="6" t="s">
        <v>89</v>
      </c>
      <c r="Q8" s="10">
        <v>2107.9660000000081</v>
      </c>
      <c r="R8" s="11">
        <v>0.14202972646573986</v>
      </c>
      <c r="T8" s="2" t="s">
        <v>120</v>
      </c>
      <c r="U8" s="2">
        <v>1696.1000000000008</v>
      </c>
      <c r="V8" s="1"/>
      <c r="W8" s="2" t="s">
        <v>120</v>
      </c>
      <c r="X8" s="2">
        <v>1809.8669999999977</v>
      </c>
    </row>
    <row r="9" spans="1:24" x14ac:dyDescent="0.25">
      <c r="A9" s="5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P9" s="6" t="s">
        <v>120</v>
      </c>
      <c r="Q9" s="10">
        <v>1809.8669999999977</v>
      </c>
      <c r="R9" s="11">
        <v>0.12194452612108919</v>
      </c>
      <c r="T9" s="2" t="s">
        <v>89</v>
      </c>
      <c r="U9" s="2">
        <v>1539.2510000000088</v>
      </c>
      <c r="W9" s="2" t="s">
        <v>57</v>
      </c>
      <c r="X9" s="2">
        <v>1027.0400000000009</v>
      </c>
    </row>
    <row r="10" spans="1:24" x14ac:dyDescent="0.25">
      <c r="A10" s="5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P10" s="6" t="s">
        <v>57</v>
      </c>
      <c r="Q10" s="10">
        <v>1027.0400000000009</v>
      </c>
      <c r="R10" s="11">
        <v>6.9199508089491504E-2</v>
      </c>
      <c r="T10" s="2" t="s">
        <v>57</v>
      </c>
      <c r="U10" s="2">
        <v>1027.0400000000009</v>
      </c>
      <c r="W10" s="2" t="s">
        <v>140</v>
      </c>
      <c r="X10" s="2">
        <v>726</v>
      </c>
    </row>
    <row r="11" spans="1:24" x14ac:dyDescent="0.25">
      <c r="A11" s="5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P11" s="6" t="s">
        <v>140</v>
      </c>
      <c r="Q11" s="10">
        <v>726</v>
      </c>
      <c r="R11" s="11">
        <v>4.8916150172311483E-2</v>
      </c>
      <c r="T11" s="2" t="s">
        <v>140</v>
      </c>
      <c r="U11" s="2">
        <v>616</v>
      </c>
      <c r="W11" s="2" t="s">
        <v>99</v>
      </c>
      <c r="X11" s="2">
        <v>578.80000000000007</v>
      </c>
    </row>
    <row r="12" spans="1:24" x14ac:dyDescent="0.25">
      <c r="A12" s="5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P12" s="6" t="s">
        <v>99</v>
      </c>
      <c r="Q12" s="10">
        <v>578.80000000000007</v>
      </c>
      <c r="R12" s="11">
        <v>3.899816490321472E-2</v>
      </c>
      <c r="T12" s="2" t="s">
        <v>99</v>
      </c>
      <c r="U12" s="2">
        <v>578.80000000000007</v>
      </c>
      <c r="W12" s="2" t="s">
        <v>290</v>
      </c>
      <c r="X12" s="2">
        <v>9095.8330000000115</v>
      </c>
    </row>
    <row r="13" spans="1:24" x14ac:dyDescent="0.25">
      <c r="A13" s="5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P13" s="6" t="s">
        <v>1209</v>
      </c>
      <c r="Q13" s="10">
        <v>5745.8910000000014</v>
      </c>
      <c r="R13" s="11">
        <v>0.38714444494453593</v>
      </c>
      <c r="T13" s="2" t="s">
        <v>290</v>
      </c>
      <c r="U13" s="2">
        <v>8132.2220000000007</v>
      </c>
    </row>
    <row r="14" spans="1:24" x14ac:dyDescent="0.25">
      <c r="A14" s="5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P14" s="6" t="s">
        <v>1193</v>
      </c>
      <c r="Q14" s="10">
        <v>14841.724000000011</v>
      </c>
      <c r="R14" s="11">
        <v>1</v>
      </c>
      <c r="S14" s="12"/>
      <c r="T14" s="2"/>
      <c r="U14" s="2"/>
    </row>
    <row r="15" spans="1:24" ht="15" customHeight="1" x14ac:dyDescent="0.25">
      <c r="A15" s="5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Q15" s="12"/>
      <c r="T15" s="2"/>
      <c r="U15" s="2"/>
    </row>
    <row r="16" spans="1:24" ht="15" customHeight="1" x14ac:dyDescent="0.25">
      <c r="A16" s="5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Q16" s="13"/>
      <c r="T16" s="2"/>
      <c r="U16" s="2"/>
    </row>
    <row r="17" spans="1:21" ht="15" customHeight="1" x14ac:dyDescent="0.25">
      <c r="A17" s="5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Q17" s="12"/>
      <c r="T17" s="2"/>
      <c r="U17" s="2"/>
    </row>
    <row r="18" spans="1:21" ht="15" customHeight="1" x14ac:dyDescent="0.25">
      <c r="A18" s="5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T18" s="2"/>
      <c r="U18" s="2"/>
    </row>
    <row r="19" spans="1:21" ht="15" customHeight="1" x14ac:dyDescent="0.25">
      <c r="A19" s="5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P19" s="12"/>
      <c r="T19" s="2"/>
      <c r="U19" s="2"/>
    </row>
    <row r="20" spans="1:21" ht="15" customHeight="1" x14ac:dyDescent="0.25">
      <c r="A20" s="5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T20" s="2"/>
      <c r="U20" s="2"/>
    </row>
    <row r="21" spans="1:21" ht="15" customHeight="1" x14ac:dyDescent="0.25">
      <c r="A21" s="5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T21" s="2"/>
      <c r="U21" s="2"/>
    </row>
    <row r="22" spans="1:21" x14ac:dyDescent="0.25">
      <c r="A22" s="5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T22" s="2"/>
      <c r="U22" s="2"/>
    </row>
    <row r="23" spans="1:21" x14ac:dyDescent="0.25">
      <c r="A23" s="5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T23" s="2"/>
      <c r="U23" s="2"/>
    </row>
    <row r="24" spans="1:21" x14ac:dyDescent="0.25">
      <c r="A24" s="5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T24" s="2"/>
      <c r="U24" s="2"/>
    </row>
    <row r="25" spans="1:21" x14ac:dyDescent="0.25">
      <c r="A25" s="5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T25" s="2"/>
      <c r="U25" s="2"/>
    </row>
    <row r="26" spans="1:21" x14ac:dyDescent="0.25">
      <c r="A26" s="5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T26" s="2"/>
      <c r="U26" s="2"/>
    </row>
    <row r="27" spans="1:2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T27" s="2"/>
      <c r="U27" s="2"/>
    </row>
    <row r="28" spans="1:2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T28" s="2"/>
      <c r="U28" s="2"/>
    </row>
    <row r="29" spans="1:2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T29" s="2"/>
      <c r="U29" s="2"/>
    </row>
    <row r="30" spans="1:2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T30" s="2"/>
      <c r="U30" s="2"/>
    </row>
    <row r="31" spans="1:2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T31" s="2"/>
      <c r="U31" s="2"/>
    </row>
    <row r="32" spans="1:2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T32" s="2"/>
      <c r="U32" s="2"/>
    </row>
    <row r="33" spans="1:24" ht="15" customHeight="1" x14ac:dyDescent="0.25">
      <c r="A33" s="5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W33" s="810" t="s">
        <v>163</v>
      </c>
      <c r="X33" s="2" t="s">
        <v>294</v>
      </c>
    </row>
    <row r="34" spans="1:24" x14ac:dyDescent="0.25">
      <c r="A34" s="5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T34" s="2" t="s">
        <v>1117</v>
      </c>
      <c r="U34" s="2" t="s">
        <v>294</v>
      </c>
      <c r="W34" s="810" t="s">
        <v>1112</v>
      </c>
      <c r="X34" s="2" t="s">
        <v>1113</v>
      </c>
    </row>
    <row r="35" spans="1:24" x14ac:dyDescent="0.25">
      <c r="A35" s="5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T35" s="2" t="s">
        <v>165</v>
      </c>
      <c r="U35" s="2" t="s">
        <v>1115</v>
      </c>
      <c r="W35" s="810" t="s">
        <v>165</v>
      </c>
      <c r="X35" s="2" t="s">
        <v>292</v>
      </c>
    </row>
    <row r="36" spans="1:24" x14ac:dyDescent="0.25">
      <c r="A36" s="5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T36" s="2" t="s">
        <v>1199</v>
      </c>
      <c r="U36" s="2" t="s">
        <v>305</v>
      </c>
      <c r="W36" s="810" t="s">
        <v>317</v>
      </c>
      <c r="X36" s="2" t="s">
        <v>305</v>
      </c>
    </row>
    <row r="37" spans="1:24" ht="15" customHeight="1" x14ac:dyDescent="0.25">
      <c r="A37" s="5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P37" s="8" t="s">
        <v>1210</v>
      </c>
      <c r="T37" s="2"/>
      <c r="U37" s="2"/>
    </row>
    <row r="38" spans="1:24" x14ac:dyDescent="0.25">
      <c r="A38" s="5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P38" s="6" t="s">
        <v>168</v>
      </c>
      <c r="Q38" s="6" t="s">
        <v>1207</v>
      </c>
      <c r="R38" s="9" t="s">
        <v>1208</v>
      </c>
      <c r="T38" s="2" t="s">
        <v>315</v>
      </c>
      <c r="U38" s="2" t="s">
        <v>1647</v>
      </c>
      <c r="W38" s="2" t="s">
        <v>315</v>
      </c>
      <c r="X38" s="2" t="s">
        <v>1083</v>
      </c>
    </row>
    <row r="39" spans="1:24" x14ac:dyDescent="0.25">
      <c r="A39" s="5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P39" s="6" t="s">
        <v>57</v>
      </c>
      <c r="Q39" s="10">
        <v>1008.3600000000008</v>
      </c>
      <c r="R39" s="14">
        <v>0.18624347849535688</v>
      </c>
      <c r="T39" s="2" t="s">
        <v>57</v>
      </c>
      <c r="U39" s="2">
        <v>1008.3600000000008</v>
      </c>
      <c r="W39" s="2" t="s">
        <v>57</v>
      </c>
      <c r="X39" s="2">
        <v>1008.3600000000008</v>
      </c>
    </row>
    <row r="40" spans="1:24" x14ac:dyDescent="0.25">
      <c r="A40" s="5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P40" s="6" t="s">
        <v>89</v>
      </c>
      <c r="Q40" s="10">
        <v>568.55099999999925</v>
      </c>
      <c r="R40" s="14">
        <v>0.10501102378318598</v>
      </c>
      <c r="T40" s="2" t="s">
        <v>89</v>
      </c>
      <c r="U40" s="2">
        <v>568.55099999999925</v>
      </c>
      <c r="W40" s="2" t="s">
        <v>89</v>
      </c>
      <c r="X40" s="2">
        <v>568.55099999999925</v>
      </c>
    </row>
    <row r="41" spans="1:24" x14ac:dyDescent="0.25">
      <c r="A41" s="5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P41" s="6" t="s">
        <v>120</v>
      </c>
      <c r="Q41" s="10">
        <v>524.26699999999983</v>
      </c>
      <c r="R41" s="14">
        <v>9.6831795926380609E-2</v>
      </c>
      <c r="T41" s="2" t="s">
        <v>120</v>
      </c>
      <c r="U41" s="2">
        <v>524.59999999999957</v>
      </c>
      <c r="W41" s="2" t="s">
        <v>120</v>
      </c>
      <c r="X41" s="2">
        <v>524.26699999999983</v>
      </c>
    </row>
    <row r="42" spans="1:24" x14ac:dyDescent="0.25">
      <c r="A42" s="5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P42" s="6" t="s">
        <v>77</v>
      </c>
      <c r="Q42" s="10">
        <v>467.7850000000002</v>
      </c>
      <c r="R42" s="14">
        <v>8.6399604891061216E-2</v>
      </c>
      <c r="T42" s="2" t="s">
        <v>77</v>
      </c>
      <c r="U42" s="2">
        <v>456</v>
      </c>
      <c r="W42" s="2" t="s">
        <v>77</v>
      </c>
      <c r="X42" s="2">
        <v>467.7850000000002</v>
      </c>
    </row>
    <row r="43" spans="1:24" x14ac:dyDescent="0.25">
      <c r="A43" s="5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P43" s="6" t="s">
        <v>152</v>
      </c>
      <c r="Q43" s="10">
        <v>441.54899999999998</v>
      </c>
      <c r="R43" s="14">
        <v>8.1553831653522812E-2</v>
      </c>
      <c r="T43" s="2" t="s">
        <v>152</v>
      </c>
      <c r="U43" s="2">
        <v>441.54899999999998</v>
      </c>
      <c r="W43" s="2" t="s">
        <v>152</v>
      </c>
      <c r="X43" s="2">
        <v>441.54899999999998</v>
      </c>
    </row>
    <row r="44" spans="1:24" x14ac:dyDescent="0.25">
      <c r="A44" s="5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P44" s="6" t="s">
        <v>126</v>
      </c>
      <c r="Q44" s="10">
        <v>357.69200000000001</v>
      </c>
      <c r="R44" s="14">
        <v>6.6065494773653394E-2</v>
      </c>
      <c r="T44" s="2" t="s">
        <v>126</v>
      </c>
      <c r="U44" s="2">
        <v>351.46100000000013</v>
      </c>
      <c r="W44" s="2" t="s">
        <v>126</v>
      </c>
      <c r="X44" s="2">
        <v>357.69200000000001</v>
      </c>
    </row>
    <row r="45" spans="1:24" x14ac:dyDescent="0.25">
      <c r="A45" s="5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P45" s="6" t="s">
        <v>1209</v>
      </c>
      <c r="Q45" s="15">
        <v>2045.9990000000221</v>
      </c>
      <c r="R45" s="14">
        <v>0.37789477047683911</v>
      </c>
      <c r="T45" s="2" t="s">
        <v>290</v>
      </c>
      <c r="U45" s="2">
        <v>3350.5209999999997</v>
      </c>
      <c r="W45" s="2" t="s">
        <v>290</v>
      </c>
      <c r="X45" s="2">
        <v>3368.2039999999997</v>
      </c>
    </row>
    <row r="46" spans="1:24" x14ac:dyDescent="0.25">
      <c r="A46" s="5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P46" s="6" t="s">
        <v>1193</v>
      </c>
      <c r="Q46" s="15">
        <v>5414.2030000000223</v>
      </c>
      <c r="R46" s="14">
        <v>1</v>
      </c>
      <c r="S46" s="12"/>
      <c r="T46" s="2"/>
      <c r="U46" s="2"/>
    </row>
    <row r="47" spans="1:24" x14ac:dyDescent="0.25">
      <c r="A47" s="5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Q47" s="12"/>
    </row>
    <row r="48" spans="1:24" x14ac:dyDescent="0.25">
      <c r="A48" s="5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S48" s="12"/>
      <c r="T48" s="2"/>
      <c r="U48" s="2"/>
    </row>
    <row r="49" spans="1:24" x14ac:dyDescent="0.25">
      <c r="A49" s="5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T49" s="2"/>
      <c r="U49" s="2"/>
    </row>
    <row r="50" spans="1:24" x14ac:dyDescent="0.25">
      <c r="A50" s="5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T50" s="2"/>
      <c r="U50" s="2"/>
    </row>
    <row r="51" spans="1:24" x14ac:dyDescent="0.25">
      <c r="A51" s="5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T51" s="2"/>
      <c r="U51" s="2"/>
    </row>
    <row r="52" spans="1:24" x14ac:dyDescent="0.25">
      <c r="A52" s="5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T52" s="2"/>
      <c r="U52" s="2"/>
    </row>
    <row r="53" spans="1:24" x14ac:dyDescent="0.25">
      <c r="A53" s="5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T53" s="2"/>
      <c r="U53" s="2"/>
    </row>
    <row r="54" spans="1:24" x14ac:dyDescent="0.25">
      <c r="A54" s="5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T54" s="2"/>
      <c r="U54" s="2"/>
    </row>
    <row r="55" spans="1:24" x14ac:dyDescent="0.25">
      <c r="A55" s="5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O55" s="12"/>
      <c r="T55" s="2"/>
      <c r="U55" s="2"/>
    </row>
    <row r="56" spans="1:24" x14ac:dyDescent="0.25">
      <c r="A56" s="5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T56" s="2"/>
      <c r="U56" s="2"/>
    </row>
    <row r="57" spans="1:24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T57" s="2"/>
      <c r="U57" s="2"/>
    </row>
    <row r="58" spans="1:24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T58" s="2"/>
      <c r="U58" s="2"/>
    </row>
    <row r="59" spans="1:24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T59" s="2"/>
      <c r="U59" s="2"/>
    </row>
    <row r="60" spans="1:24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T60" s="2"/>
      <c r="U60" s="2"/>
    </row>
    <row r="61" spans="1:24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T61" s="2"/>
      <c r="U61" s="2"/>
    </row>
    <row r="62" spans="1:24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T62" s="2"/>
      <c r="U62" s="2"/>
    </row>
    <row r="63" spans="1:24" x14ac:dyDescent="0.25">
      <c r="A63" s="5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T63" s="2"/>
      <c r="U63" s="2"/>
    </row>
    <row r="64" spans="1:24" x14ac:dyDescent="0.25">
      <c r="A64" s="5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T64" s="2" t="s">
        <v>1117</v>
      </c>
      <c r="U64" s="2" t="s">
        <v>294</v>
      </c>
      <c r="W64" s="810" t="s">
        <v>163</v>
      </c>
      <c r="X64" s="2" t="s">
        <v>294</v>
      </c>
    </row>
    <row r="65" spans="1:24" x14ac:dyDescent="0.25">
      <c r="A65" s="5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T65" s="2" t="s">
        <v>165</v>
      </c>
      <c r="U65" s="2" t="s">
        <v>1115</v>
      </c>
      <c r="W65" s="810" t="s">
        <v>1112</v>
      </c>
      <c r="X65" s="2" t="s">
        <v>1113</v>
      </c>
    </row>
    <row r="66" spans="1:24" x14ac:dyDescent="0.25">
      <c r="A66" s="5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T66" s="2" t="s">
        <v>1199</v>
      </c>
      <c r="U66" s="2" t="s">
        <v>306</v>
      </c>
      <c r="W66" s="810" t="s">
        <v>165</v>
      </c>
      <c r="X66" s="2" t="s">
        <v>292</v>
      </c>
    </row>
    <row r="67" spans="1:24" ht="15" customHeight="1" x14ac:dyDescent="0.25">
      <c r="A67" s="5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P67" s="8" t="s">
        <v>1211</v>
      </c>
      <c r="T67" s="2"/>
      <c r="U67" s="2"/>
      <c r="W67" s="810" t="s">
        <v>317</v>
      </c>
      <c r="X67" s="2" t="s">
        <v>306</v>
      </c>
    </row>
    <row r="68" spans="1:24" x14ac:dyDescent="0.25">
      <c r="A68" s="5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P68" s="6" t="s">
        <v>168</v>
      </c>
      <c r="Q68" s="6" t="s">
        <v>1207</v>
      </c>
      <c r="R68" s="9" t="s">
        <v>1208</v>
      </c>
      <c r="T68" s="2" t="s">
        <v>315</v>
      </c>
      <c r="U68" s="2" t="s">
        <v>1647</v>
      </c>
    </row>
    <row r="69" spans="1:24" x14ac:dyDescent="0.25">
      <c r="A69" s="5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P69" s="6" t="s">
        <v>97</v>
      </c>
      <c r="Q69" s="10">
        <v>2259.8600000000015</v>
      </c>
      <c r="R69" s="14">
        <v>0.28211610171290091</v>
      </c>
      <c r="T69" s="2" t="s">
        <v>97</v>
      </c>
      <c r="U69" s="2">
        <v>2385.3500000000004</v>
      </c>
      <c r="W69" s="2" t="s">
        <v>315</v>
      </c>
      <c r="X69" s="2" t="s">
        <v>1083</v>
      </c>
    </row>
    <row r="70" spans="1:24" x14ac:dyDescent="0.25">
      <c r="A70" s="5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P70" s="6" t="s">
        <v>120</v>
      </c>
      <c r="Q70" s="10">
        <v>1285.5999999999997</v>
      </c>
      <c r="R70" s="14">
        <v>0.16049156158439246</v>
      </c>
      <c r="T70" s="2" t="s">
        <v>120</v>
      </c>
      <c r="U70" s="2">
        <v>1171.5</v>
      </c>
      <c r="W70" s="2" t="s">
        <v>97</v>
      </c>
      <c r="X70" s="2">
        <v>2259.8600000000015</v>
      </c>
    </row>
    <row r="71" spans="1:24" x14ac:dyDescent="0.25">
      <c r="A71" s="5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P71" s="6" t="s">
        <v>89</v>
      </c>
      <c r="Q71" s="10">
        <v>970.69999999999982</v>
      </c>
      <c r="R71" s="14">
        <v>0.12118011732262737</v>
      </c>
      <c r="T71" s="2" t="s">
        <v>89</v>
      </c>
      <c r="U71" s="2">
        <v>970.7</v>
      </c>
      <c r="W71" s="2" t="s">
        <v>120</v>
      </c>
      <c r="X71" s="2">
        <v>1285.5999999999997</v>
      </c>
    </row>
    <row r="72" spans="1:24" x14ac:dyDescent="0.25">
      <c r="A72" s="5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P72" s="6" t="s">
        <v>140</v>
      </c>
      <c r="Q72" s="10">
        <v>726</v>
      </c>
      <c r="R72" s="14">
        <v>9.0632291311659105E-2</v>
      </c>
      <c r="T72" s="2" t="s">
        <v>140</v>
      </c>
      <c r="U72" s="2">
        <v>616</v>
      </c>
      <c r="W72" s="2" t="s">
        <v>89</v>
      </c>
      <c r="X72" s="2">
        <v>970.69999999999982</v>
      </c>
    </row>
    <row r="73" spans="1:24" x14ac:dyDescent="0.25">
      <c r="A73" s="5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P73" s="6" t="s">
        <v>99</v>
      </c>
      <c r="Q73" s="10">
        <v>578.80000000000018</v>
      </c>
      <c r="R73" s="14">
        <v>7.2256157315686367E-2</v>
      </c>
      <c r="T73" s="2" t="s">
        <v>99</v>
      </c>
      <c r="U73" s="2">
        <v>578.79999999999995</v>
      </c>
      <c r="W73" s="2" t="s">
        <v>140</v>
      </c>
      <c r="X73" s="2">
        <v>726</v>
      </c>
    </row>
    <row r="74" spans="1:24" x14ac:dyDescent="0.25">
      <c r="A74" s="5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P74" s="6" t="s">
        <v>91</v>
      </c>
      <c r="Q74" s="10">
        <v>330.34000000000009</v>
      </c>
      <c r="R74" s="14">
        <v>4.123894092547311E-2</v>
      </c>
      <c r="T74" s="2" t="s">
        <v>91</v>
      </c>
      <c r="U74" s="2">
        <v>330.34</v>
      </c>
      <c r="W74" s="2" t="s">
        <v>99</v>
      </c>
      <c r="X74" s="2">
        <v>578.80000000000018</v>
      </c>
    </row>
    <row r="75" spans="1:24" x14ac:dyDescent="0.25">
      <c r="A75" s="5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P75" s="6" t="s">
        <v>1209</v>
      </c>
      <c r="Q75" s="10">
        <v>1859.0899999999883</v>
      </c>
      <c r="R75" s="14">
        <v>0.2320848298272607</v>
      </c>
      <c r="T75" s="2" t="s">
        <v>290</v>
      </c>
      <c r="U75" s="2">
        <v>6052.6900000000005</v>
      </c>
      <c r="W75" s="2" t="s">
        <v>91</v>
      </c>
      <c r="X75" s="2">
        <v>330.34000000000009</v>
      </c>
    </row>
    <row r="76" spans="1:24" ht="15" customHeight="1" x14ac:dyDescent="0.25">
      <c r="A76" s="5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P76" s="6" t="s">
        <v>1193</v>
      </c>
      <c r="Q76" s="10">
        <v>8010.3899999999894</v>
      </c>
      <c r="R76" s="14">
        <v>1</v>
      </c>
      <c r="S76" s="14"/>
      <c r="W76" s="2" t="s">
        <v>290</v>
      </c>
      <c r="X76" s="2">
        <v>6151.3000000000011</v>
      </c>
    </row>
    <row r="77" spans="1:24" ht="15" customHeight="1" x14ac:dyDescent="0.25">
      <c r="A77" s="5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Q77" s="16"/>
      <c r="R77" s="16"/>
      <c r="S77" s="12"/>
    </row>
    <row r="78" spans="1:24" x14ac:dyDescent="0.25">
      <c r="A78" s="5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Q78" s="12"/>
      <c r="T78" s="2"/>
      <c r="U78" s="2"/>
    </row>
    <row r="79" spans="1:24" x14ac:dyDescent="0.25">
      <c r="A79" s="5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T79" s="2"/>
      <c r="U79" s="2"/>
    </row>
    <row r="80" spans="1:24" x14ac:dyDescent="0.25">
      <c r="A80" s="5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T80" s="2"/>
      <c r="U80" s="2"/>
    </row>
    <row r="81" spans="1:24" x14ac:dyDescent="0.25">
      <c r="A81" s="5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Q81" s="12"/>
      <c r="T81" s="2"/>
      <c r="U81" s="2"/>
    </row>
    <row r="82" spans="1:24" x14ac:dyDescent="0.25">
      <c r="A82" s="5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T82" s="2"/>
      <c r="U82" s="2"/>
    </row>
    <row r="83" spans="1:24" x14ac:dyDescent="0.25">
      <c r="A83" s="5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T83" s="2"/>
      <c r="U83" s="2"/>
    </row>
    <row r="84" spans="1:24" x14ac:dyDescent="0.25">
      <c r="A84" s="5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T84" s="2"/>
      <c r="U84" s="2"/>
    </row>
    <row r="85" spans="1:24" x14ac:dyDescent="0.25">
      <c r="A85" s="5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T85" s="2"/>
      <c r="U85" s="2"/>
    </row>
    <row r="86" spans="1:24" x14ac:dyDescent="0.25">
      <c r="A86" s="5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T86" s="2"/>
      <c r="U86" s="2"/>
    </row>
    <row r="87" spans="1:24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T87" s="2"/>
      <c r="U87" s="2"/>
    </row>
    <row r="88" spans="1:24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T88" s="2"/>
      <c r="U88" s="2"/>
    </row>
    <row r="89" spans="1:24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T89" s="2"/>
      <c r="U89" s="2"/>
    </row>
    <row r="90" spans="1:24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</row>
    <row r="91" spans="1:24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T91" s="2" t="s">
        <v>1117</v>
      </c>
      <c r="U91" s="2" t="s">
        <v>294</v>
      </c>
      <c r="W91" s="810" t="s">
        <v>163</v>
      </c>
      <c r="X91" s="2" t="s">
        <v>294</v>
      </c>
    </row>
    <row r="92" spans="1:24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T92" s="2" t="s">
        <v>165</v>
      </c>
      <c r="U92" s="2" t="s">
        <v>1115</v>
      </c>
      <c r="W92" s="810" t="s">
        <v>1112</v>
      </c>
      <c r="X92" s="2" t="s">
        <v>1113</v>
      </c>
    </row>
    <row r="93" spans="1:24" x14ac:dyDescent="0.25">
      <c r="A93" s="5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T93" s="2" t="s">
        <v>1199</v>
      </c>
      <c r="U93" s="2" t="s">
        <v>307</v>
      </c>
      <c r="W93" s="810" t="s">
        <v>165</v>
      </c>
      <c r="X93" s="2" t="s">
        <v>292</v>
      </c>
    </row>
    <row r="94" spans="1:24" ht="15" customHeight="1" x14ac:dyDescent="0.25">
      <c r="A94" s="5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P94" s="8" t="s">
        <v>1212</v>
      </c>
      <c r="T94" s="2"/>
      <c r="U94" s="2"/>
      <c r="W94" s="810" t="s">
        <v>317</v>
      </c>
      <c r="X94" s="2" t="s">
        <v>307</v>
      </c>
    </row>
    <row r="95" spans="1:24" x14ac:dyDescent="0.25">
      <c r="A95" s="5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P95" s="6" t="s">
        <v>168</v>
      </c>
      <c r="Q95" s="6" t="s">
        <v>1207</v>
      </c>
      <c r="R95" s="9" t="s">
        <v>1208</v>
      </c>
      <c r="T95" s="2" t="s">
        <v>315</v>
      </c>
      <c r="U95" s="2" t="s">
        <v>1647</v>
      </c>
    </row>
    <row r="96" spans="1:24" x14ac:dyDescent="0.25">
      <c r="A96" s="5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P96" s="6" t="s">
        <v>89</v>
      </c>
      <c r="Q96" s="10">
        <v>259.41499999999991</v>
      </c>
      <c r="R96" s="14">
        <v>0.64620953016757143</v>
      </c>
      <c r="T96" s="2" t="s">
        <v>93</v>
      </c>
      <c r="U96" s="2">
        <v>144.48400000000001</v>
      </c>
      <c r="W96" s="2" t="s">
        <v>315</v>
      </c>
      <c r="X96" s="2" t="s">
        <v>1083</v>
      </c>
    </row>
    <row r="97" spans="1:24" x14ac:dyDescent="0.25">
      <c r="A97" s="5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P97" s="6" t="s">
        <v>97</v>
      </c>
      <c r="Q97" s="10">
        <v>44.54099999999999</v>
      </c>
      <c r="R97" s="14">
        <v>0.11095279256478539</v>
      </c>
      <c r="T97" s="2" t="s">
        <v>97</v>
      </c>
      <c r="U97" s="2">
        <v>44.54099999999999</v>
      </c>
      <c r="W97" s="2" t="s">
        <v>89</v>
      </c>
      <c r="X97" s="2">
        <v>259.41499999999991</v>
      </c>
    </row>
    <row r="98" spans="1:24" x14ac:dyDescent="0.25">
      <c r="A98" s="5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P98" s="6" t="s">
        <v>154</v>
      </c>
      <c r="Q98" s="10">
        <v>20</v>
      </c>
      <c r="R98" s="14">
        <v>4.9820521571040353E-2</v>
      </c>
      <c r="T98" s="2" t="s">
        <v>154</v>
      </c>
      <c r="U98" s="2">
        <v>20</v>
      </c>
      <c r="W98" s="2" t="s">
        <v>97</v>
      </c>
      <c r="X98" s="2">
        <v>44.54099999999999</v>
      </c>
    </row>
    <row r="99" spans="1:24" x14ac:dyDescent="0.25">
      <c r="A99" s="5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P99" s="6" t="s">
        <v>1590</v>
      </c>
      <c r="Q99" s="10">
        <v>20</v>
      </c>
      <c r="R99" s="14">
        <v>4.9820521571040353E-2</v>
      </c>
      <c r="T99" s="2" t="s">
        <v>1590</v>
      </c>
      <c r="U99" s="2">
        <v>20</v>
      </c>
      <c r="W99" s="2" t="s">
        <v>154</v>
      </c>
      <c r="X99" s="2">
        <v>20</v>
      </c>
    </row>
    <row r="100" spans="1:24" x14ac:dyDescent="0.25">
      <c r="A100" s="5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P100" s="6" t="s">
        <v>128</v>
      </c>
      <c r="Q100" s="10">
        <v>20</v>
      </c>
      <c r="R100" s="14">
        <v>4.9820521571040353E-2</v>
      </c>
      <c r="T100" s="2" t="s">
        <v>128</v>
      </c>
      <c r="U100" s="2">
        <v>20</v>
      </c>
      <c r="W100" s="2" t="s">
        <v>1590</v>
      </c>
      <c r="X100" s="2">
        <v>20</v>
      </c>
    </row>
    <row r="101" spans="1:24" x14ac:dyDescent="0.25">
      <c r="A101" s="5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P101" s="6" t="s">
        <v>1588</v>
      </c>
      <c r="Q101" s="10">
        <v>20</v>
      </c>
      <c r="R101" s="14">
        <v>4.9820521571040353E-2</v>
      </c>
      <c r="T101" s="2" t="s">
        <v>1588</v>
      </c>
      <c r="U101" s="2">
        <v>20</v>
      </c>
      <c r="W101" s="2" t="s">
        <v>128</v>
      </c>
      <c r="X101" s="2">
        <v>20</v>
      </c>
    </row>
    <row r="102" spans="1:24" x14ac:dyDescent="0.25">
      <c r="A102" s="5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P102" s="6" t="s">
        <v>1209</v>
      </c>
      <c r="Q102" s="18">
        <v>17.4849999999999</v>
      </c>
      <c r="R102" s="14">
        <v>4.355559098348178E-2</v>
      </c>
      <c r="T102" s="2" t="s">
        <v>124</v>
      </c>
      <c r="U102" s="2">
        <v>16</v>
      </c>
      <c r="W102" s="2" t="s">
        <v>1588</v>
      </c>
      <c r="X102" s="2">
        <v>20</v>
      </c>
    </row>
    <row r="103" spans="1:24" x14ac:dyDescent="0.25">
      <c r="A103" s="5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P103" s="6" t="s">
        <v>1193</v>
      </c>
      <c r="Q103" s="17">
        <v>401.4409999999998</v>
      </c>
      <c r="R103" s="14">
        <v>1</v>
      </c>
      <c r="T103" s="2" t="s">
        <v>1614</v>
      </c>
      <c r="U103" s="2">
        <v>1.2</v>
      </c>
      <c r="W103" s="2" t="s">
        <v>124</v>
      </c>
      <c r="X103" s="2">
        <v>16</v>
      </c>
    </row>
    <row r="104" spans="1:24" x14ac:dyDescent="0.25">
      <c r="A104" s="5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T104" s="2" t="s">
        <v>47</v>
      </c>
      <c r="U104" s="2">
        <v>0.01</v>
      </c>
      <c r="W104" s="2" t="s">
        <v>1614</v>
      </c>
      <c r="X104" s="2">
        <v>1.2</v>
      </c>
    </row>
    <row r="105" spans="1:24" ht="15" customHeight="1" x14ac:dyDescent="0.25">
      <c r="A105" s="5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T105" s="6" t="s">
        <v>290</v>
      </c>
      <c r="U105" s="6">
        <v>286.23500000000001</v>
      </c>
      <c r="W105" s="2" t="s">
        <v>43</v>
      </c>
      <c r="X105" s="2">
        <v>0.27500000000000002</v>
      </c>
    </row>
    <row r="106" spans="1:24" ht="15" customHeight="1" x14ac:dyDescent="0.25">
      <c r="A106" s="5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W106" s="2" t="s">
        <v>47</v>
      </c>
      <c r="X106" s="2">
        <v>0.01</v>
      </c>
    </row>
    <row r="107" spans="1:24" ht="15" customHeight="1" x14ac:dyDescent="0.25">
      <c r="A107" s="5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W107" s="2" t="s">
        <v>93</v>
      </c>
      <c r="X107" s="2">
        <v>0</v>
      </c>
    </row>
    <row r="108" spans="1:24" ht="15" customHeight="1" x14ac:dyDescent="0.25">
      <c r="A108" s="5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W108" s="2" t="s">
        <v>290</v>
      </c>
      <c r="X108" s="2">
        <v>401.44099999999992</v>
      </c>
    </row>
    <row r="109" spans="1:24" ht="15" customHeight="1" x14ac:dyDescent="0.25">
      <c r="A109" s="5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</row>
    <row r="110" spans="1:24" ht="15" customHeight="1" x14ac:dyDescent="0.25">
      <c r="A110" s="5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</row>
    <row r="111" spans="1:24" ht="15" customHeight="1" x14ac:dyDescent="0.25">
      <c r="A111" s="5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</row>
    <row r="112" spans="1:24" ht="15" customHeight="1" x14ac:dyDescent="0.25">
      <c r="A112" s="5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</row>
    <row r="113" spans="1:24" ht="15" customHeight="1" x14ac:dyDescent="0.25">
      <c r="A113" s="5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</row>
    <row r="114" spans="1:24" ht="15" customHeight="1" x14ac:dyDescent="0.25">
      <c r="A114" s="5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</row>
    <row r="115" spans="1:24" ht="15" customHeight="1" x14ac:dyDescent="0.25">
      <c r="A115" s="5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</row>
    <row r="116" spans="1:24" ht="15" customHeight="1" x14ac:dyDescent="0.25">
      <c r="A116" s="5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</row>
    <row r="117" spans="1:24" ht="1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</row>
    <row r="118" spans="1:24" ht="1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</row>
    <row r="119" spans="1:24" ht="1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</row>
    <row r="120" spans="1:24" ht="1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</row>
    <row r="121" spans="1:24" ht="1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</row>
    <row r="122" spans="1:24" ht="1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</row>
    <row r="123" spans="1:2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T123" s="2" t="s">
        <v>1117</v>
      </c>
      <c r="U123" s="2" t="s">
        <v>294</v>
      </c>
      <c r="W123" s="810" t="s">
        <v>163</v>
      </c>
      <c r="X123" s="2" t="s">
        <v>294</v>
      </c>
    </row>
    <row r="124" spans="1:24" x14ac:dyDescent="0.25">
      <c r="A124" s="5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T124" s="2" t="s">
        <v>165</v>
      </c>
      <c r="U124" s="2" t="s">
        <v>1115</v>
      </c>
      <c r="W124" s="810" t="s">
        <v>1112</v>
      </c>
      <c r="X124" s="2" t="s">
        <v>1113</v>
      </c>
    </row>
    <row r="125" spans="1:24" x14ac:dyDescent="0.25">
      <c r="A125" s="5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T125" s="2" t="s">
        <v>1199</v>
      </c>
      <c r="U125" s="2" t="s">
        <v>308</v>
      </c>
      <c r="W125" s="810" t="s">
        <v>165</v>
      </c>
      <c r="X125" s="2" t="s">
        <v>292</v>
      </c>
    </row>
    <row r="126" spans="1:24" ht="15" customHeight="1" x14ac:dyDescent="0.25">
      <c r="A126" s="5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P126" s="8" t="s">
        <v>1213</v>
      </c>
      <c r="T126" s="2"/>
      <c r="U126" s="2"/>
      <c r="W126" s="810" t="s">
        <v>317</v>
      </c>
      <c r="X126" s="2" t="s">
        <v>308</v>
      </c>
    </row>
    <row r="127" spans="1:24" x14ac:dyDescent="0.25">
      <c r="A127" s="5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P127" s="6" t="s">
        <v>168</v>
      </c>
      <c r="Q127" s="6" t="s">
        <v>1207</v>
      </c>
      <c r="R127" s="9" t="s">
        <v>1208</v>
      </c>
      <c r="T127" s="2" t="s">
        <v>315</v>
      </c>
      <c r="U127" s="2" t="s">
        <v>1647</v>
      </c>
    </row>
    <row r="128" spans="1:24" x14ac:dyDescent="0.25">
      <c r="A128" s="5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P128" s="6" t="s">
        <v>89</v>
      </c>
      <c r="Q128" s="12">
        <v>309.29999999999995</v>
      </c>
      <c r="R128" s="14">
        <v>0.30452204905039881</v>
      </c>
      <c r="T128" s="2" t="s">
        <v>93</v>
      </c>
      <c r="U128" s="2">
        <v>132.3000000000001</v>
      </c>
      <c r="W128" s="2" t="s">
        <v>315</v>
      </c>
      <c r="X128" s="2" t="s">
        <v>1083</v>
      </c>
    </row>
    <row r="129" spans="1:24" x14ac:dyDescent="0.25">
      <c r="A129" s="5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P129" s="6" t="s">
        <v>97</v>
      </c>
      <c r="Q129" s="12">
        <v>294.00000000000006</v>
      </c>
      <c r="R129" s="14">
        <v>0.28945839773946747</v>
      </c>
      <c r="T129" s="2" t="s">
        <v>95</v>
      </c>
      <c r="U129" s="2">
        <v>110.00000000000003</v>
      </c>
      <c r="W129" s="2" t="s">
        <v>89</v>
      </c>
      <c r="X129" s="2">
        <v>309.29999999999995</v>
      </c>
    </row>
    <row r="130" spans="1:24" x14ac:dyDescent="0.25">
      <c r="A130" s="5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P130" s="6" t="s">
        <v>1813</v>
      </c>
      <c r="Q130" s="12">
        <v>135.69999999999999</v>
      </c>
      <c r="R130" s="14">
        <v>0.1336037570518562</v>
      </c>
      <c r="T130" s="2" t="s">
        <v>132</v>
      </c>
      <c r="U130" s="2">
        <v>97.15</v>
      </c>
      <c r="W130" s="2" t="s">
        <v>97</v>
      </c>
      <c r="X130" s="2">
        <v>294.00000000000006</v>
      </c>
    </row>
    <row r="131" spans="1:24" x14ac:dyDescent="0.25">
      <c r="A131" s="5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P131" s="6" t="s">
        <v>95</v>
      </c>
      <c r="Q131" s="12">
        <v>110.00000000000003</v>
      </c>
      <c r="R131" s="14">
        <v>0.10830076105898444</v>
      </c>
      <c r="T131" s="2" t="s">
        <v>130</v>
      </c>
      <c r="U131" s="2">
        <v>32.1</v>
      </c>
      <c r="W131" s="2" t="s">
        <v>1813</v>
      </c>
      <c r="X131" s="2">
        <v>135.69999999999999</v>
      </c>
    </row>
    <row r="132" spans="1:24" x14ac:dyDescent="0.25">
      <c r="A132" s="5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P132" s="6" t="s">
        <v>132</v>
      </c>
      <c r="Q132" s="12">
        <v>97.15</v>
      </c>
      <c r="R132" s="14">
        <v>9.5649263062548506E-2</v>
      </c>
      <c r="T132" s="2" t="s">
        <v>1603</v>
      </c>
      <c r="U132" s="2">
        <v>18.37</v>
      </c>
      <c r="W132" s="2" t="s">
        <v>95</v>
      </c>
      <c r="X132" s="2">
        <v>110.00000000000003</v>
      </c>
    </row>
    <row r="133" spans="1:24" ht="15" customHeight="1" x14ac:dyDescent="0.25">
      <c r="A133" s="5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P133" s="6" t="s">
        <v>130</v>
      </c>
      <c r="Q133" s="12">
        <v>32.1</v>
      </c>
      <c r="R133" s="14">
        <v>3.1604131181758179E-2</v>
      </c>
      <c r="T133" s="2" t="s">
        <v>1600</v>
      </c>
      <c r="U133" s="2">
        <v>18.37</v>
      </c>
      <c r="W133" s="2" t="s">
        <v>132</v>
      </c>
      <c r="X133" s="2">
        <v>97.15</v>
      </c>
    </row>
    <row r="134" spans="1:24" ht="15" customHeight="1" x14ac:dyDescent="0.25">
      <c r="A134" s="5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P134" s="6" t="s">
        <v>1209</v>
      </c>
      <c r="Q134" s="6">
        <v>0.7</v>
      </c>
      <c r="R134" s="19">
        <v>6.891866612844462E-4</v>
      </c>
      <c r="T134" s="2" t="s">
        <v>1113</v>
      </c>
      <c r="U134" s="2">
        <v>0.7</v>
      </c>
      <c r="W134" s="2" t="s">
        <v>130</v>
      </c>
      <c r="X134" s="2">
        <v>32.1</v>
      </c>
    </row>
    <row r="135" spans="1:24" ht="15" customHeight="1" x14ac:dyDescent="0.25">
      <c r="A135" s="5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P135" s="6" t="s">
        <v>290</v>
      </c>
      <c r="Q135" s="12">
        <v>1015.6900000000012</v>
      </c>
      <c r="R135" s="14">
        <v>1</v>
      </c>
      <c r="T135" s="6" t="s">
        <v>290</v>
      </c>
      <c r="U135" s="6">
        <v>408.99000000000018</v>
      </c>
      <c r="W135" s="2" t="s">
        <v>1603</v>
      </c>
      <c r="X135" s="2">
        <v>18.37</v>
      </c>
    </row>
    <row r="136" spans="1:24" ht="15" customHeight="1" x14ac:dyDescent="0.25">
      <c r="A136" s="5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W136" s="2" t="s">
        <v>1600</v>
      </c>
      <c r="X136" s="2">
        <v>18.37</v>
      </c>
    </row>
    <row r="137" spans="1:24" ht="15" customHeight="1" x14ac:dyDescent="0.25">
      <c r="A137" s="5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W137" s="2" t="s">
        <v>1113</v>
      </c>
      <c r="X137" s="2">
        <v>0.7</v>
      </c>
    </row>
    <row r="138" spans="1:24" ht="15" customHeight="1" x14ac:dyDescent="0.25">
      <c r="A138" s="5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W138" s="2" t="s">
        <v>93</v>
      </c>
      <c r="X138" s="2">
        <v>0</v>
      </c>
    </row>
    <row r="139" spans="1:24" ht="15" customHeight="1" x14ac:dyDescent="0.25">
      <c r="A139" s="5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W139" s="2" t="s">
        <v>290</v>
      </c>
      <c r="X139" s="2">
        <v>1015.69</v>
      </c>
    </row>
    <row r="140" spans="1:24" ht="15" customHeight="1" x14ac:dyDescent="0.25">
      <c r="A140" s="5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</row>
    <row r="141" spans="1:24" ht="15" customHeight="1" x14ac:dyDescent="0.25">
      <c r="A141" s="5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</row>
    <row r="142" spans="1:24" ht="15" customHeight="1" x14ac:dyDescent="0.25">
      <c r="A142" s="5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</row>
    <row r="143" spans="1:24" ht="15" customHeight="1" x14ac:dyDescent="0.25">
      <c r="A143" s="5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</row>
    <row r="144" spans="1:24" ht="15" customHeight="1" x14ac:dyDescent="0.25">
      <c r="A144" s="5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</row>
    <row r="145" spans="1:13" ht="15" customHeight="1" x14ac:dyDescent="0.25">
      <c r="A145" s="5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</row>
    <row r="146" spans="1:13" ht="15" customHeight="1" x14ac:dyDescent="0.25">
      <c r="A146" s="5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</row>
    <row r="147" spans="1:13" ht="15" customHeight="1" x14ac:dyDescent="0.25">
      <c r="A147" s="5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</row>
    <row r="148" spans="1:13" ht="1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</row>
    <row r="149" spans="1:13" ht="1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</row>
    <row r="150" spans="1:13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</sheetData>
  <pageMargins left="0.78740157480314965" right="0.59055118110236227" top="0.78740157480314965" bottom="0.55118110236220474" header="0" footer="0"/>
  <pageSetup paperSize="9" scale="55" fitToHeight="2" orientation="portrait" r:id="rId1"/>
  <headerFooter alignWithMargins="0"/>
  <rowBreaks count="1" manualBreakCount="1">
    <brk id="87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V101"/>
  <sheetViews>
    <sheetView showGridLines="0" view="pageBreakPreview" zoomScale="90" zoomScaleNormal="50" zoomScaleSheetLayoutView="90" workbookViewId="0">
      <pane ySplit="4" topLeftCell="A5" activePane="bottomLeft" state="frozen"/>
      <selection activeCell="D2" sqref="D2"/>
      <selection pane="bottomLeft" activeCell="C3" sqref="C3:C4"/>
    </sheetView>
  </sheetViews>
  <sheetFormatPr baseColWidth="10" defaultColWidth="11.42578125" defaultRowHeight="16.5" x14ac:dyDescent="0.3"/>
  <cols>
    <col min="1" max="1" width="2.7109375" style="24" customWidth="1"/>
    <col min="2" max="2" width="5" style="24" customWidth="1"/>
    <col min="3" max="3" width="67.85546875" style="24" customWidth="1"/>
    <col min="4" max="9" width="16.28515625" style="24" customWidth="1"/>
    <col min="10" max="10" width="13.7109375" style="24" customWidth="1"/>
    <col min="11" max="11" width="11" style="24" customWidth="1"/>
    <col min="12" max="12" width="14.140625" style="47" customWidth="1"/>
    <col min="13" max="13" width="57.7109375" style="47" bestFit="1" customWidth="1"/>
    <col min="14" max="14" width="31" style="47" bestFit="1" customWidth="1"/>
    <col min="15" max="15" width="11" style="47" bestFit="1" customWidth="1"/>
    <col min="16" max="16" width="13.28515625" style="47" bestFit="1" customWidth="1"/>
    <col min="17" max="17" width="11" style="47" bestFit="1" customWidth="1"/>
    <col min="18" max="18" width="16.7109375" style="47" bestFit="1" customWidth="1"/>
    <col min="19" max="19" width="9.28515625" style="47" bestFit="1" customWidth="1"/>
    <col min="20" max="20" width="12.5703125" style="47" bestFit="1" customWidth="1"/>
    <col min="21" max="22" width="11.42578125" style="47"/>
    <col min="23" max="16384" width="11.42578125" style="24"/>
  </cols>
  <sheetData>
    <row r="1" spans="1:19" ht="20.25" x14ac:dyDescent="0.3">
      <c r="A1" s="459" t="s">
        <v>1214</v>
      </c>
      <c r="B1" s="344"/>
      <c r="C1" s="460"/>
      <c r="D1" s="460"/>
      <c r="E1" s="460"/>
      <c r="F1" s="460"/>
      <c r="G1" s="460"/>
      <c r="H1" s="460"/>
      <c r="I1" s="460"/>
      <c r="J1" s="460"/>
      <c r="K1" s="344"/>
      <c r="M1" s="514" t="s">
        <v>163</v>
      </c>
      <c r="N1" s="513" t="s">
        <v>294</v>
      </c>
    </row>
    <row r="2" spans="1:19" ht="17.25" x14ac:dyDescent="0.3">
      <c r="A2" s="344"/>
      <c r="B2" s="460"/>
      <c r="C2" s="344"/>
      <c r="D2" s="344"/>
      <c r="E2" s="344"/>
      <c r="F2" s="344"/>
      <c r="G2" s="344"/>
      <c r="H2" s="344"/>
      <c r="I2" s="344"/>
      <c r="J2" s="344"/>
      <c r="K2" s="344"/>
      <c r="M2" s="514" t="s">
        <v>165</v>
      </c>
      <c r="N2" s="513" t="s">
        <v>166</v>
      </c>
    </row>
    <row r="3" spans="1:19" ht="19.5" customHeight="1" x14ac:dyDescent="0.3">
      <c r="A3" s="461"/>
      <c r="B3" s="1846" t="s">
        <v>882</v>
      </c>
      <c r="C3" s="1846" t="s">
        <v>4</v>
      </c>
      <c r="D3" s="1848" t="s">
        <v>1196</v>
      </c>
      <c r="E3" s="1849"/>
      <c r="F3" s="1849" t="s">
        <v>1198</v>
      </c>
      <c r="G3" s="1849"/>
      <c r="H3" s="1841" t="s">
        <v>959</v>
      </c>
      <c r="I3" s="1841"/>
      <c r="J3" s="484" t="s">
        <v>1127</v>
      </c>
      <c r="K3" s="461"/>
      <c r="M3" s="514" t="s">
        <v>1112</v>
      </c>
      <c r="N3" s="513" t="s">
        <v>1113</v>
      </c>
    </row>
    <row r="4" spans="1:19" ht="19.5" customHeight="1" x14ac:dyDescent="0.3">
      <c r="A4" s="461"/>
      <c r="B4" s="1847"/>
      <c r="C4" s="1847"/>
      <c r="D4" s="482" t="s">
        <v>1186</v>
      </c>
      <c r="E4" s="483" t="s">
        <v>1187</v>
      </c>
      <c r="F4" s="483" t="s">
        <v>1186</v>
      </c>
      <c r="G4" s="483" t="s">
        <v>1187</v>
      </c>
      <c r="H4" s="485" t="s">
        <v>1186</v>
      </c>
      <c r="I4" s="481" t="s">
        <v>1187</v>
      </c>
      <c r="J4" s="486" t="s">
        <v>1203</v>
      </c>
      <c r="K4" s="461"/>
    </row>
    <row r="5" spans="1:19" ht="23.1" customHeight="1" x14ac:dyDescent="0.3">
      <c r="A5" s="344"/>
      <c r="B5" s="462">
        <v>1</v>
      </c>
      <c r="C5" s="463" t="s">
        <v>169</v>
      </c>
      <c r="D5" s="464"/>
      <c r="E5" s="465"/>
      <c r="F5" s="464"/>
      <c r="G5" s="465">
        <v>19.299999999999997</v>
      </c>
      <c r="H5" s="466">
        <f>+D5+F5</f>
        <v>0</v>
      </c>
      <c r="I5" s="467">
        <f>+E5+G5</f>
        <v>19.299999999999997</v>
      </c>
      <c r="J5" s="468">
        <f>SUM(H5:I5)</f>
        <v>19.299999999999997</v>
      </c>
      <c r="K5" s="344"/>
      <c r="M5" s="2" t="s">
        <v>1083</v>
      </c>
      <c r="N5" s="2" t="s">
        <v>300</v>
      </c>
      <c r="O5" s="2"/>
      <c r="P5" s="2"/>
      <c r="Q5" s="2"/>
      <c r="R5" s="2"/>
    </row>
    <row r="6" spans="1:19" ht="23.1" customHeight="1" x14ac:dyDescent="0.3">
      <c r="A6" s="344"/>
      <c r="B6" s="469">
        <v>2</v>
      </c>
      <c r="C6" s="463" t="s">
        <v>171</v>
      </c>
      <c r="D6" s="464"/>
      <c r="E6" s="465"/>
      <c r="F6" s="464"/>
      <c r="G6" s="465">
        <v>1</v>
      </c>
      <c r="H6" s="466">
        <f>+D6+F6</f>
        <v>0</v>
      </c>
      <c r="I6" s="467">
        <f>+E6+G6</f>
        <v>1</v>
      </c>
      <c r="J6" s="468">
        <f>SUM(H6:I6)</f>
        <v>1</v>
      </c>
      <c r="K6" s="344"/>
      <c r="M6" s="2"/>
      <c r="N6" s="2" t="s">
        <v>1196</v>
      </c>
      <c r="O6" s="2"/>
      <c r="P6" s="2" t="s">
        <v>1197</v>
      </c>
      <c r="Q6" s="2"/>
      <c r="R6" s="2" t="s">
        <v>290</v>
      </c>
    </row>
    <row r="7" spans="1:19" ht="23.1" customHeight="1" x14ac:dyDescent="0.3">
      <c r="A7" s="344"/>
      <c r="B7" s="462">
        <v>3</v>
      </c>
      <c r="C7" s="463" t="s">
        <v>1716</v>
      </c>
      <c r="D7" s="464"/>
      <c r="E7" s="465"/>
      <c r="F7" s="464"/>
      <c r="G7" s="465">
        <v>6.5000000000000009</v>
      </c>
      <c r="H7" s="466">
        <f t="shared" ref="H7:H70" si="0">+D7+F7</f>
        <v>0</v>
      </c>
      <c r="I7" s="467">
        <f t="shared" ref="I7:I70" si="1">+E7+G7</f>
        <v>6.5000000000000009</v>
      </c>
      <c r="J7" s="468">
        <f t="shared" ref="J7:J70" si="2">SUM(H7:I7)</f>
        <v>6.5000000000000009</v>
      </c>
      <c r="K7" s="344"/>
      <c r="M7" s="2" t="s">
        <v>315</v>
      </c>
      <c r="N7" s="2" t="s">
        <v>305</v>
      </c>
      <c r="O7" s="2" t="s">
        <v>306</v>
      </c>
      <c r="P7" s="2" t="s">
        <v>305</v>
      </c>
      <c r="Q7" s="2" t="s">
        <v>306</v>
      </c>
      <c r="R7" s="2"/>
    </row>
    <row r="8" spans="1:19" ht="23.1" customHeight="1" x14ac:dyDescent="0.3">
      <c r="A8" s="344"/>
      <c r="B8" s="469">
        <v>4</v>
      </c>
      <c r="C8" s="463" t="s">
        <v>1718</v>
      </c>
      <c r="D8" s="464"/>
      <c r="E8" s="465"/>
      <c r="F8" s="464"/>
      <c r="G8" s="465">
        <v>1.2199999999999998</v>
      </c>
      <c r="H8" s="466">
        <f t="shared" si="0"/>
        <v>0</v>
      </c>
      <c r="I8" s="467">
        <f t="shared" si="1"/>
        <v>1.2199999999999998</v>
      </c>
      <c r="J8" s="468">
        <f t="shared" si="2"/>
        <v>1.2199999999999998</v>
      </c>
      <c r="K8" s="344"/>
      <c r="M8" s="2" t="s">
        <v>169</v>
      </c>
      <c r="N8" s="2"/>
      <c r="O8" s="2"/>
      <c r="P8" s="2"/>
      <c r="Q8" s="2">
        <v>19.299999999999997</v>
      </c>
      <c r="R8" s="2">
        <v>19.299999999999997</v>
      </c>
      <c r="S8" s="807">
        <v>0</v>
      </c>
    </row>
    <row r="9" spans="1:19" ht="23.1" customHeight="1" x14ac:dyDescent="0.3">
      <c r="A9" s="344"/>
      <c r="B9" s="462">
        <v>5</v>
      </c>
      <c r="C9" s="463" t="s">
        <v>173</v>
      </c>
      <c r="D9" s="464"/>
      <c r="E9" s="465">
        <v>13.119999999999994</v>
      </c>
      <c r="F9" s="464"/>
      <c r="G9" s="465"/>
      <c r="H9" s="466">
        <f t="shared" si="0"/>
        <v>0</v>
      </c>
      <c r="I9" s="467">
        <f t="shared" si="1"/>
        <v>13.119999999999994</v>
      </c>
      <c r="J9" s="468">
        <f t="shared" si="2"/>
        <v>13.119999999999994</v>
      </c>
      <c r="K9" s="344"/>
      <c r="M9" s="2" t="s">
        <v>171</v>
      </c>
      <c r="N9" s="2"/>
      <c r="O9" s="2"/>
      <c r="P9" s="2"/>
      <c r="Q9" s="2">
        <v>1</v>
      </c>
      <c r="R9" s="2">
        <v>1</v>
      </c>
      <c r="S9" s="807">
        <v>0</v>
      </c>
    </row>
    <row r="10" spans="1:19" ht="23.1" customHeight="1" x14ac:dyDescent="0.3">
      <c r="A10" s="344"/>
      <c r="B10" s="469">
        <v>6</v>
      </c>
      <c r="C10" s="463" t="s">
        <v>1636</v>
      </c>
      <c r="D10" s="464"/>
      <c r="E10" s="465"/>
      <c r="F10" s="464"/>
      <c r="G10" s="465">
        <v>3.17</v>
      </c>
      <c r="H10" s="466">
        <f t="shared" si="0"/>
        <v>0</v>
      </c>
      <c r="I10" s="467">
        <f t="shared" si="1"/>
        <v>3.17</v>
      </c>
      <c r="J10" s="468">
        <f t="shared" si="2"/>
        <v>3.17</v>
      </c>
      <c r="K10" s="344"/>
      <c r="M10" s="2" t="s">
        <v>1716</v>
      </c>
      <c r="N10" s="2"/>
      <c r="O10" s="2"/>
      <c r="P10" s="2"/>
      <c r="Q10" s="2">
        <v>6.5000000000000009</v>
      </c>
      <c r="R10" s="2">
        <v>6.5000000000000009</v>
      </c>
      <c r="S10" s="807">
        <v>0</v>
      </c>
    </row>
    <row r="11" spans="1:19" ht="23.1" customHeight="1" x14ac:dyDescent="0.3">
      <c r="A11" s="344"/>
      <c r="B11" s="462">
        <v>7</v>
      </c>
      <c r="C11" s="463" t="s">
        <v>175</v>
      </c>
      <c r="D11" s="464"/>
      <c r="E11" s="465"/>
      <c r="F11" s="464"/>
      <c r="G11" s="465">
        <v>6.7200000000000006</v>
      </c>
      <c r="H11" s="466">
        <f t="shared" si="0"/>
        <v>0</v>
      </c>
      <c r="I11" s="467">
        <f t="shared" si="1"/>
        <v>6.7200000000000006</v>
      </c>
      <c r="J11" s="468">
        <f t="shared" si="2"/>
        <v>6.7200000000000006</v>
      </c>
      <c r="K11" s="344"/>
      <c r="M11" s="2" t="s">
        <v>1718</v>
      </c>
      <c r="N11" s="2"/>
      <c r="O11" s="2"/>
      <c r="P11" s="2"/>
      <c r="Q11" s="2">
        <v>1.2199999999999998</v>
      </c>
      <c r="R11" s="2">
        <v>1.2199999999999998</v>
      </c>
      <c r="S11" s="807">
        <v>0</v>
      </c>
    </row>
    <row r="12" spans="1:19" ht="23.1" customHeight="1" x14ac:dyDescent="0.3">
      <c r="A12" s="344"/>
      <c r="B12" s="469">
        <v>8</v>
      </c>
      <c r="C12" s="463" t="s">
        <v>177</v>
      </c>
      <c r="D12" s="464"/>
      <c r="E12" s="465"/>
      <c r="F12" s="464"/>
      <c r="G12" s="465">
        <v>22.96</v>
      </c>
      <c r="H12" s="466">
        <f t="shared" si="0"/>
        <v>0</v>
      </c>
      <c r="I12" s="467">
        <f t="shared" si="1"/>
        <v>22.96</v>
      </c>
      <c r="J12" s="468">
        <f t="shared" si="2"/>
        <v>22.96</v>
      </c>
      <c r="K12" s="344"/>
      <c r="M12" s="2" t="s">
        <v>173</v>
      </c>
      <c r="N12" s="2"/>
      <c r="O12" s="2">
        <v>13.119999999999994</v>
      </c>
      <c r="P12" s="2"/>
      <c r="Q12" s="2"/>
      <c r="R12" s="2">
        <v>13.119999999999994</v>
      </c>
      <c r="S12" s="807">
        <v>0</v>
      </c>
    </row>
    <row r="13" spans="1:19" ht="23.1" customHeight="1" x14ac:dyDescent="0.3">
      <c r="A13" s="344"/>
      <c r="B13" s="462">
        <v>9</v>
      </c>
      <c r="C13" s="463" t="s">
        <v>1754</v>
      </c>
      <c r="D13" s="464"/>
      <c r="E13" s="465"/>
      <c r="F13" s="464"/>
      <c r="G13" s="465">
        <v>12.95</v>
      </c>
      <c r="H13" s="466">
        <f t="shared" si="0"/>
        <v>0</v>
      </c>
      <c r="I13" s="467">
        <f t="shared" si="1"/>
        <v>12.95</v>
      </c>
      <c r="J13" s="468">
        <f t="shared" si="2"/>
        <v>12.95</v>
      </c>
      <c r="K13" s="344"/>
      <c r="M13" s="2" t="s">
        <v>1636</v>
      </c>
      <c r="N13" s="2"/>
      <c r="O13" s="2"/>
      <c r="P13" s="2"/>
      <c r="Q13" s="2">
        <v>3.17</v>
      </c>
      <c r="R13" s="2">
        <v>3.17</v>
      </c>
      <c r="S13" s="807">
        <v>0</v>
      </c>
    </row>
    <row r="14" spans="1:19" ht="23.1" customHeight="1" x14ac:dyDescent="0.3">
      <c r="A14" s="344"/>
      <c r="B14" s="469">
        <v>10</v>
      </c>
      <c r="C14" s="463" t="s">
        <v>179</v>
      </c>
      <c r="D14" s="464"/>
      <c r="E14" s="465"/>
      <c r="F14" s="464"/>
      <c r="G14" s="465">
        <v>4</v>
      </c>
      <c r="H14" s="466">
        <f t="shared" si="0"/>
        <v>0</v>
      </c>
      <c r="I14" s="467">
        <f t="shared" si="1"/>
        <v>4</v>
      </c>
      <c r="J14" s="468">
        <f t="shared" si="2"/>
        <v>4</v>
      </c>
      <c r="K14" s="344"/>
      <c r="M14" s="2" t="s">
        <v>175</v>
      </c>
      <c r="N14" s="2"/>
      <c r="O14" s="2"/>
      <c r="P14" s="2"/>
      <c r="Q14" s="2">
        <v>6.7200000000000006</v>
      </c>
      <c r="R14" s="2">
        <v>6.7200000000000006</v>
      </c>
      <c r="S14" s="807">
        <v>0</v>
      </c>
    </row>
    <row r="15" spans="1:19" ht="23.1" customHeight="1" x14ac:dyDescent="0.3">
      <c r="A15" s="344"/>
      <c r="B15" s="462">
        <v>11</v>
      </c>
      <c r="C15" s="463" t="s">
        <v>181</v>
      </c>
      <c r="D15" s="464"/>
      <c r="E15" s="465"/>
      <c r="F15" s="464"/>
      <c r="G15" s="465">
        <v>6.9929999999999994</v>
      </c>
      <c r="H15" s="466">
        <f t="shared" si="0"/>
        <v>0</v>
      </c>
      <c r="I15" s="467">
        <f t="shared" si="1"/>
        <v>6.9929999999999994</v>
      </c>
      <c r="J15" s="468">
        <f t="shared" si="2"/>
        <v>6.9929999999999994</v>
      </c>
      <c r="K15" s="344"/>
      <c r="M15" s="2" t="s">
        <v>177</v>
      </c>
      <c r="N15" s="2"/>
      <c r="O15" s="2"/>
      <c r="P15" s="2"/>
      <c r="Q15" s="2">
        <v>22.96</v>
      </c>
      <c r="R15" s="2">
        <v>22.96</v>
      </c>
      <c r="S15" s="807">
        <v>0</v>
      </c>
    </row>
    <row r="16" spans="1:19" ht="23.1" customHeight="1" x14ac:dyDescent="0.3">
      <c r="A16" s="344"/>
      <c r="B16" s="469">
        <v>12</v>
      </c>
      <c r="C16" s="463" t="s">
        <v>183</v>
      </c>
      <c r="D16" s="464"/>
      <c r="E16" s="465"/>
      <c r="F16" s="464"/>
      <c r="G16" s="465">
        <v>7.080000000000001</v>
      </c>
      <c r="H16" s="466">
        <f t="shared" si="0"/>
        <v>0</v>
      </c>
      <c r="I16" s="467">
        <f t="shared" si="1"/>
        <v>7.080000000000001</v>
      </c>
      <c r="J16" s="468">
        <f t="shared" si="2"/>
        <v>7.080000000000001</v>
      </c>
      <c r="K16" s="344"/>
      <c r="M16" s="2" t="s">
        <v>1754</v>
      </c>
      <c r="N16" s="2"/>
      <c r="O16" s="2"/>
      <c r="P16" s="2"/>
      <c r="Q16" s="2">
        <v>12.95</v>
      </c>
      <c r="R16" s="2">
        <v>12.95</v>
      </c>
      <c r="S16" s="807">
        <v>0</v>
      </c>
    </row>
    <row r="17" spans="1:19" ht="23.1" customHeight="1" x14ac:dyDescent="0.3">
      <c r="A17" s="344"/>
      <c r="B17" s="462">
        <v>13</v>
      </c>
      <c r="C17" s="463" t="s">
        <v>1722</v>
      </c>
      <c r="D17" s="464"/>
      <c r="E17" s="465"/>
      <c r="F17" s="464"/>
      <c r="G17" s="465">
        <v>4</v>
      </c>
      <c r="H17" s="466">
        <f t="shared" si="0"/>
        <v>0</v>
      </c>
      <c r="I17" s="467">
        <f t="shared" si="1"/>
        <v>4</v>
      </c>
      <c r="J17" s="468">
        <f t="shared" si="2"/>
        <v>4</v>
      </c>
      <c r="K17" s="344"/>
      <c r="M17" s="2" t="s">
        <v>179</v>
      </c>
      <c r="N17" s="2"/>
      <c r="O17" s="2"/>
      <c r="P17" s="2"/>
      <c r="Q17" s="2">
        <v>4</v>
      </c>
      <c r="R17" s="2">
        <v>4</v>
      </c>
      <c r="S17" s="807">
        <v>0</v>
      </c>
    </row>
    <row r="18" spans="1:19" ht="23.1" customHeight="1" x14ac:dyDescent="0.3">
      <c r="A18" s="344"/>
      <c r="B18" s="469">
        <v>14</v>
      </c>
      <c r="C18" s="463" t="s">
        <v>185</v>
      </c>
      <c r="D18" s="464"/>
      <c r="E18" s="465"/>
      <c r="F18" s="464"/>
      <c r="G18" s="465">
        <v>9.7999999999999989</v>
      </c>
      <c r="H18" s="466">
        <f t="shared" si="0"/>
        <v>0</v>
      </c>
      <c r="I18" s="467">
        <f t="shared" si="1"/>
        <v>9.7999999999999989</v>
      </c>
      <c r="J18" s="468">
        <f t="shared" si="2"/>
        <v>9.7999999999999989</v>
      </c>
      <c r="K18" s="344"/>
      <c r="M18" s="2" t="s">
        <v>181</v>
      </c>
      <c r="N18" s="2"/>
      <c r="O18" s="2"/>
      <c r="P18" s="2"/>
      <c r="Q18" s="2">
        <v>6.9929999999999994</v>
      </c>
      <c r="R18" s="2">
        <v>6.9929999999999994</v>
      </c>
      <c r="S18" s="807">
        <v>0</v>
      </c>
    </row>
    <row r="19" spans="1:19" ht="23.1" customHeight="1" x14ac:dyDescent="0.3">
      <c r="A19" s="344"/>
      <c r="B19" s="462">
        <v>15</v>
      </c>
      <c r="C19" s="463" t="s">
        <v>187</v>
      </c>
      <c r="D19" s="464"/>
      <c r="E19" s="465"/>
      <c r="F19" s="464"/>
      <c r="G19" s="465">
        <v>37</v>
      </c>
      <c r="H19" s="466">
        <f t="shared" si="0"/>
        <v>0</v>
      </c>
      <c r="I19" s="467">
        <f t="shared" si="1"/>
        <v>37</v>
      </c>
      <c r="J19" s="468">
        <f t="shared" si="2"/>
        <v>37</v>
      </c>
      <c r="K19" s="344"/>
      <c r="M19" s="2" t="s">
        <v>183</v>
      </c>
      <c r="N19" s="2"/>
      <c r="O19" s="2"/>
      <c r="P19" s="2"/>
      <c r="Q19" s="2">
        <v>7.080000000000001</v>
      </c>
      <c r="R19" s="2">
        <v>7.080000000000001</v>
      </c>
      <c r="S19" s="807">
        <v>0</v>
      </c>
    </row>
    <row r="20" spans="1:19" ht="23.1" customHeight="1" x14ac:dyDescent="0.3">
      <c r="A20" s="344"/>
      <c r="B20" s="469">
        <v>16</v>
      </c>
      <c r="C20" s="463" t="s">
        <v>189</v>
      </c>
      <c r="D20" s="464"/>
      <c r="E20" s="465">
        <v>6.5999999999999988</v>
      </c>
      <c r="F20" s="464"/>
      <c r="G20" s="465"/>
      <c r="H20" s="466">
        <f t="shared" si="0"/>
        <v>0</v>
      </c>
      <c r="I20" s="467">
        <f t="shared" si="1"/>
        <v>6.5999999999999988</v>
      </c>
      <c r="J20" s="468">
        <f t="shared" si="2"/>
        <v>6.5999999999999988</v>
      </c>
      <c r="K20" s="344"/>
      <c r="M20" s="2" t="s">
        <v>1722</v>
      </c>
      <c r="N20" s="2"/>
      <c r="O20" s="2"/>
      <c r="P20" s="2"/>
      <c r="Q20" s="2">
        <v>4</v>
      </c>
      <c r="R20" s="2">
        <v>4</v>
      </c>
      <c r="S20" s="807">
        <v>0</v>
      </c>
    </row>
    <row r="21" spans="1:19" ht="23.1" customHeight="1" x14ac:dyDescent="0.3">
      <c r="A21" s="344"/>
      <c r="B21" s="462">
        <v>17</v>
      </c>
      <c r="C21" s="463" t="s">
        <v>191</v>
      </c>
      <c r="D21" s="464"/>
      <c r="E21" s="465">
        <v>2</v>
      </c>
      <c r="F21" s="464"/>
      <c r="G21" s="465"/>
      <c r="H21" s="466">
        <f t="shared" si="0"/>
        <v>0</v>
      </c>
      <c r="I21" s="467">
        <f t="shared" si="1"/>
        <v>2</v>
      </c>
      <c r="J21" s="468">
        <f t="shared" si="2"/>
        <v>2</v>
      </c>
      <c r="K21" s="344"/>
      <c r="M21" s="2" t="s">
        <v>185</v>
      </c>
      <c r="N21" s="2"/>
      <c r="O21" s="2"/>
      <c r="P21" s="2"/>
      <c r="Q21" s="2">
        <v>9.7999999999999989</v>
      </c>
      <c r="R21" s="2">
        <v>9.7999999999999989</v>
      </c>
      <c r="S21" s="807">
        <v>0</v>
      </c>
    </row>
    <row r="22" spans="1:19" ht="23.1" customHeight="1" x14ac:dyDescent="0.3">
      <c r="A22" s="344"/>
      <c r="B22" s="469">
        <v>18</v>
      </c>
      <c r="C22" s="463" t="s">
        <v>193</v>
      </c>
      <c r="D22" s="464"/>
      <c r="E22" s="465"/>
      <c r="F22" s="464"/>
      <c r="G22" s="465">
        <v>2.600000000000001</v>
      </c>
      <c r="H22" s="466">
        <f t="shared" si="0"/>
        <v>0</v>
      </c>
      <c r="I22" s="467">
        <f t="shared" si="1"/>
        <v>2.600000000000001</v>
      </c>
      <c r="J22" s="468">
        <f t="shared" si="2"/>
        <v>2.600000000000001</v>
      </c>
      <c r="K22" s="344"/>
      <c r="M22" s="2" t="s">
        <v>187</v>
      </c>
      <c r="N22" s="2"/>
      <c r="O22" s="2"/>
      <c r="P22" s="2"/>
      <c r="Q22" s="2">
        <v>37</v>
      </c>
      <c r="R22" s="2">
        <v>37</v>
      </c>
      <c r="S22" s="807">
        <v>0</v>
      </c>
    </row>
    <row r="23" spans="1:19" ht="23.1" customHeight="1" x14ac:dyDescent="0.3">
      <c r="A23" s="344"/>
      <c r="B23" s="462">
        <v>19</v>
      </c>
      <c r="C23" s="463" t="s">
        <v>195</v>
      </c>
      <c r="D23" s="464"/>
      <c r="E23" s="465">
        <v>1.45</v>
      </c>
      <c r="F23" s="464"/>
      <c r="G23" s="465"/>
      <c r="H23" s="466">
        <f t="shared" si="0"/>
        <v>0</v>
      </c>
      <c r="I23" s="467">
        <f t="shared" si="1"/>
        <v>1.45</v>
      </c>
      <c r="J23" s="468">
        <f t="shared" si="2"/>
        <v>1.45</v>
      </c>
      <c r="K23" s="344"/>
      <c r="M23" s="2" t="s">
        <v>189</v>
      </c>
      <c r="N23" s="2"/>
      <c r="O23" s="2">
        <v>6.5999999999999988</v>
      </c>
      <c r="P23" s="2"/>
      <c r="Q23" s="2"/>
      <c r="R23" s="2">
        <v>6.5999999999999988</v>
      </c>
      <c r="S23" s="807">
        <v>0</v>
      </c>
    </row>
    <row r="24" spans="1:19" ht="23.1" customHeight="1" x14ac:dyDescent="0.3">
      <c r="A24" s="344"/>
      <c r="B24" s="469">
        <v>20</v>
      </c>
      <c r="C24" s="463" t="s">
        <v>197</v>
      </c>
      <c r="D24" s="464"/>
      <c r="E24" s="465"/>
      <c r="F24" s="464">
        <v>1.72</v>
      </c>
      <c r="G24" s="465">
        <v>8.365000000000002</v>
      </c>
      <c r="H24" s="466">
        <f t="shared" si="0"/>
        <v>1.72</v>
      </c>
      <c r="I24" s="467">
        <f t="shared" si="1"/>
        <v>8.365000000000002</v>
      </c>
      <c r="J24" s="468">
        <f t="shared" si="2"/>
        <v>10.085000000000003</v>
      </c>
      <c r="K24" s="344"/>
      <c r="M24" s="2" t="s">
        <v>191</v>
      </c>
      <c r="N24" s="2"/>
      <c r="O24" s="2">
        <v>2</v>
      </c>
      <c r="P24" s="2"/>
      <c r="Q24" s="2"/>
      <c r="R24" s="2">
        <v>2</v>
      </c>
      <c r="S24" s="807">
        <v>0</v>
      </c>
    </row>
    <row r="25" spans="1:19" ht="23.1" customHeight="1" x14ac:dyDescent="0.3">
      <c r="A25" s="344"/>
      <c r="B25" s="462">
        <v>21</v>
      </c>
      <c r="C25" s="463" t="s">
        <v>199</v>
      </c>
      <c r="D25" s="464"/>
      <c r="E25" s="465"/>
      <c r="F25" s="464">
        <v>4.1399999999999988</v>
      </c>
      <c r="G25" s="465"/>
      <c r="H25" s="466">
        <f t="shared" si="0"/>
        <v>4.1399999999999988</v>
      </c>
      <c r="I25" s="467">
        <f t="shared" si="1"/>
        <v>0</v>
      </c>
      <c r="J25" s="468">
        <f t="shared" si="2"/>
        <v>4.1399999999999988</v>
      </c>
      <c r="K25" s="344"/>
      <c r="M25" s="2" t="s">
        <v>193</v>
      </c>
      <c r="N25" s="2"/>
      <c r="O25" s="2"/>
      <c r="P25" s="2"/>
      <c r="Q25" s="2">
        <v>2.600000000000001</v>
      </c>
      <c r="R25" s="2">
        <v>2.600000000000001</v>
      </c>
      <c r="S25" s="807">
        <v>0</v>
      </c>
    </row>
    <row r="26" spans="1:19" ht="23.1" customHeight="1" x14ac:dyDescent="0.3">
      <c r="A26" s="344"/>
      <c r="B26" s="469">
        <v>22</v>
      </c>
      <c r="C26" s="463" t="s">
        <v>201</v>
      </c>
      <c r="D26" s="464"/>
      <c r="E26" s="465"/>
      <c r="F26" s="464">
        <v>5.3</v>
      </c>
      <c r="G26" s="465">
        <v>7.3000000000000052</v>
      </c>
      <c r="H26" s="466">
        <f t="shared" si="0"/>
        <v>5.3</v>
      </c>
      <c r="I26" s="467">
        <f t="shared" si="1"/>
        <v>7.3000000000000052</v>
      </c>
      <c r="J26" s="468">
        <f t="shared" si="2"/>
        <v>12.600000000000005</v>
      </c>
      <c r="K26" s="344"/>
      <c r="M26" s="2" t="s">
        <v>195</v>
      </c>
      <c r="N26" s="2"/>
      <c r="O26" s="2">
        <v>1.45</v>
      </c>
      <c r="P26" s="2"/>
      <c r="Q26" s="2"/>
      <c r="R26" s="2">
        <v>1.45</v>
      </c>
      <c r="S26" s="807">
        <v>0</v>
      </c>
    </row>
    <row r="27" spans="1:19" ht="23.1" customHeight="1" x14ac:dyDescent="0.3">
      <c r="A27" s="344"/>
      <c r="B27" s="462">
        <v>23</v>
      </c>
      <c r="C27" s="463" t="s">
        <v>203</v>
      </c>
      <c r="D27" s="464"/>
      <c r="E27" s="465"/>
      <c r="F27" s="464"/>
      <c r="G27" s="465">
        <v>8.5500000000000025</v>
      </c>
      <c r="H27" s="466">
        <f t="shared" si="0"/>
        <v>0</v>
      </c>
      <c r="I27" s="467">
        <f t="shared" si="1"/>
        <v>8.5500000000000025</v>
      </c>
      <c r="J27" s="468">
        <f t="shared" si="2"/>
        <v>8.5500000000000025</v>
      </c>
      <c r="K27" s="344"/>
      <c r="M27" s="2" t="s">
        <v>197</v>
      </c>
      <c r="N27" s="2"/>
      <c r="O27" s="2"/>
      <c r="P27" s="2">
        <v>1.72</v>
      </c>
      <c r="Q27" s="2">
        <v>8.365000000000002</v>
      </c>
      <c r="R27" s="2">
        <v>10.085000000000003</v>
      </c>
      <c r="S27" s="807">
        <v>0</v>
      </c>
    </row>
    <row r="28" spans="1:19" ht="23.1" customHeight="1" x14ac:dyDescent="0.3">
      <c r="A28" s="344"/>
      <c r="B28" s="469">
        <v>24</v>
      </c>
      <c r="C28" s="463" t="s">
        <v>205</v>
      </c>
      <c r="D28" s="464"/>
      <c r="E28" s="465">
        <v>17.959999999999997</v>
      </c>
      <c r="F28" s="464"/>
      <c r="G28" s="465"/>
      <c r="H28" s="466">
        <f t="shared" si="0"/>
        <v>0</v>
      </c>
      <c r="I28" s="467">
        <f t="shared" si="1"/>
        <v>17.959999999999997</v>
      </c>
      <c r="J28" s="468">
        <f t="shared" si="2"/>
        <v>17.959999999999997</v>
      </c>
      <c r="K28" s="344"/>
      <c r="M28" s="2" t="s">
        <v>199</v>
      </c>
      <c r="N28" s="2"/>
      <c r="O28" s="2"/>
      <c r="P28" s="2">
        <v>4.1399999999999988</v>
      </c>
      <c r="Q28" s="2"/>
      <c r="R28" s="2">
        <v>4.1399999999999988</v>
      </c>
      <c r="S28" s="807">
        <v>0</v>
      </c>
    </row>
    <row r="29" spans="1:19" ht="23.1" customHeight="1" x14ac:dyDescent="0.3">
      <c r="A29" s="344"/>
      <c r="B29" s="462">
        <v>25</v>
      </c>
      <c r="C29" s="463" t="s">
        <v>207</v>
      </c>
      <c r="D29" s="464"/>
      <c r="E29" s="465"/>
      <c r="F29" s="464"/>
      <c r="G29" s="465">
        <v>25.923999999999992</v>
      </c>
      <c r="H29" s="466">
        <f t="shared" si="0"/>
        <v>0</v>
      </c>
      <c r="I29" s="467">
        <f t="shared" si="1"/>
        <v>25.923999999999992</v>
      </c>
      <c r="J29" s="468">
        <f t="shared" si="2"/>
        <v>25.923999999999992</v>
      </c>
      <c r="K29" s="344"/>
      <c r="M29" s="2" t="s">
        <v>201</v>
      </c>
      <c r="N29" s="2"/>
      <c r="O29" s="2"/>
      <c r="P29" s="2">
        <v>5.3</v>
      </c>
      <c r="Q29" s="2">
        <v>7.3000000000000052</v>
      </c>
      <c r="R29" s="2">
        <v>12.600000000000005</v>
      </c>
      <c r="S29" s="807">
        <v>0</v>
      </c>
    </row>
    <row r="30" spans="1:19" ht="23.1" customHeight="1" x14ac:dyDescent="0.3">
      <c r="A30" s="344"/>
      <c r="B30" s="469">
        <v>26</v>
      </c>
      <c r="C30" s="463" t="s">
        <v>209</v>
      </c>
      <c r="D30" s="464"/>
      <c r="E30" s="465"/>
      <c r="F30" s="464"/>
      <c r="G30" s="465">
        <v>3.4339999999999984</v>
      </c>
      <c r="H30" s="466">
        <f t="shared" si="0"/>
        <v>0</v>
      </c>
      <c r="I30" s="467">
        <f t="shared" si="1"/>
        <v>3.4339999999999984</v>
      </c>
      <c r="J30" s="468">
        <f t="shared" si="2"/>
        <v>3.4339999999999984</v>
      </c>
      <c r="K30" s="344"/>
      <c r="M30" s="2" t="s">
        <v>203</v>
      </c>
      <c r="N30" s="2"/>
      <c r="O30" s="2"/>
      <c r="P30" s="2"/>
      <c r="Q30" s="2">
        <v>8.5500000000000025</v>
      </c>
      <c r="R30" s="2">
        <v>8.5500000000000025</v>
      </c>
      <c r="S30" s="807">
        <v>0</v>
      </c>
    </row>
    <row r="31" spans="1:19" ht="23.1" customHeight="1" x14ac:dyDescent="0.3">
      <c r="A31" s="344"/>
      <c r="B31" s="462">
        <v>27</v>
      </c>
      <c r="C31" s="463" t="s">
        <v>211</v>
      </c>
      <c r="D31" s="464"/>
      <c r="E31" s="465"/>
      <c r="F31" s="464">
        <v>23.384000000000018</v>
      </c>
      <c r="G31" s="465">
        <v>5.5340000000000016</v>
      </c>
      <c r="H31" s="466">
        <f t="shared" si="0"/>
        <v>23.384000000000018</v>
      </c>
      <c r="I31" s="467">
        <f t="shared" si="1"/>
        <v>5.5340000000000016</v>
      </c>
      <c r="J31" s="468">
        <f t="shared" si="2"/>
        <v>28.918000000000021</v>
      </c>
      <c r="K31" s="344"/>
      <c r="M31" s="2" t="s">
        <v>205</v>
      </c>
      <c r="N31" s="2"/>
      <c r="O31" s="2">
        <v>17.959999999999997</v>
      </c>
      <c r="P31" s="2"/>
      <c r="Q31" s="2"/>
      <c r="R31" s="2">
        <v>17.959999999999997</v>
      </c>
      <c r="S31" s="807">
        <v>0</v>
      </c>
    </row>
    <row r="32" spans="1:19" ht="23.1" customHeight="1" x14ac:dyDescent="0.3">
      <c r="A32" s="344"/>
      <c r="B32" s="469">
        <v>28</v>
      </c>
      <c r="C32" s="463" t="s">
        <v>213</v>
      </c>
      <c r="D32" s="464"/>
      <c r="E32" s="465"/>
      <c r="F32" s="464"/>
      <c r="G32" s="465">
        <v>0.49899999999999989</v>
      </c>
      <c r="H32" s="466">
        <f t="shared" si="0"/>
        <v>0</v>
      </c>
      <c r="I32" s="467">
        <f t="shared" si="1"/>
        <v>0.49899999999999989</v>
      </c>
      <c r="J32" s="468">
        <f t="shared" si="2"/>
        <v>0.49899999999999989</v>
      </c>
      <c r="K32" s="344"/>
      <c r="M32" s="2" t="s">
        <v>207</v>
      </c>
      <c r="N32" s="2"/>
      <c r="O32" s="2"/>
      <c r="P32" s="2"/>
      <c r="Q32" s="2">
        <v>25.923999999999992</v>
      </c>
      <c r="R32" s="2">
        <v>25.923999999999992</v>
      </c>
      <c r="S32" s="807">
        <v>0</v>
      </c>
    </row>
    <row r="33" spans="1:19" ht="23.1" customHeight="1" x14ac:dyDescent="0.3">
      <c r="A33" s="344"/>
      <c r="B33" s="462">
        <v>29</v>
      </c>
      <c r="C33" s="463" t="s">
        <v>215</v>
      </c>
      <c r="D33" s="464"/>
      <c r="E33" s="465"/>
      <c r="F33" s="464">
        <v>11.500000000000002</v>
      </c>
      <c r="G33" s="465">
        <v>12</v>
      </c>
      <c r="H33" s="466">
        <f t="shared" si="0"/>
        <v>11.500000000000002</v>
      </c>
      <c r="I33" s="467">
        <f t="shared" si="1"/>
        <v>12</v>
      </c>
      <c r="J33" s="468">
        <f t="shared" si="2"/>
        <v>23.5</v>
      </c>
      <c r="K33" s="344"/>
      <c r="M33" s="2" t="s">
        <v>209</v>
      </c>
      <c r="N33" s="2"/>
      <c r="O33" s="2"/>
      <c r="P33" s="2"/>
      <c r="Q33" s="2">
        <v>3.4339999999999984</v>
      </c>
      <c r="R33" s="2">
        <v>3.4339999999999984</v>
      </c>
      <c r="S33" s="807">
        <v>0</v>
      </c>
    </row>
    <row r="34" spans="1:19" ht="23.1" customHeight="1" x14ac:dyDescent="0.3">
      <c r="A34" s="344"/>
      <c r="B34" s="469">
        <v>30</v>
      </c>
      <c r="C34" s="463" t="s">
        <v>217</v>
      </c>
      <c r="D34" s="464"/>
      <c r="E34" s="465"/>
      <c r="F34" s="464">
        <v>3.78</v>
      </c>
      <c r="G34" s="465"/>
      <c r="H34" s="466">
        <f t="shared" si="0"/>
        <v>3.78</v>
      </c>
      <c r="I34" s="467">
        <f t="shared" si="1"/>
        <v>0</v>
      </c>
      <c r="J34" s="468">
        <f t="shared" si="2"/>
        <v>3.78</v>
      </c>
      <c r="K34" s="344"/>
      <c r="M34" s="2" t="s">
        <v>211</v>
      </c>
      <c r="N34" s="2"/>
      <c r="O34" s="2"/>
      <c r="P34" s="2">
        <v>23.384000000000018</v>
      </c>
      <c r="Q34" s="2">
        <v>5.5340000000000016</v>
      </c>
      <c r="R34" s="2">
        <v>28.918000000000021</v>
      </c>
      <c r="S34" s="807">
        <v>0</v>
      </c>
    </row>
    <row r="35" spans="1:19" ht="23.1" customHeight="1" x14ac:dyDescent="0.3">
      <c r="A35" s="344"/>
      <c r="B35" s="462">
        <v>31</v>
      </c>
      <c r="C35" s="463" t="s">
        <v>219</v>
      </c>
      <c r="D35" s="464"/>
      <c r="E35" s="465">
        <v>6.9</v>
      </c>
      <c r="F35" s="464"/>
      <c r="G35" s="465"/>
      <c r="H35" s="466">
        <f t="shared" si="0"/>
        <v>0</v>
      </c>
      <c r="I35" s="467">
        <f t="shared" si="1"/>
        <v>6.9</v>
      </c>
      <c r="J35" s="468">
        <f t="shared" si="2"/>
        <v>6.9</v>
      </c>
      <c r="K35" s="344"/>
      <c r="M35" s="2" t="s">
        <v>213</v>
      </c>
      <c r="N35" s="2"/>
      <c r="O35" s="2"/>
      <c r="P35" s="2"/>
      <c r="Q35" s="2">
        <v>0.49899999999999989</v>
      </c>
      <c r="R35" s="2">
        <v>0.49899999999999989</v>
      </c>
      <c r="S35" s="807">
        <v>0</v>
      </c>
    </row>
    <row r="36" spans="1:19" ht="23.1" customHeight="1" x14ac:dyDescent="0.3">
      <c r="A36" s="344"/>
      <c r="B36" s="469">
        <v>32</v>
      </c>
      <c r="C36" s="463" t="s">
        <v>1743</v>
      </c>
      <c r="D36" s="464"/>
      <c r="E36" s="465"/>
      <c r="F36" s="464"/>
      <c r="G36" s="465">
        <v>0.25</v>
      </c>
      <c r="H36" s="466">
        <f t="shared" si="0"/>
        <v>0</v>
      </c>
      <c r="I36" s="467">
        <f t="shared" si="1"/>
        <v>0.25</v>
      </c>
      <c r="J36" s="468">
        <f t="shared" si="2"/>
        <v>0.25</v>
      </c>
      <c r="K36" s="344"/>
      <c r="M36" s="2" t="s">
        <v>215</v>
      </c>
      <c r="N36" s="2"/>
      <c r="O36" s="2"/>
      <c r="P36" s="2">
        <v>11.500000000000002</v>
      </c>
      <c r="Q36" s="2">
        <v>12</v>
      </c>
      <c r="R36" s="2">
        <v>23.5</v>
      </c>
      <c r="S36" s="807">
        <v>0</v>
      </c>
    </row>
    <row r="37" spans="1:19" ht="23.1" customHeight="1" x14ac:dyDescent="0.3">
      <c r="A37" s="344"/>
      <c r="B37" s="462">
        <v>33</v>
      </c>
      <c r="C37" s="463" t="s">
        <v>221</v>
      </c>
      <c r="D37" s="464">
        <v>12.599999999999998</v>
      </c>
      <c r="E37" s="465">
        <v>5.9869999999999983</v>
      </c>
      <c r="F37" s="464"/>
      <c r="G37" s="465"/>
      <c r="H37" s="466">
        <f t="shared" si="0"/>
        <v>12.599999999999998</v>
      </c>
      <c r="I37" s="467">
        <f t="shared" si="1"/>
        <v>5.9869999999999983</v>
      </c>
      <c r="J37" s="468">
        <f t="shared" si="2"/>
        <v>18.586999999999996</v>
      </c>
      <c r="K37" s="344"/>
      <c r="M37" s="2" t="s">
        <v>217</v>
      </c>
      <c r="N37" s="2"/>
      <c r="O37" s="2"/>
      <c r="P37" s="2">
        <v>3.78</v>
      </c>
      <c r="Q37" s="2"/>
      <c r="R37" s="2">
        <v>3.78</v>
      </c>
      <c r="S37" s="807">
        <v>0</v>
      </c>
    </row>
    <row r="38" spans="1:19" ht="23.1" customHeight="1" x14ac:dyDescent="0.3">
      <c r="A38" s="344"/>
      <c r="B38" s="469">
        <v>34</v>
      </c>
      <c r="C38" s="463" t="s">
        <v>223</v>
      </c>
      <c r="D38" s="464"/>
      <c r="E38" s="465">
        <v>1.25</v>
      </c>
      <c r="F38" s="464"/>
      <c r="G38" s="465"/>
      <c r="H38" s="466">
        <f t="shared" si="0"/>
        <v>0</v>
      </c>
      <c r="I38" s="467">
        <f t="shared" si="1"/>
        <v>1.25</v>
      </c>
      <c r="J38" s="468">
        <f t="shared" si="2"/>
        <v>1.25</v>
      </c>
      <c r="K38" s="344"/>
      <c r="M38" s="2" t="s">
        <v>219</v>
      </c>
      <c r="N38" s="2"/>
      <c r="O38" s="2">
        <v>6.9</v>
      </c>
      <c r="P38" s="2"/>
      <c r="Q38" s="2"/>
      <c r="R38" s="2">
        <v>6.9</v>
      </c>
      <c r="S38" s="807">
        <v>0</v>
      </c>
    </row>
    <row r="39" spans="1:19" ht="23.1" customHeight="1" x14ac:dyDescent="0.3">
      <c r="A39" s="344"/>
      <c r="B39" s="462">
        <v>35</v>
      </c>
      <c r="C39" s="463" t="s">
        <v>1738</v>
      </c>
      <c r="D39" s="464"/>
      <c r="E39" s="465"/>
      <c r="F39" s="464"/>
      <c r="G39" s="465">
        <v>8.7700000000000014</v>
      </c>
      <c r="H39" s="466">
        <f t="shared" si="0"/>
        <v>0</v>
      </c>
      <c r="I39" s="467">
        <f t="shared" si="1"/>
        <v>8.7700000000000014</v>
      </c>
      <c r="J39" s="468">
        <f t="shared" si="2"/>
        <v>8.7700000000000014</v>
      </c>
      <c r="K39" s="344"/>
      <c r="M39" s="2" t="s">
        <v>1743</v>
      </c>
      <c r="N39" s="2"/>
      <c r="O39" s="2"/>
      <c r="P39" s="2"/>
      <c r="Q39" s="2">
        <v>0.25</v>
      </c>
      <c r="R39" s="2">
        <v>0.25</v>
      </c>
      <c r="S39" s="807">
        <v>0</v>
      </c>
    </row>
    <row r="40" spans="1:19" ht="23.1" customHeight="1" x14ac:dyDescent="0.3">
      <c r="A40" s="344"/>
      <c r="B40" s="469">
        <v>36</v>
      </c>
      <c r="C40" s="463" t="s">
        <v>1713</v>
      </c>
      <c r="D40" s="464"/>
      <c r="E40" s="465"/>
      <c r="F40" s="464"/>
      <c r="G40" s="465">
        <v>1.0999999999999999</v>
      </c>
      <c r="H40" s="466">
        <f t="shared" si="0"/>
        <v>0</v>
      </c>
      <c r="I40" s="467">
        <f t="shared" si="1"/>
        <v>1.0999999999999999</v>
      </c>
      <c r="J40" s="468">
        <f t="shared" si="2"/>
        <v>1.0999999999999999</v>
      </c>
      <c r="K40" s="344"/>
      <c r="M40" s="2" t="s">
        <v>221</v>
      </c>
      <c r="N40" s="2">
        <v>12.599999999999998</v>
      </c>
      <c r="O40" s="2">
        <v>5.9869999999999983</v>
      </c>
      <c r="P40" s="2"/>
      <c r="Q40" s="2"/>
      <c r="R40" s="2">
        <v>18.586999999999996</v>
      </c>
      <c r="S40" s="807">
        <v>0</v>
      </c>
    </row>
    <row r="41" spans="1:19" ht="23.1" customHeight="1" x14ac:dyDescent="0.3">
      <c r="A41" s="344"/>
      <c r="B41" s="462">
        <v>37</v>
      </c>
      <c r="C41" s="463" t="s">
        <v>226</v>
      </c>
      <c r="D41" s="464"/>
      <c r="E41" s="465"/>
      <c r="F41" s="464">
        <v>1.6999999999999995</v>
      </c>
      <c r="G41" s="465">
        <v>13.726999999999991</v>
      </c>
      <c r="H41" s="466">
        <f t="shared" si="0"/>
        <v>1.6999999999999995</v>
      </c>
      <c r="I41" s="467">
        <f t="shared" si="1"/>
        <v>13.726999999999991</v>
      </c>
      <c r="J41" s="468">
        <f t="shared" si="2"/>
        <v>15.426999999999991</v>
      </c>
      <c r="K41" s="344"/>
      <c r="M41" s="2" t="s">
        <v>223</v>
      </c>
      <c r="N41" s="2"/>
      <c r="O41" s="2">
        <v>1.25</v>
      </c>
      <c r="P41" s="2"/>
      <c r="Q41" s="2"/>
      <c r="R41" s="2">
        <v>1.25</v>
      </c>
      <c r="S41" s="807">
        <v>0</v>
      </c>
    </row>
    <row r="42" spans="1:19" ht="23.1" customHeight="1" x14ac:dyDescent="0.3">
      <c r="A42" s="344"/>
      <c r="B42" s="469">
        <v>38</v>
      </c>
      <c r="C42" s="463" t="s">
        <v>1572</v>
      </c>
      <c r="D42" s="464"/>
      <c r="E42" s="465"/>
      <c r="F42" s="464"/>
      <c r="G42" s="465">
        <v>0.6</v>
      </c>
      <c r="H42" s="466">
        <f t="shared" si="0"/>
        <v>0</v>
      </c>
      <c r="I42" s="467">
        <f t="shared" si="1"/>
        <v>0.6</v>
      </c>
      <c r="J42" s="468">
        <f t="shared" si="2"/>
        <v>0.6</v>
      </c>
      <c r="K42" s="344"/>
      <c r="M42" s="2" t="s">
        <v>1738</v>
      </c>
      <c r="N42" s="2"/>
      <c r="O42" s="2"/>
      <c r="P42" s="2"/>
      <c r="Q42" s="2">
        <v>8.7700000000000014</v>
      </c>
      <c r="R42" s="2">
        <v>8.7700000000000014</v>
      </c>
      <c r="S42" s="807">
        <v>0</v>
      </c>
    </row>
    <row r="43" spans="1:19" ht="23.1" customHeight="1" x14ac:dyDescent="0.3">
      <c r="A43" s="344"/>
      <c r="B43" s="462">
        <v>39</v>
      </c>
      <c r="C43" s="463" t="s">
        <v>1756</v>
      </c>
      <c r="D43" s="464"/>
      <c r="E43" s="465"/>
      <c r="F43" s="464"/>
      <c r="G43" s="465">
        <v>3.0500000000000012</v>
      </c>
      <c r="H43" s="466">
        <f t="shared" si="0"/>
        <v>0</v>
      </c>
      <c r="I43" s="467">
        <f t="shared" si="1"/>
        <v>3.0500000000000012</v>
      </c>
      <c r="J43" s="468">
        <f t="shared" si="2"/>
        <v>3.0500000000000012</v>
      </c>
      <c r="K43" s="344"/>
      <c r="M43" s="2" t="s">
        <v>1713</v>
      </c>
      <c r="N43" s="2"/>
      <c r="O43" s="2"/>
      <c r="P43" s="2"/>
      <c r="Q43" s="2">
        <v>1.0999999999999999</v>
      </c>
      <c r="R43" s="2">
        <v>1.0999999999999999</v>
      </c>
      <c r="S43" s="807">
        <v>0</v>
      </c>
    </row>
    <row r="44" spans="1:19" ht="23.1" customHeight="1" x14ac:dyDescent="0.3">
      <c r="A44" s="344"/>
      <c r="B44" s="469">
        <v>40</v>
      </c>
      <c r="C44" s="463" t="s">
        <v>228</v>
      </c>
      <c r="D44" s="464"/>
      <c r="E44" s="465"/>
      <c r="F44" s="464">
        <v>2.5399999999999996</v>
      </c>
      <c r="G44" s="465"/>
      <c r="H44" s="466">
        <f t="shared" si="0"/>
        <v>2.5399999999999996</v>
      </c>
      <c r="I44" s="467">
        <f t="shared" si="1"/>
        <v>0</v>
      </c>
      <c r="J44" s="468">
        <f t="shared" si="2"/>
        <v>2.5399999999999996</v>
      </c>
      <c r="K44" s="344"/>
      <c r="M44" s="2" t="s">
        <v>226</v>
      </c>
      <c r="N44" s="2"/>
      <c r="O44" s="2"/>
      <c r="P44" s="2">
        <v>1.6999999999999995</v>
      </c>
      <c r="Q44" s="2">
        <v>13.726999999999991</v>
      </c>
      <c r="R44" s="2">
        <v>15.426999999999991</v>
      </c>
      <c r="S44" s="807">
        <v>0</v>
      </c>
    </row>
    <row r="45" spans="1:19" ht="23.1" customHeight="1" x14ac:dyDescent="0.3">
      <c r="A45" s="344"/>
      <c r="B45" s="462">
        <v>41</v>
      </c>
      <c r="C45" s="463" t="s">
        <v>230</v>
      </c>
      <c r="D45" s="464"/>
      <c r="E45" s="465">
        <v>13.599999999999996</v>
      </c>
      <c r="F45" s="464"/>
      <c r="G45" s="465"/>
      <c r="H45" s="466">
        <f t="shared" si="0"/>
        <v>0</v>
      </c>
      <c r="I45" s="467">
        <f t="shared" si="1"/>
        <v>13.599999999999996</v>
      </c>
      <c r="J45" s="468">
        <f t="shared" si="2"/>
        <v>13.599999999999996</v>
      </c>
      <c r="K45" s="344"/>
      <c r="M45" s="2" t="s">
        <v>1572</v>
      </c>
      <c r="N45" s="2"/>
      <c r="O45" s="2"/>
      <c r="P45" s="2"/>
      <c r="Q45" s="2">
        <v>0.6</v>
      </c>
      <c r="R45" s="2">
        <v>0.6</v>
      </c>
      <c r="S45" s="807">
        <v>0</v>
      </c>
    </row>
    <row r="46" spans="1:19" ht="23.1" customHeight="1" x14ac:dyDescent="0.3">
      <c r="A46" s="344"/>
      <c r="B46" s="469">
        <v>42</v>
      </c>
      <c r="C46" s="463" t="s">
        <v>1571</v>
      </c>
      <c r="D46" s="464"/>
      <c r="E46" s="465"/>
      <c r="F46" s="464"/>
      <c r="G46" s="465">
        <v>2.1819999999999999</v>
      </c>
      <c r="H46" s="466">
        <f t="shared" si="0"/>
        <v>0</v>
      </c>
      <c r="I46" s="467">
        <f t="shared" si="1"/>
        <v>2.1819999999999999</v>
      </c>
      <c r="J46" s="468">
        <f t="shared" si="2"/>
        <v>2.1819999999999999</v>
      </c>
      <c r="K46" s="344"/>
      <c r="M46" s="2" t="s">
        <v>1756</v>
      </c>
      <c r="N46" s="2"/>
      <c r="O46" s="2"/>
      <c r="P46" s="2"/>
      <c r="Q46" s="2">
        <v>3.0500000000000012</v>
      </c>
      <c r="R46" s="2">
        <v>3.0500000000000012</v>
      </c>
      <c r="S46" s="807">
        <v>0</v>
      </c>
    </row>
    <row r="47" spans="1:19" ht="23.1" customHeight="1" x14ac:dyDescent="0.3">
      <c r="A47" s="344"/>
      <c r="B47" s="462">
        <v>43</v>
      </c>
      <c r="C47" s="463" t="s">
        <v>1573</v>
      </c>
      <c r="D47" s="464"/>
      <c r="E47" s="465"/>
      <c r="F47" s="464"/>
      <c r="G47" s="465">
        <v>0.42499999999999988</v>
      </c>
      <c r="H47" s="466">
        <f t="shared" si="0"/>
        <v>0</v>
      </c>
      <c r="I47" s="467">
        <f t="shared" si="1"/>
        <v>0.42499999999999988</v>
      </c>
      <c r="J47" s="468">
        <f t="shared" si="2"/>
        <v>0.42499999999999988</v>
      </c>
      <c r="K47" s="344"/>
      <c r="M47" s="2" t="s">
        <v>228</v>
      </c>
      <c r="N47" s="2"/>
      <c r="O47" s="2"/>
      <c r="P47" s="2">
        <v>2.5399999999999996</v>
      </c>
      <c r="Q47" s="2"/>
      <c r="R47" s="2">
        <v>2.5399999999999996</v>
      </c>
      <c r="S47" s="807">
        <v>0</v>
      </c>
    </row>
    <row r="48" spans="1:19" ht="23.1" customHeight="1" x14ac:dyDescent="0.3">
      <c r="A48" s="344"/>
      <c r="B48" s="469">
        <v>44</v>
      </c>
      <c r="C48" s="463" t="s">
        <v>232</v>
      </c>
      <c r="D48" s="464"/>
      <c r="E48" s="465">
        <v>2.4499999999999997</v>
      </c>
      <c r="F48" s="464"/>
      <c r="G48" s="465"/>
      <c r="H48" s="466">
        <f t="shared" si="0"/>
        <v>0</v>
      </c>
      <c r="I48" s="467">
        <f t="shared" si="1"/>
        <v>2.4499999999999997</v>
      </c>
      <c r="J48" s="468">
        <f t="shared" si="2"/>
        <v>2.4499999999999997</v>
      </c>
      <c r="K48" s="344"/>
      <c r="M48" s="2" t="s">
        <v>230</v>
      </c>
      <c r="N48" s="2"/>
      <c r="O48" s="2">
        <v>13.599999999999996</v>
      </c>
      <c r="P48" s="2"/>
      <c r="Q48" s="2"/>
      <c r="R48" s="2">
        <v>13.599999999999996</v>
      </c>
      <c r="S48" s="807">
        <v>0</v>
      </c>
    </row>
    <row r="49" spans="1:19" ht="23.1" customHeight="1" x14ac:dyDescent="0.3">
      <c r="A49" s="344"/>
      <c r="B49" s="462">
        <v>45</v>
      </c>
      <c r="C49" s="463" t="s">
        <v>234</v>
      </c>
      <c r="D49" s="464"/>
      <c r="E49" s="465"/>
      <c r="F49" s="464"/>
      <c r="G49" s="465">
        <v>2.0400000000000005</v>
      </c>
      <c r="H49" s="466">
        <f t="shared" si="0"/>
        <v>0</v>
      </c>
      <c r="I49" s="467">
        <f t="shared" si="1"/>
        <v>2.0400000000000005</v>
      </c>
      <c r="J49" s="468">
        <f t="shared" si="2"/>
        <v>2.0400000000000005</v>
      </c>
      <c r="K49" s="344"/>
      <c r="M49" s="2" t="s">
        <v>1571</v>
      </c>
      <c r="N49" s="2"/>
      <c r="O49" s="2"/>
      <c r="P49" s="2"/>
      <c r="Q49" s="2">
        <v>2.1819999999999999</v>
      </c>
      <c r="R49" s="2">
        <v>2.1819999999999999</v>
      </c>
      <c r="S49" s="807">
        <v>0</v>
      </c>
    </row>
    <row r="50" spans="1:19" ht="23.1" customHeight="1" x14ac:dyDescent="0.3">
      <c r="A50" s="344"/>
      <c r="B50" s="469">
        <v>46</v>
      </c>
      <c r="C50" s="463" t="s">
        <v>1638</v>
      </c>
      <c r="D50" s="464"/>
      <c r="E50" s="465"/>
      <c r="F50" s="464"/>
      <c r="G50" s="465">
        <v>1.4900000000000002</v>
      </c>
      <c r="H50" s="466">
        <f t="shared" si="0"/>
        <v>0</v>
      </c>
      <c r="I50" s="467">
        <f t="shared" si="1"/>
        <v>1.4900000000000002</v>
      </c>
      <c r="J50" s="468">
        <f t="shared" si="2"/>
        <v>1.4900000000000002</v>
      </c>
      <c r="K50" s="344"/>
      <c r="M50" s="2" t="s">
        <v>1573</v>
      </c>
      <c r="N50" s="2"/>
      <c r="O50" s="2"/>
      <c r="P50" s="2"/>
      <c r="Q50" s="2">
        <v>0.42499999999999988</v>
      </c>
      <c r="R50" s="2">
        <v>0.42499999999999988</v>
      </c>
      <c r="S50" s="807">
        <v>0</v>
      </c>
    </row>
    <row r="51" spans="1:19" ht="23.1" customHeight="1" x14ac:dyDescent="0.3">
      <c r="A51" s="344"/>
      <c r="B51" s="462">
        <v>47</v>
      </c>
      <c r="C51" s="463" t="s">
        <v>1732</v>
      </c>
      <c r="D51" s="464"/>
      <c r="E51" s="465"/>
      <c r="F51" s="464"/>
      <c r="G51" s="465">
        <v>12.499999999999998</v>
      </c>
      <c r="H51" s="466">
        <f t="shared" si="0"/>
        <v>0</v>
      </c>
      <c r="I51" s="467">
        <f t="shared" si="1"/>
        <v>12.499999999999998</v>
      </c>
      <c r="J51" s="468">
        <f t="shared" si="2"/>
        <v>12.499999999999998</v>
      </c>
      <c r="K51" s="344"/>
      <c r="M51" s="2" t="s">
        <v>232</v>
      </c>
      <c r="N51" s="2"/>
      <c r="O51" s="2">
        <v>2.4499999999999997</v>
      </c>
      <c r="P51" s="2"/>
      <c r="Q51" s="2"/>
      <c r="R51" s="2">
        <v>2.4499999999999997</v>
      </c>
      <c r="S51" s="807">
        <v>0</v>
      </c>
    </row>
    <row r="52" spans="1:19" ht="23.1" customHeight="1" x14ac:dyDescent="0.3">
      <c r="A52" s="344"/>
      <c r="B52" s="469">
        <v>48</v>
      </c>
      <c r="C52" s="463" t="s">
        <v>1727</v>
      </c>
      <c r="D52" s="464"/>
      <c r="E52" s="465"/>
      <c r="F52" s="464"/>
      <c r="G52" s="465">
        <v>6.8349999999999982</v>
      </c>
      <c r="H52" s="466">
        <f t="shared" si="0"/>
        <v>0</v>
      </c>
      <c r="I52" s="467">
        <f t="shared" si="1"/>
        <v>6.8349999999999982</v>
      </c>
      <c r="J52" s="468">
        <f t="shared" si="2"/>
        <v>6.8349999999999982</v>
      </c>
      <c r="K52" s="344"/>
      <c r="M52" s="2" t="s">
        <v>234</v>
      </c>
      <c r="N52" s="2"/>
      <c r="O52" s="2"/>
      <c r="P52" s="2"/>
      <c r="Q52" s="2">
        <v>2.0400000000000005</v>
      </c>
      <c r="R52" s="2">
        <v>2.0400000000000005</v>
      </c>
      <c r="S52" s="807">
        <v>0</v>
      </c>
    </row>
    <row r="53" spans="1:19" ht="23.1" customHeight="1" x14ac:dyDescent="0.3">
      <c r="A53" s="344"/>
      <c r="B53" s="462">
        <v>49</v>
      </c>
      <c r="C53" s="463" t="s">
        <v>236</v>
      </c>
      <c r="D53" s="464"/>
      <c r="E53" s="465"/>
      <c r="F53" s="464"/>
      <c r="G53" s="465">
        <v>2.6729999999999996</v>
      </c>
      <c r="H53" s="466">
        <f t="shared" si="0"/>
        <v>0</v>
      </c>
      <c r="I53" s="467">
        <f t="shared" si="1"/>
        <v>2.6729999999999996</v>
      </c>
      <c r="J53" s="468">
        <f t="shared" si="2"/>
        <v>2.6729999999999996</v>
      </c>
      <c r="K53" s="344"/>
      <c r="M53" s="2" t="s">
        <v>1638</v>
      </c>
      <c r="N53" s="2"/>
      <c r="O53" s="2"/>
      <c r="P53" s="2"/>
      <c r="Q53" s="2">
        <v>1.4900000000000002</v>
      </c>
      <c r="R53" s="2">
        <v>1.4900000000000002</v>
      </c>
      <c r="S53" s="807">
        <v>0</v>
      </c>
    </row>
    <row r="54" spans="1:19" ht="23.1" customHeight="1" x14ac:dyDescent="0.3">
      <c r="A54" s="344"/>
      <c r="B54" s="469">
        <v>50</v>
      </c>
      <c r="C54" s="463" t="s">
        <v>238</v>
      </c>
      <c r="D54" s="464"/>
      <c r="E54" s="465"/>
      <c r="F54" s="464"/>
      <c r="G54" s="465">
        <v>13.734999999999999</v>
      </c>
      <c r="H54" s="466">
        <f t="shared" si="0"/>
        <v>0</v>
      </c>
      <c r="I54" s="467">
        <f t="shared" si="1"/>
        <v>13.734999999999999</v>
      </c>
      <c r="J54" s="468">
        <f t="shared" si="2"/>
        <v>13.734999999999999</v>
      </c>
      <c r="K54" s="344"/>
      <c r="M54" s="2" t="s">
        <v>1732</v>
      </c>
      <c r="N54" s="2"/>
      <c r="O54" s="2"/>
      <c r="P54" s="2"/>
      <c r="Q54" s="2">
        <v>12.499999999999998</v>
      </c>
      <c r="R54" s="2">
        <v>12.499999999999998</v>
      </c>
      <c r="S54" s="807">
        <v>0</v>
      </c>
    </row>
    <row r="55" spans="1:19" ht="23.1" customHeight="1" x14ac:dyDescent="0.3">
      <c r="A55" s="344"/>
      <c r="B55" s="462">
        <v>51</v>
      </c>
      <c r="C55" s="463" t="s">
        <v>240</v>
      </c>
      <c r="D55" s="464"/>
      <c r="E55" s="465"/>
      <c r="F55" s="464"/>
      <c r="G55" s="465">
        <v>5.8999999999999995</v>
      </c>
      <c r="H55" s="466">
        <f t="shared" si="0"/>
        <v>0</v>
      </c>
      <c r="I55" s="467">
        <f t="shared" si="1"/>
        <v>5.8999999999999995</v>
      </c>
      <c r="J55" s="468">
        <f t="shared" si="2"/>
        <v>5.8999999999999995</v>
      </c>
      <c r="K55" s="344"/>
      <c r="M55" s="2" t="s">
        <v>1727</v>
      </c>
      <c r="N55" s="2"/>
      <c r="O55" s="2"/>
      <c r="P55" s="2"/>
      <c r="Q55" s="2">
        <v>6.8349999999999982</v>
      </c>
      <c r="R55" s="2">
        <v>6.8349999999999982</v>
      </c>
      <c r="S55" s="807">
        <v>0</v>
      </c>
    </row>
    <row r="56" spans="1:19" ht="23.1" customHeight="1" x14ac:dyDescent="0.3">
      <c r="A56" s="344"/>
      <c r="B56" s="469">
        <v>52</v>
      </c>
      <c r="C56" s="463" t="s">
        <v>1641</v>
      </c>
      <c r="D56" s="464"/>
      <c r="E56" s="465"/>
      <c r="F56" s="464"/>
      <c r="G56" s="465">
        <v>16.425000000000001</v>
      </c>
      <c r="H56" s="466">
        <f t="shared" si="0"/>
        <v>0</v>
      </c>
      <c r="I56" s="467">
        <f t="shared" si="1"/>
        <v>16.425000000000001</v>
      </c>
      <c r="J56" s="468">
        <f t="shared" si="2"/>
        <v>16.425000000000001</v>
      </c>
      <c r="K56" s="344"/>
      <c r="M56" s="2" t="s">
        <v>236</v>
      </c>
      <c r="N56" s="2"/>
      <c r="O56" s="2"/>
      <c r="P56" s="2"/>
      <c r="Q56" s="2">
        <v>2.6729999999999996</v>
      </c>
      <c r="R56" s="2">
        <v>2.6729999999999996</v>
      </c>
      <c r="S56" s="807">
        <v>0</v>
      </c>
    </row>
    <row r="57" spans="1:19" ht="23.1" customHeight="1" x14ac:dyDescent="0.3">
      <c r="A57" s="344"/>
      <c r="B57" s="462">
        <v>53</v>
      </c>
      <c r="C57" s="463" t="s">
        <v>1724</v>
      </c>
      <c r="D57" s="464"/>
      <c r="E57" s="465"/>
      <c r="F57" s="464"/>
      <c r="G57" s="465">
        <v>3.0899999999999994</v>
      </c>
      <c r="H57" s="466">
        <f t="shared" si="0"/>
        <v>0</v>
      </c>
      <c r="I57" s="467">
        <f t="shared" si="1"/>
        <v>3.0899999999999994</v>
      </c>
      <c r="J57" s="468">
        <f t="shared" si="2"/>
        <v>3.0899999999999994</v>
      </c>
      <c r="K57" s="344"/>
      <c r="M57" s="2" t="s">
        <v>238</v>
      </c>
      <c r="N57" s="2"/>
      <c r="O57" s="2"/>
      <c r="P57" s="2"/>
      <c r="Q57" s="2">
        <v>13.734999999999999</v>
      </c>
      <c r="R57" s="2">
        <v>13.734999999999999</v>
      </c>
      <c r="S57" s="807">
        <v>0</v>
      </c>
    </row>
    <row r="58" spans="1:19" ht="23.1" customHeight="1" x14ac:dyDescent="0.3">
      <c r="A58" s="344"/>
      <c r="B58" s="469">
        <v>54</v>
      </c>
      <c r="C58" s="463" t="s">
        <v>242</v>
      </c>
      <c r="D58" s="464"/>
      <c r="E58" s="465"/>
      <c r="F58" s="464"/>
      <c r="G58" s="465">
        <v>3.6700000000000004</v>
      </c>
      <c r="H58" s="466">
        <f t="shared" si="0"/>
        <v>0</v>
      </c>
      <c r="I58" s="467">
        <f t="shared" si="1"/>
        <v>3.6700000000000004</v>
      </c>
      <c r="J58" s="468">
        <f t="shared" si="2"/>
        <v>3.6700000000000004</v>
      </c>
      <c r="K58" s="344"/>
      <c r="M58" s="2" t="s">
        <v>240</v>
      </c>
      <c r="N58" s="2"/>
      <c r="O58" s="2"/>
      <c r="P58" s="2"/>
      <c r="Q58" s="2">
        <v>5.8999999999999995</v>
      </c>
      <c r="R58" s="2">
        <v>5.8999999999999995</v>
      </c>
      <c r="S58" s="807">
        <v>0</v>
      </c>
    </row>
    <row r="59" spans="1:19" ht="23.1" customHeight="1" x14ac:dyDescent="0.3">
      <c r="A59" s="344"/>
      <c r="B59" s="462">
        <v>55</v>
      </c>
      <c r="C59" s="463" t="s">
        <v>244</v>
      </c>
      <c r="D59" s="464"/>
      <c r="E59" s="465"/>
      <c r="F59" s="464"/>
      <c r="G59" s="465">
        <v>40.24</v>
      </c>
      <c r="H59" s="466">
        <f t="shared" si="0"/>
        <v>0</v>
      </c>
      <c r="I59" s="467">
        <f t="shared" si="1"/>
        <v>40.24</v>
      </c>
      <c r="J59" s="468">
        <f t="shared" si="2"/>
        <v>40.24</v>
      </c>
      <c r="K59" s="344"/>
      <c r="M59" s="2" t="s">
        <v>1641</v>
      </c>
      <c r="N59" s="2"/>
      <c r="O59" s="2"/>
      <c r="P59" s="2"/>
      <c r="Q59" s="2">
        <v>16.425000000000001</v>
      </c>
      <c r="R59" s="2">
        <v>16.425000000000001</v>
      </c>
      <c r="S59" s="807">
        <v>0</v>
      </c>
    </row>
    <row r="60" spans="1:19" ht="23.1" customHeight="1" x14ac:dyDescent="0.3">
      <c r="A60" s="344"/>
      <c r="B60" s="469">
        <v>56</v>
      </c>
      <c r="C60" s="463" t="s">
        <v>246</v>
      </c>
      <c r="D60" s="464"/>
      <c r="E60" s="465"/>
      <c r="F60" s="464"/>
      <c r="G60" s="465">
        <v>1.2850000000000001</v>
      </c>
      <c r="H60" s="466">
        <f t="shared" si="0"/>
        <v>0</v>
      </c>
      <c r="I60" s="467">
        <f t="shared" si="1"/>
        <v>1.2850000000000001</v>
      </c>
      <c r="J60" s="468">
        <f t="shared" si="2"/>
        <v>1.2850000000000001</v>
      </c>
      <c r="K60" s="344"/>
      <c r="M60" s="2" t="s">
        <v>1724</v>
      </c>
      <c r="N60" s="2"/>
      <c r="O60" s="2"/>
      <c r="P60" s="2"/>
      <c r="Q60" s="2">
        <v>3.0899999999999994</v>
      </c>
      <c r="R60" s="2">
        <v>3.0899999999999994</v>
      </c>
      <c r="S60" s="807">
        <v>0</v>
      </c>
    </row>
    <row r="61" spans="1:19" ht="23.1" customHeight="1" x14ac:dyDescent="0.3">
      <c r="A61" s="344"/>
      <c r="B61" s="462">
        <v>57</v>
      </c>
      <c r="C61" s="463" t="s">
        <v>248</v>
      </c>
      <c r="D61" s="464"/>
      <c r="E61" s="465">
        <v>22.305000000000003</v>
      </c>
      <c r="F61" s="464"/>
      <c r="G61" s="465"/>
      <c r="H61" s="466">
        <f t="shared" si="0"/>
        <v>0</v>
      </c>
      <c r="I61" s="467">
        <f t="shared" si="1"/>
        <v>22.305000000000003</v>
      </c>
      <c r="J61" s="468">
        <f t="shared" si="2"/>
        <v>22.305000000000003</v>
      </c>
      <c r="K61" s="344"/>
      <c r="M61" s="2" t="s">
        <v>242</v>
      </c>
      <c r="N61" s="2"/>
      <c r="O61" s="2"/>
      <c r="P61" s="2"/>
      <c r="Q61" s="2">
        <v>3.6700000000000004</v>
      </c>
      <c r="R61" s="2">
        <v>3.6700000000000004</v>
      </c>
      <c r="S61" s="807">
        <v>0</v>
      </c>
    </row>
    <row r="62" spans="1:19" ht="23.1" customHeight="1" x14ac:dyDescent="0.3">
      <c r="A62" s="342"/>
      <c r="B62" s="469">
        <v>58</v>
      </c>
      <c r="C62" s="463" t="s">
        <v>1735</v>
      </c>
      <c r="D62" s="470"/>
      <c r="E62" s="471"/>
      <c r="F62" s="470"/>
      <c r="G62" s="471">
        <v>1.38</v>
      </c>
      <c r="H62" s="466">
        <f t="shared" si="0"/>
        <v>0</v>
      </c>
      <c r="I62" s="467">
        <f t="shared" si="1"/>
        <v>1.38</v>
      </c>
      <c r="J62" s="468">
        <f t="shared" si="2"/>
        <v>1.38</v>
      </c>
      <c r="K62" s="342"/>
      <c r="M62" s="2" t="s">
        <v>244</v>
      </c>
      <c r="N62" s="2"/>
      <c r="O62" s="2"/>
      <c r="P62" s="2"/>
      <c r="Q62" s="2">
        <v>40.24</v>
      </c>
      <c r="R62" s="2">
        <v>40.24</v>
      </c>
      <c r="S62" s="807">
        <v>0</v>
      </c>
    </row>
    <row r="63" spans="1:19" ht="23.1" customHeight="1" x14ac:dyDescent="0.3">
      <c r="A63" s="344"/>
      <c r="B63" s="462">
        <v>59</v>
      </c>
      <c r="C63" s="463" t="s">
        <v>1736</v>
      </c>
      <c r="D63" s="464"/>
      <c r="E63" s="465"/>
      <c r="F63" s="464"/>
      <c r="G63" s="465">
        <v>2.9999999999999995E-2</v>
      </c>
      <c r="H63" s="466">
        <f t="shared" si="0"/>
        <v>0</v>
      </c>
      <c r="I63" s="467">
        <f t="shared" si="1"/>
        <v>2.9999999999999995E-2</v>
      </c>
      <c r="J63" s="468">
        <f t="shared" si="2"/>
        <v>2.9999999999999995E-2</v>
      </c>
      <c r="K63" s="344"/>
      <c r="M63" s="2" t="s">
        <v>246</v>
      </c>
      <c r="N63" s="2"/>
      <c r="O63" s="2"/>
      <c r="P63" s="2"/>
      <c r="Q63" s="2">
        <v>1.2850000000000001</v>
      </c>
      <c r="R63" s="2">
        <v>1.2850000000000001</v>
      </c>
      <c r="S63" s="807">
        <v>0</v>
      </c>
    </row>
    <row r="64" spans="1:19" ht="23.1" customHeight="1" x14ac:dyDescent="0.3">
      <c r="A64" s="344"/>
      <c r="B64" s="469">
        <v>60</v>
      </c>
      <c r="C64" s="463" t="s">
        <v>250</v>
      </c>
      <c r="D64" s="464"/>
      <c r="E64" s="465"/>
      <c r="F64" s="464">
        <v>6.6000000000000005</v>
      </c>
      <c r="G64" s="465"/>
      <c r="H64" s="466">
        <f t="shared" si="0"/>
        <v>6.6000000000000005</v>
      </c>
      <c r="I64" s="467">
        <f t="shared" si="1"/>
        <v>0</v>
      </c>
      <c r="J64" s="468">
        <f t="shared" si="2"/>
        <v>6.6000000000000005</v>
      </c>
      <c r="K64" s="344"/>
      <c r="M64" s="2" t="s">
        <v>248</v>
      </c>
      <c r="N64" s="2"/>
      <c r="O64" s="2">
        <v>22.305000000000003</v>
      </c>
      <c r="P64" s="2"/>
      <c r="Q64" s="2"/>
      <c r="R64" s="2">
        <v>22.305000000000003</v>
      </c>
      <c r="S64" s="807">
        <v>0</v>
      </c>
    </row>
    <row r="65" spans="1:19" ht="23.1" customHeight="1" x14ac:dyDescent="0.3">
      <c r="A65" s="344"/>
      <c r="B65" s="462">
        <v>61</v>
      </c>
      <c r="C65" s="463" t="s">
        <v>251</v>
      </c>
      <c r="D65" s="464"/>
      <c r="E65" s="465">
        <v>15.999999999999995</v>
      </c>
      <c r="F65" s="464"/>
      <c r="G65" s="465"/>
      <c r="H65" s="466">
        <f t="shared" si="0"/>
        <v>0</v>
      </c>
      <c r="I65" s="467">
        <f t="shared" si="1"/>
        <v>15.999999999999995</v>
      </c>
      <c r="J65" s="468">
        <f t="shared" si="2"/>
        <v>15.999999999999995</v>
      </c>
      <c r="K65" s="344"/>
      <c r="M65" s="2" t="s">
        <v>1735</v>
      </c>
      <c r="N65" s="2"/>
      <c r="O65" s="2"/>
      <c r="P65" s="2"/>
      <c r="Q65" s="2">
        <v>1.38</v>
      </c>
      <c r="R65" s="2">
        <v>1.38</v>
      </c>
      <c r="S65" s="807">
        <v>0</v>
      </c>
    </row>
    <row r="66" spans="1:19" ht="23.1" customHeight="1" x14ac:dyDescent="0.3">
      <c r="A66" s="344"/>
      <c r="B66" s="469">
        <v>62</v>
      </c>
      <c r="C66" s="463" t="s">
        <v>253</v>
      </c>
      <c r="D66" s="464"/>
      <c r="E66" s="465"/>
      <c r="F66" s="464">
        <v>4.71</v>
      </c>
      <c r="G66" s="465">
        <v>2.915999999999999</v>
      </c>
      <c r="H66" s="466">
        <f t="shared" si="0"/>
        <v>4.71</v>
      </c>
      <c r="I66" s="467">
        <f t="shared" si="1"/>
        <v>2.915999999999999</v>
      </c>
      <c r="J66" s="468">
        <f t="shared" si="2"/>
        <v>7.6259999999999994</v>
      </c>
      <c r="K66" s="344"/>
      <c r="M66" s="2" t="s">
        <v>1736</v>
      </c>
      <c r="N66" s="2"/>
      <c r="O66" s="2"/>
      <c r="P66" s="2"/>
      <c r="Q66" s="2">
        <v>2.9999999999999995E-2</v>
      </c>
      <c r="R66" s="2">
        <v>2.9999999999999995E-2</v>
      </c>
      <c r="S66" s="807">
        <v>0</v>
      </c>
    </row>
    <row r="67" spans="1:19" ht="23.1" customHeight="1" x14ac:dyDescent="0.3">
      <c r="A67" s="344"/>
      <c r="B67" s="462">
        <v>63</v>
      </c>
      <c r="C67" s="463" t="s">
        <v>254</v>
      </c>
      <c r="D67" s="464"/>
      <c r="E67" s="465"/>
      <c r="F67" s="464"/>
      <c r="G67" s="465">
        <v>2.600000000000001</v>
      </c>
      <c r="H67" s="466">
        <f t="shared" si="0"/>
        <v>0</v>
      </c>
      <c r="I67" s="467">
        <f t="shared" si="1"/>
        <v>2.600000000000001</v>
      </c>
      <c r="J67" s="468">
        <f t="shared" si="2"/>
        <v>2.600000000000001</v>
      </c>
      <c r="K67" s="344"/>
      <c r="M67" s="2" t="s">
        <v>250</v>
      </c>
      <c r="N67" s="2"/>
      <c r="O67" s="2"/>
      <c r="P67" s="2">
        <v>6.6000000000000005</v>
      </c>
      <c r="Q67" s="2"/>
      <c r="R67" s="2">
        <v>6.6000000000000005</v>
      </c>
      <c r="S67" s="807">
        <v>0</v>
      </c>
    </row>
    <row r="68" spans="1:19" ht="23.1" customHeight="1" x14ac:dyDescent="0.3">
      <c r="A68" s="344"/>
      <c r="B68" s="469">
        <v>64</v>
      </c>
      <c r="C68" s="463" t="s">
        <v>256</v>
      </c>
      <c r="D68" s="464"/>
      <c r="E68" s="465"/>
      <c r="F68" s="464"/>
      <c r="G68" s="465">
        <v>128.30999999999995</v>
      </c>
      <c r="H68" s="466">
        <f t="shared" si="0"/>
        <v>0</v>
      </c>
      <c r="I68" s="467">
        <f t="shared" si="1"/>
        <v>128.30999999999995</v>
      </c>
      <c r="J68" s="468">
        <f t="shared" si="2"/>
        <v>128.30999999999995</v>
      </c>
      <c r="K68" s="344"/>
      <c r="M68" s="2" t="s">
        <v>251</v>
      </c>
      <c r="N68" s="2"/>
      <c r="O68" s="2">
        <v>15.999999999999995</v>
      </c>
      <c r="P68" s="2"/>
      <c r="Q68" s="2"/>
      <c r="R68" s="2">
        <v>15.999999999999995</v>
      </c>
      <c r="S68" s="807">
        <v>0</v>
      </c>
    </row>
    <row r="69" spans="1:19" ht="23.1" customHeight="1" x14ac:dyDescent="0.3">
      <c r="A69" s="344"/>
      <c r="B69" s="462">
        <v>65</v>
      </c>
      <c r="C69" s="463" t="s">
        <v>258</v>
      </c>
      <c r="D69" s="464"/>
      <c r="E69" s="465"/>
      <c r="F69" s="464"/>
      <c r="G69" s="465">
        <v>77.40000000000002</v>
      </c>
      <c r="H69" s="466">
        <f t="shared" si="0"/>
        <v>0</v>
      </c>
      <c r="I69" s="467">
        <f t="shared" si="1"/>
        <v>77.40000000000002</v>
      </c>
      <c r="J69" s="468">
        <f t="shared" si="2"/>
        <v>77.40000000000002</v>
      </c>
      <c r="K69" s="344"/>
      <c r="M69" s="2" t="s">
        <v>253</v>
      </c>
      <c r="N69" s="2"/>
      <c r="O69" s="2"/>
      <c r="P69" s="2">
        <v>4.71</v>
      </c>
      <c r="Q69" s="2">
        <v>2.915999999999999</v>
      </c>
      <c r="R69" s="2">
        <v>7.6259999999999994</v>
      </c>
      <c r="S69" s="807">
        <v>0</v>
      </c>
    </row>
    <row r="70" spans="1:19" ht="23.1" customHeight="1" x14ac:dyDescent="0.3">
      <c r="A70" s="344"/>
      <c r="B70" s="469">
        <v>66</v>
      </c>
      <c r="C70" s="463" t="s">
        <v>260</v>
      </c>
      <c r="D70" s="464"/>
      <c r="E70" s="465"/>
      <c r="F70" s="464"/>
      <c r="G70" s="465">
        <v>24.687999999999999</v>
      </c>
      <c r="H70" s="466">
        <f t="shared" si="0"/>
        <v>0</v>
      </c>
      <c r="I70" s="467">
        <f t="shared" si="1"/>
        <v>24.687999999999999</v>
      </c>
      <c r="J70" s="468">
        <f t="shared" si="2"/>
        <v>24.687999999999999</v>
      </c>
      <c r="K70" s="344"/>
      <c r="M70" s="2" t="s">
        <v>254</v>
      </c>
      <c r="N70" s="2"/>
      <c r="O70" s="2"/>
      <c r="P70" s="2"/>
      <c r="Q70" s="2">
        <v>2.600000000000001</v>
      </c>
      <c r="R70" s="2">
        <v>2.600000000000001</v>
      </c>
      <c r="S70" s="807">
        <v>0</v>
      </c>
    </row>
    <row r="71" spans="1:19" ht="23.1" customHeight="1" x14ac:dyDescent="0.3">
      <c r="A71" s="344"/>
      <c r="B71" s="462">
        <v>67</v>
      </c>
      <c r="C71" s="463" t="s">
        <v>262</v>
      </c>
      <c r="D71" s="464"/>
      <c r="E71" s="465">
        <v>1.28</v>
      </c>
      <c r="F71" s="464"/>
      <c r="G71" s="465"/>
      <c r="H71" s="466">
        <f>+D71+F71</f>
        <v>0</v>
      </c>
      <c r="I71" s="467">
        <f>+E71+G71</f>
        <v>1.28</v>
      </c>
      <c r="J71" s="468">
        <f t="shared" ref="J71:J93" si="3">SUM(H71:I71)</f>
        <v>1.28</v>
      </c>
      <c r="K71" s="344"/>
      <c r="M71" s="2" t="s">
        <v>256</v>
      </c>
      <c r="N71" s="2"/>
      <c r="O71" s="2"/>
      <c r="P71" s="2"/>
      <c r="Q71" s="2">
        <v>128.30999999999995</v>
      </c>
      <c r="R71" s="2">
        <v>128.30999999999995</v>
      </c>
      <c r="S71" s="807">
        <v>0</v>
      </c>
    </row>
    <row r="72" spans="1:19" ht="23.1" customHeight="1" x14ac:dyDescent="0.3">
      <c r="A72" s="344"/>
      <c r="B72" s="469">
        <v>68</v>
      </c>
      <c r="C72" s="463" t="s">
        <v>264</v>
      </c>
      <c r="D72" s="464"/>
      <c r="E72" s="465"/>
      <c r="F72" s="464"/>
      <c r="G72" s="465">
        <v>18.792000000000002</v>
      </c>
      <c r="H72" s="466">
        <f>+D72+F72</f>
        <v>0</v>
      </c>
      <c r="I72" s="467">
        <f>+E72+G72</f>
        <v>18.792000000000002</v>
      </c>
      <c r="J72" s="468">
        <f t="shared" si="3"/>
        <v>18.792000000000002</v>
      </c>
      <c r="K72" s="344"/>
      <c r="M72" s="2" t="s">
        <v>258</v>
      </c>
      <c r="N72" s="2"/>
      <c r="O72" s="2"/>
      <c r="P72" s="2"/>
      <c r="Q72" s="2">
        <v>77.40000000000002</v>
      </c>
      <c r="R72" s="2">
        <v>77.40000000000002</v>
      </c>
      <c r="S72" s="807">
        <v>0</v>
      </c>
    </row>
    <row r="73" spans="1:19" ht="23.1" customHeight="1" x14ac:dyDescent="0.3">
      <c r="A73" s="342"/>
      <c r="B73" s="469">
        <v>69</v>
      </c>
      <c r="C73" s="463" t="s">
        <v>266</v>
      </c>
      <c r="D73" s="464"/>
      <c r="E73" s="465"/>
      <c r="F73" s="464"/>
      <c r="G73" s="465">
        <v>66.685000000000045</v>
      </c>
      <c r="H73" s="466">
        <f t="shared" ref="H73:H93" si="4">+D73+F73</f>
        <v>0</v>
      </c>
      <c r="I73" s="467">
        <f t="shared" ref="I73:I93" si="5">+E73+G73</f>
        <v>66.685000000000045</v>
      </c>
      <c r="J73" s="468">
        <f t="shared" si="3"/>
        <v>66.685000000000045</v>
      </c>
      <c r="K73" s="472"/>
      <c r="M73" s="2" t="s">
        <v>260</v>
      </c>
      <c r="N73" s="2"/>
      <c r="O73" s="2"/>
      <c r="P73" s="2"/>
      <c r="Q73" s="2">
        <v>24.687999999999999</v>
      </c>
      <c r="R73" s="2">
        <v>24.687999999999999</v>
      </c>
      <c r="S73" s="807">
        <v>0</v>
      </c>
    </row>
    <row r="74" spans="1:19" ht="23.1" customHeight="1" x14ac:dyDescent="0.3">
      <c r="A74" s="344"/>
      <c r="B74" s="469">
        <v>70</v>
      </c>
      <c r="C74" s="463" t="s">
        <v>268</v>
      </c>
      <c r="D74" s="464"/>
      <c r="E74" s="465"/>
      <c r="F74" s="464"/>
      <c r="G74" s="465">
        <v>59.999999999999993</v>
      </c>
      <c r="H74" s="466">
        <f t="shared" si="4"/>
        <v>0</v>
      </c>
      <c r="I74" s="467">
        <f t="shared" si="5"/>
        <v>59.999999999999993</v>
      </c>
      <c r="J74" s="468">
        <f t="shared" si="3"/>
        <v>59.999999999999993</v>
      </c>
      <c r="K74" s="344"/>
      <c r="M74" s="2" t="s">
        <v>262</v>
      </c>
      <c r="N74" s="2"/>
      <c r="O74" s="2">
        <v>1.28</v>
      </c>
      <c r="P74" s="2"/>
      <c r="Q74" s="2"/>
      <c r="R74" s="2">
        <v>1.28</v>
      </c>
      <c r="S74" s="807">
        <v>0</v>
      </c>
    </row>
    <row r="75" spans="1:19" ht="23.1" customHeight="1" x14ac:dyDescent="0.3">
      <c r="A75" s="344"/>
      <c r="B75" s="469">
        <v>71</v>
      </c>
      <c r="C75" s="463" t="s">
        <v>1741</v>
      </c>
      <c r="D75" s="464"/>
      <c r="E75" s="465"/>
      <c r="F75" s="464"/>
      <c r="G75" s="465">
        <v>1.0069999999999999</v>
      </c>
      <c r="H75" s="466">
        <f t="shared" si="4"/>
        <v>0</v>
      </c>
      <c r="I75" s="467">
        <f t="shared" si="5"/>
        <v>1.0069999999999999</v>
      </c>
      <c r="J75" s="468">
        <f t="shared" si="3"/>
        <v>1.0069999999999999</v>
      </c>
      <c r="K75" s="344"/>
      <c r="M75" s="2" t="s">
        <v>264</v>
      </c>
      <c r="N75" s="2"/>
      <c r="O75" s="2"/>
      <c r="P75" s="2"/>
      <c r="Q75" s="2">
        <v>18.792000000000002</v>
      </c>
      <c r="R75" s="2">
        <v>18.792000000000002</v>
      </c>
      <c r="S75" s="807">
        <v>0</v>
      </c>
    </row>
    <row r="76" spans="1:19" ht="23.1" customHeight="1" x14ac:dyDescent="0.3">
      <c r="A76" s="344"/>
      <c r="B76" s="469">
        <v>72</v>
      </c>
      <c r="C76" s="463" t="s">
        <v>270</v>
      </c>
      <c r="D76" s="464"/>
      <c r="E76" s="465">
        <v>2.625</v>
      </c>
      <c r="F76" s="464"/>
      <c r="G76" s="465"/>
      <c r="H76" s="466">
        <f t="shared" si="4"/>
        <v>0</v>
      </c>
      <c r="I76" s="467">
        <f t="shared" si="5"/>
        <v>2.625</v>
      </c>
      <c r="J76" s="468">
        <f t="shared" si="3"/>
        <v>2.625</v>
      </c>
      <c r="K76" s="344"/>
      <c r="M76" s="2" t="s">
        <v>266</v>
      </c>
      <c r="N76" s="2"/>
      <c r="O76" s="2"/>
      <c r="P76" s="2"/>
      <c r="Q76" s="2">
        <v>66.685000000000045</v>
      </c>
      <c r="R76" s="2">
        <v>66.685000000000045</v>
      </c>
      <c r="S76" s="807">
        <v>0</v>
      </c>
    </row>
    <row r="77" spans="1:19" ht="23.1" customHeight="1" x14ac:dyDescent="0.3">
      <c r="A77" s="344"/>
      <c r="B77" s="469">
        <v>73</v>
      </c>
      <c r="C77" s="463" t="s">
        <v>272</v>
      </c>
      <c r="D77" s="464"/>
      <c r="E77" s="465">
        <v>23.000000000000004</v>
      </c>
      <c r="F77" s="464"/>
      <c r="G77" s="465"/>
      <c r="H77" s="466">
        <f t="shared" si="4"/>
        <v>0</v>
      </c>
      <c r="I77" s="467">
        <f t="shared" si="5"/>
        <v>23.000000000000004</v>
      </c>
      <c r="J77" s="468">
        <f t="shared" si="3"/>
        <v>23.000000000000004</v>
      </c>
      <c r="K77" s="344"/>
      <c r="M77" s="2" t="s">
        <v>268</v>
      </c>
      <c r="N77" s="2"/>
      <c r="O77" s="2"/>
      <c r="P77" s="2"/>
      <c r="Q77" s="2">
        <v>59.999999999999993</v>
      </c>
      <c r="R77" s="2">
        <v>59.999999999999993</v>
      </c>
      <c r="S77" s="807">
        <v>0</v>
      </c>
    </row>
    <row r="78" spans="1:19" ht="23.1" customHeight="1" x14ac:dyDescent="0.3">
      <c r="A78" s="344"/>
      <c r="B78" s="469">
        <v>74</v>
      </c>
      <c r="C78" s="463" t="s">
        <v>274</v>
      </c>
      <c r="D78" s="464"/>
      <c r="E78" s="465">
        <v>11.25</v>
      </c>
      <c r="F78" s="464"/>
      <c r="G78" s="465"/>
      <c r="H78" s="466">
        <f t="shared" si="4"/>
        <v>0</v>
      </c>
      <c r="I78" s="467">
        <f t="shared" si="5"/>
        <v>11.25</v>
      </c>
      <c r="J78" s="468">
        <f t="shared" si="3"/>
        <v>11.25</v>
      </c>
      <c r="K78" s="344"/>
      <c r="M78" s="2" t="s">
        <v>1741</v>
      </c>
      <c r="N78" s="2"/>
      <c r="O78" s="2"/>
      <c r="P78" s="2"/>
      <c r="Q78" s="2">
        <v>1.0069999999999999</v>
      </c>
      <c r="R78" s="2">
        <v>1.0069999999999999</v>
      </c>
      <c r="S78" s="807">
        <v>0</v>
      </c>
    </row>
    <row r="79" spans="1:19" ht="23.1" customHeight="1" x14ac:dyDescent="0.3">
      <c r="A79" s="342"/>
      <c r="B79" s="469">
        <v>75</v>
      </c>
      <c r="C79" s="463" t="s">
        <v>1745</v>
      </c>
      <c r="D79" s="464"/>
      <c r="E79" s="465"/>
      <c r="F79" s="464"/>
      <c r="G79" s="465">
        <v>2.0699999999999994</v>
      </c>
      <c r="H79" s="466">
        <f t="shared" si="4"/>
        <v>0</v>
      </c>
      <c r="I79" s="467">
        <f t="shared" si="5"/>
        <v>2.0699999999999994</v>
      </c>
      <c r="J79" s="468">
        <f t="shared" si="3"/>
        <v>2.0699999999999994</v>
      </c>
      <c r="K79" s="472"/>
      <c r="M79" s="2" t="s">
        <v>270</v>
      </c>
      <c r="N79" s="2"/>
      <c r="O79" s="2">
        <v>2.625</v>
      </c>
      <c r="P79" s="2"/>
      <c r="Q79" s="2"/>
      <c r="R79" s="2">
        <v>2.625</v>
      </c>
      <c r="S79" s="807">
        <v>0</v>
      </c>
    </row>
    <row r="80" spans="1:19" ht="23.1" customHeight="1" x14ac:dyDescent="0.3">
      <c r="A80" s="344"/>
      <c r="B80" s="469">
        <v>76</v>
      </c>
      <c r="C80" s="463" t="s">
        <v>276</v>
      </c>
      <c r="D80" s="464"/>
      <c r="E80" s="465"/>
      <c r="F80" s="464"/>
      <c r="G80" s="465">
        <v>0</v>
      </c>
      <c r="H80" s="466">
        <f t="shared" si="4"/>
        <v>0</v>
      </c>
      <c r="I80" s="467">
        <f t="shared" si="5"/>
        <v>0</v>
      </c>
      <c r="J80" s="468">
        <f t="shared" si="3"/>
        <v>0</v>
      </c>
      <c r="K80" s="344"/>
      <c r="M80" s="2" t="s">
        <v>272</v>
      </c>
      <c r="N80" s="2"/>
      <c r="O80" s="2">
        <v>23.000000000000004</v>
      </c>
      <c r="P80" s="2"/>
      <c r="Q80" s="2"/>
      <c r="R80" s="2">
        <v>23.000000000000004</v>
      </c>
      <c r="S80" s="807">
        <v>0</v>
      </c>
    </row>
    <row r="81" spans="1:19" ht="23.1" customHeight="1" x14ac:dyDescent="0.3">
      <c r="A81" s="344"/>
      <c r="B81" s="469">
        <v>77</v>
      </c>
      <c r="C81" s="463" t="s">
        <v>1823</v>
      </c>
      <c r="D81" s="464"/>
      <c r="E81" s="465"/>
      <c r="F81" s="464"/>
      <c r="G81" s="465">
        <v>0.77000000000000013</v>
      </c>
      <c r="H81" s="466">
        <f t="shared" si="4"/>
        <v>0</v>
      </c>
      <c r="I81" s="467">
        <f t="shared" si="5"/>
        <v>0.77000000000000013</v>
      </c>
      <c r="J81" s="468">
        <f t="shared" si="3"/>
        <v>0.77000000000000013</v>
      </c>
      <c r="K81" s="344"/>
      <c r="M81" s="2" t="s">
        <v>274</v>
      </c>
      <c r="N81" s="2"/>
      <c r="O81" s="2">
        <v>11.25</v>
      </c>
      <c r="P81" s="2"/>
      <c r="Q81" s="2"/>
      <c r="R81" s="2">
        <v>11.25</v>
      </c>
      <c r="S81" s="807">
        <v>0</v>
      </c>
    </row>
    <row r="82" spans="1:19" ht="23.1" customHeight="1" x14ac:dyDescent="0.3">
      <c r="A82" s="344"/>
      <c r="B82" s="469">
        <v>78</v>
      </c>
      <c r="C82" s="463" t="s">
        <v>278</v>
      </c>
      <c r="D82" s="464"/>
      <c r="E82" s="465"/>
      <c r="F82" s="464">
        <v>4.3360000000000012</v>
      </c>
      <c r="G82" s="465"/>
      <c r="H82" s="466">
        <f t="shared" si="4"/>
        <v>4.3360000000000012</v>
      </c>
      <c r="I82" s="467">
        <f t="shared" si="5"/>
        <v>0</v>
      </c>
      <c r="J82" s="468">
        <f t="shared" si="3"/>
        <v>4.3360000000000012</v>
      </c>
      <c r="K82" s="344"/>
      <c r="M82" s="2" t="s">
        <v>1745</v>
      </c>
      <c r="N82" s="2"/>
      <c r="O82" s="2"/>
      <c r="P82" s="2"/>
      <c r="Q82" s="2">
        <v>2.0699999999999994</v>
      </c>
      <c r="R82" s="2">
        <v>2.0699999999999994</v>
      </c>
      <c r="S82" s="807">
        <v>0</v>
      </c>
    </row>
    <row r="83" spans="1:19" ht="23.1" customHeight="1" x14ac:dyDescent="0.3">
      <c r="A83" s="344"/>
      <c r="B83" s="469">
        <v>79</v>
      </c>
      <c r="C83" s="463" t="s">
        <v>1822</v>
      </c>
      <c r="D83" s="464"/>
      <c r="E83" s="465"/>
      <c r="F83" s="464"/>
      <c r="G83" s="465">
        <v>0.36399999999999993</v>
      </c>
      <c r="H83" s="466">
        <f t="shared" si="4"/>
        <v>0</v>
      </c>
      <c r="I83" s="467">
        <f t="shared" si="5"/>
        <v>0.36399999999999993</v>
      </c>
      <c r="J83" s="468">
        <f t="shared" si="3"/>
        <v>0.36399999999999993</v>
      </c>
      <c r="K83" s="344"/>
      <c r="M83" s="2" t="s">
        <v>276</v>
      </c>
      <c r="N83" s="2"/>
      <c r="O83" s="2"/>
      <c r="P83" s="2"/>
      <c r="Q83" s="2">
        <v>0</v>
      </c>
      <c r="R83" s="2">
        <v>0</v>
      </c>
      <c r="S83" s="807">
        <v>0</v>
      </c>
    </row>
    <row r="84" spans="1:19" ht="23.1" customHeight="1" x14ac:dyDescent="0.3">
      <c r="A84" s="344"/>
      <c r="B84" s="469">
        <v>80</v>
      </c>
      <c r="C84" s="463" t="s">
        <v>280</v>
      </c>
      <c r="D84" s="464"/>
      <c r="E84" s="465">
        <v>7.6000000000000023</v>
      </c>
      <c r="F84" s="464">
        <v>9</v>
      </c>
      <c r="G84" s="465">
        <v>1.25</v>
      </c>
      <c r="H84" s="466">
        <f t="shared" si="4"/>
        <v>9</v>
      </c>
      <c r="I84" s="467">
        <f t="shared" si="5"/>
        <v>8.8500000000000014</v>
      </c>
      <c r="J84" s="468">
        <f t="shared" si="3"/>
        <v>17.850000000000001</v>
      </c>
      <c r="K84" s="344"/>
      <c r="M84" s="2" t="s">
        <v>1823</v>
      </c>
      <c r="N84" s="2"/>
      <c r="O84" s="2"/>
      <c r="P84" s="2"/>
      <c r="Q84" s="2">
        <v>0.77000000000000013</v>
      </c>
      <c r="R84" s="2">
        <v>0.77000000000000013</v>
      </c>
      <c r="S84" s="807">
        <v>0</v>
      </c>
    </row>
    <row r="85" spans="1:19" ht="23.1" customHeight="1" x14ac:dyDescent="0.3">
      <c r="A85" s="344"/>
      <c r="B85" s="469">
        <v>81</v>
      </c>
      <c r="C85" s="463" t="s">
        <v>282</v>
      </c>
      <c r="D85" s="464"/>
      <c r="E85" s="465">
        <v>3</v>
      </c>
      <c r="F85" s="464"/>
      <c r="G85" s="465"/>
      <c r="H85" s="466">
        <f t="shared" si="4"/>
        <v>0</v>
      </c>
      <c r="I85" s="467">
        <f t="shared" si="5"/>
        <v>3</v>
      </c>
      <c r="J85" s="468">
        <f t="shared" si="3"/>
        <v>3</v>
      </c>
      <c r="K85" s="344"/>
      <c r="M85" s="2" t="s">
        <v>278</v>
      </c>
      <c r="N85" s="2"/>
      <c r="O85" s="2"/>
      <c r="P85" s="2">
        <v>4.3360000000000012</v>
      </c>
      <c r="Q85" s="2"/>
      <c r="R85" s="2">
        <v>4.3360000000000012</v>
      </c>
      <c r="S85" s="807">
        <v>0</v>
      </c>
    </row>
    <row r="86" spans="1:19" ht="23.1" customHeight="1" x14ac:dyDescent="0.3">
      <c r="A86" s="344"/>
      <c r="B86" s="469">
        <v>82</v>
      </c>
      <c r="C86" s="463" t="s">
        <v>1749</v>
      </c>
      <c r="D86" s="464"/>
      <c r="E86" s="465"/>
      <c r="F86" s="464"/>
      <c r="G86" s="465">
        <v>2.600000000000001</v>
      </c>
      <c r="H86" s="466">
        <f t="shared" si="4"/>
        <v>0</v>
      </c>
      <c r="I86" s="467">
        <f t="shared" si="5"/>
        <v>2.600000000000001</v>
      </c>
      <c r="J86" s="468">
        <f t="shared" si="3"/>
        <v>2.600000000000001</v>
      </c>
      <c r="K86" s="344"/>
      <c r="M86" s="2" t="s">
        <v>1822</v>
      </c>
      <c r="N86" s="2"/>
      <c r="O86" s="2"/>
      <c r="P86" s="2"/>
      <c r="Q86" s="2">
        <v>0.36399999999999993</v>
      </c>
      <c r="R86" s="2">
        <v>0.36399999999999993</v>
      </c>
      <c r="S86" s="807">
        <v>0</v>
      </c>
    </row>
    <row r="87" spans="1:19" ht="23.1" customHeight="1" x14ac:dyDescent="0.3">
      <c r="A87" s="344"/>
      <c r="B87" s="469">
        <v>83</v>
      </c>
      <c r="C87" s="463" t="s">
        <v>1751</v>
      </c>
      <c r="D87" s="464"/>
      <c r="E87" s="465"/>
      <c r="F87" s="464"/>
      <c r="G87" s="465">
        <v>4.1000000000000005</v>
      </c>
      <c r="H87" s="466">
        <f t="shared" si="4"/>
        <v>0</v>
      </c>
      <c r="I87" s="467">
        <f t="shared" si="5"/>
        <v>4.1000000000000005</v>
      </c>
      <c r="J87" s="468">
        <f t="shared" si="3"/>
        <v>4.1000000000000005</v>
      </c>
      <c r="K87" s="344"/>
      <c r="M87" s="2" t="s">
        <v>280</v>
      </c>
      <c r="N87" s="2"/>
      <c r="O87" s="2">
        <v>7.6000000000000023</v>
      </c>
      <c r="P87" s="2">
        <v>9</v>
      </c>
      <c r="Q87" s="2">
        <v>1.25</v>
      </c>
      <c r="R87" s="2">
        <v>17.850000000000001</v>
      </c>
      <c r="S87" s="807">
        <v>0</v>
      </c>
    </row>
    <row r="88" spans="1:19" ht="23.1" customHeight="1" x14ac:dyDescent="0.3">
      <c r="A88" s="344"/>
      <c r="B88" s="469">
        <v>84</v>
      </c>
      <c r="C88" s="463" t="s">
        <v>284</v>
      </c>
      <c r="D88" s="464"/>
      <c r="E88" s="465">
        <v>15</v>
      </c>
      <c r="F88" s="464"/>
      <c r="G88" s="465"/>
      <c r="H88" s="466">
        <f t="shared" si="4"/>
        <v>0</v>
      </c>
      <c r="I88" s="467">
        <f t="shared" si="5"/>
        <v>15</v>
      </c>
      <c r="J88" s="468">
        <f t="shared" si="3"/>
        <v>15</v>
      </c>
      <c r="K88" s="344"/>
      <c r="M88" s="2" t="s">
        <v>282</v>
      </c>
      <c r="N88" s="2"/>
      <c r="O88" s="2">
        <v>3</v>
      </c>
      <c r="P88" s="2"/>
      <c r="Q88" s="2"/>
      <c r="R88" s="2">
        <v>3</v>
      </c>
      <c r="S88" s="807">
        <v>0</v>
      </c>
    </row>
    <row r="89" spans="1:19" ht="23.1" customHeight="1" x14ac:dyDescent="0.3">
      <c r="B89" s="469">
        <v>85</v>
      </c>
      <c r="C89" s="463" t="s">
        <v>1714</v>
      </c>
      <c r="D89" s="464">
        <v>24.699999999999985</v>
      </c>
      <c r="E89" s="465">
        <v>44.749999999999993</v>
      </c>
      <c r="F89" s="464"/>
      <c r="G89" s="465">
        <v>1.5999999999999999</v>
      </c>
      <c r="H89" s="466">
        <f t="shared" si="4"/>
        <v>24.699999999999985</v>
      </c>
      <c r="I89" s="467">
        <f t="shared" si="5"/>
        <v>46.349999999999994</v>
      </c>
      <c r="J89" s="468">
        <f t="shared" si="3"/>
        <v>71.049999999999983</v>
      </c>
      <c r="M89" s="2" t="s">
        <v>1749</v>
      </c>
      <c r="N89" s="2"/>
      <c r="O89" s="2"/>
      <c r="P89" s="2"/>
      <c r="Q89" s="2">
        <v>2.600000000000001</v>
      </c>
      <c r="R89" s="2">
        <v>2.600000000000001</v>
      </c>
      <c r="S89" s="807">
        <v>0</v>
      </c>
    </row>
    <row r="90" spans="1:19" ht="23.1" customHeight="1" x14ac:dyDescent="0.3">
      <c r="B90" s="469">
        <v>86</v>
      </c>
      <c r="C90" s="463" t="s">
        <v>286</v>
      </c>
      <c r="D90" s="464"/>
      <c r="E90" s="465">
        <v>11.64</v>
      </c>
      <c r="F90" s="464"/>
      <c r="G90" s="465">
        <v>4.4000000000000004</v>
      </c>
      <c r="H90" s="466">
        <f t="shared" si="4"/>
        <v>0</v>
      </c>
      <c r="I90" s="467">
        <f t="shared" si="5"/>
        <v>16.04</v>
      </c>
      <c r="J90" s="468">
        <f t="shared" si="3"/>
        <v>16.04</v>
      </c>
      <c r="M90" s="2" t="s">
        <v>1751</v>
      </c>
      <c r="N90" s="2"/>
      <c r="O90" s="2"/>
      <c r="P90" s="2"/>
      <c r="Q90" s="2">
        <v>4.1000000000000005</v>
      </c>
      <c r="R90" s="2">
        <v>4.1000000000000005</v>
      </c>
      <c r="S90" s="807">
        <v>0</v>
      </c>
    </row>
    <row r="91" spans="1:19" ht="23.1" customHeight="1" x14ac:dyDescent="0.3">
      <c r="B91" s="469">
        <v>87</v>
      </c>
      <c r="C91" s="463" t="s">
        <v>288</v>
      </c>
      <c r="D91" s="464"/>
      <c r="E91" s="465"/>
      <c r="F91" s="464"/>
      <c r="G91" s="465">
        <v>18.325000000000003</v>
      </c>
      <c r="H91" s="466">
        <f t="shared" si="4"/>
        <v>0</v>
      </c>
      <c r="I91" s="467">
        <f t="shared" si="5"/>
        <v>18.325000000000003</v>
      </c>
      <c r="J91" s="468">
        <f t="shared" si="3"/>
        <v>18.325000000000003</v>
      </c>
      <c r="M91" s="2" t="s">
        <v>284</v>
      </c>
      <c r="N91" s="2"/>
      <c r="O91" s="2">
        <v>15</v>
      </c>
      <c r="P91" s="2"/>
      <c r="Q91" s="2"/>
      <c r="R91" s="2">
        <v>15</v>
      </c>
      <c r="S91" s="807">
        <v>0</v>
      </c>
    </row>
    <row r="92" spans="1:19" ht="23.1" customHeight="1" x14ac:dyDescent="0.3">
      <c r="B92" s="469">
        <v>88</v>
      </c>
      <c r="C92" s="463" t="s">
        <v>1570</v>
      </c>
      <c r="D92" s="464"/>
      <c r="E92" s="465"/>
      <c r="F92" s="464"/>
      <c r="G92" s="465">
        <v>8</v>
      </c>
      <c r="H92" s="466">
        <f t="shared" si="4"/>
        <v>0</v>
      </c>
      <c r="I92" s="467">
        <f t="shared" si="5"/>
        <v>8</v>
      </c>
      <c r="J92" s="468">
        <f t="shared" si="3"/>
        <v>8</v>
      </c>
      <c r="M92" s="2" t="s">
        <v>1714</v>
      </c>
      <c r="N92" s="2">
        <v>24.699999999999985</v>
      </c>
      <c r="O92" s="2">
        <v>44.749999999999993</v>
      </c>
      <c r="P92" s="2"/>
      <c r="Q92" s="2">
        <v>1.5999999999999999</v>
      </c>
      <c r="R92" s="2">
        <v>71.049999999999969</v>
      </c>
      <c r="S92" s="807">
        <v>0</v>
      </c>
    </row>
    <row r="93" spans="1:19" ht="23.1" customHeight="1" thickBot="1" x14ac:dyDescent="0.35">
      <c r="B93" s="469">
        <v>89</v>
      </c>
      <c r="C93" s="463" t="s">
        <v>1216</v>
      </c>
      <c r="D93" s="464"/>
      <c r="E93" s="465"/>
      <c r="F93" s="464">
        <v>13.893000000000001</v>
      </c>
      <c r="G93" s="465">
        <v>376.79899999999952</v>
      </c>
      <c r="H93" s="466">
        <f t="shared" si="4"/>
        <v>13.893000000000001</v>
      </c>
      <c r="I93" s="467">
        <f t="shared" si="5"/>
        <v>376.79899999999952</v>
      </c>
      <c r="J93" s="468">
        <f t="shared" si="3"/>
        <v>390.69199999999955</v>
      </c>
      <c r="M93" s="2" t="s">
        <v>286</v>
      </c>
      <c r="N93" s="2"/>
      <c r="O93" s="2">
        <v>11.64</v>
      </c>
      <c r="P93" s="2"/>
      <c r="Q93" s="2">
        <v>4.4000000000000004</v>
      </c>
      <c r="R93" s="2">
        <v>16.04</v>
      </c>
      <c r="S93" s="807">
        <v>0</v>
      </c>
    </row>
    <row r="94" spans="1:19" ht="23.1" customHeight="1" thickTop="1" x14ac:dyDescent="0.3">
      <c r="B94" s="1842" t="s">
        <v>1215</v>
      </c>
      <c r="C94" s="1843"/>
      <c r="D94" s="473">
        <f>SUM(D5:D93)</f>
        <v>37.299999999999983</v>
      </c>
      <c r="E94" s="473">
        <f>SUM(E5:E93)</f>
        <v>229.767</v>
      </c>
      <c r="F94" s="473">
        <f>SUM(F5:F93)</f>
        <v>92.603000000000023</v>
      </c>
      <c r="G94" s="473">
        <f t="shared" ref="G94:J94" si="6">SUM(G5:G93)</f>
        <v>1160.9719999999998</v>
      </c>
      <c r="H94" s="474">
        <f t="shared" si="6"/>
        <v>129.90300000000002</v>
      </c>
      <c r="I94" s="473">
        <f t="shared" si="6"/>
        <v>1390.7389999999996</v>
      </c>
      <c r="J94" s="475">
        <f t="shared" si="6"/>
        <v>1520.6419999999996</v>
      </c>
      <c r="M94" s="2" t="s">
        <v>288</v>
      </c>
      <c r="N94" s="2"/>
      <c r="O94" s="2"/>
      <c r="P94" s="2"/>
      <c r="Q94" s="2">
        <v>18.325000000000003</v>
      </c>
      <c r="R94" s="2">
        <v>18.325000000000003</v>
      </c>
      <c r="S94" s="807">
        <v>0</v>
      </c>
    </row>
    <row r="95" spans="1:19" ht="23.1" customHeight="1" x14ac:dyDescent="0.3">
      <c r="B95" s="1844"/>
      <c r="C95" s="1845"/>
      <c r="D95" s="1850">
        <f>+D94+E94</f>
        <v>267.06700000000001</v>
      </c>
      <c r="E95" s="1851"/>
      <c r="F95" s="1850">
        <f>+F94+G94</f>
        <v>1253.5749999999998</v>
      </c>
      <c r="G95" s="1851"/>
      <c r="H95" s="1850">
        <f>+H94+I94</f>
        <v>1520.6419999999996</v>
      </c>
      <c r="I95" s="1852"/>
      <c r="J95" s="476"/>
      <c r="M95" s="2" t="s">
        <v>1570</v>
      </c>
      <c r="N95" s="2"/>
      <c r="O95" s="2"/>
      <c r="P95" s="2"/>
      <c r="Q95" s="2">
        <v>8</v>
      </c>
      <c r="R95" s="2">
        <v>8</v>
      </c>
      <c r="S95" s="807">
        <v>0</v>
      </c>
    </row>
    <row r="96" spans="1:19" ht="17.25" x14ac:dyDescent="0.3">
      <c r="B96" s="477" t="s">
        <v>1217</v>
      </c>
      <c r="C96" s="478" t="s">
        <v>1218</v>
      </c>
      <c r="D96" s="344"/>
      <c r="E96" s="344"/>
      <c r="F96" s="344"/>
      <c r="G96" s="344"/>
      <c r="H96" s="344"/>
      <c r="I96" s="344"/>
      <c r="J96" s="344"/>
      <c r="M96" s="2" t="s">
        <v>1216</v>
      </c>
      <c r="N96" s="2"/>
      <c r="O96" s="2"/>
      <c r="P96" s="2">
        <v>13.893000000000001</v>
      </c>
      <c r="Q96" s="2">
        <v>376.79899999999952</v>
      </c>
      <c r="R96" s="2">
        <v>390.69199999999955</v>
      </c>
      <c r="S96" s="807">
        <v>0</v>
      </c>
    </row>
    <row r="97" spans="2:18" x14ac:dyDescent="0.3">
      <c r="M97" s="2" t="s">
        <v>290</v>
      </c>
      <c r="N97" s="2">
        <v>37.299999999999983</v>
      </c>
      <c r="O97" s="2">
        <v>229.767</v>
      </c>
      <c r="P97" s="2">
        <v>92.603000000000023</v>
      </c>
      <c r="Q97" s="2">
        <v>1160.9719999999998</v>
      </c>
      <c r="R97" s="2">
        <v>1520.6419999999996</v>
      </c>
    </row>
    <row r="99" spans="2:18" ht="17.25" x14ac:dyDescent="0.3">
      <c r="B99" s="479"/>
    </row>
    <row r="100" spans="2:18" ht="17.25" x14ac:dyDescent="0.3">
      <c r="B100" s="479"/>
      <c r="J100" s="480"/>
    </row>
    <row r="101" spans="2:18" ht="17.25" x14ac:dyDescent="0.3">
      <c r="B101" s="479"/>
    </row>
  </sheetData>
  <mergeCells count="9">
    <mergeCell ref="H3:I3"/>
    <mergeCell ref="B94:C95"/>
    <mergeCell ref="B3:B4"/>
    <mergeCell ref="C3:C4"/>
    <mergeCell ref="D3:E3"/>
    <mergeCell ref="F3:G3"/>
    <mergeCell ref="D95:E95"/>
    <mergeCell ref="F95:G95"/>
    <mergeCell ref="H95:I95"/>
  </mergeCells>
  <pageMargins left="0.78740157480314965" right="0.59055118110236227" top="0.78740157480314965" bottom="0.62992125984251968" header="0" footer="0"/>
  <pageSetup paperSize="9" scale="46" fitToHeight="2" orientation="portrait" r:id="rId1"/>
  <headerFooter alignWithMargins="0"/>
  <rowBreaks count="1" manualBreakCount="1">
    <brk id="100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AA98"/>
  <sheetViews>
    <sheetView view="pageBreakPreview" zoomScale="90" zoomScaleNormal="70" zoomScaleSheetLayoutView="90" workbookViewId="0">
      <selection activeCell="R84" sqref="R84"/>
    </sheetView>
  </sheetViews>
  <sheetFormatPr baseColWidth="10" defaultRowHeight="16.5" x14ac:dyDescent="0.3"/>
  <cols>
    <col min="1" max="1" width="4" style="24" customWidth="1"/>
    <col min="2" max="2" width="20.85546875" style="24" customWidth="1"/>
    <col min="3" max="12" width="11.85546875" style="24" customWidth="1"/>
    <col min="13" max="13" width="12.140625" style="24" customWidth="1"/>
    <col min="14" max="14" width="11.85546875" style="24" customWidth="1"/>
    <col min="15" max="15" width="12.5703125" style="24" customWidth="1"/>
    <col min="16" max="16" width="8.28515625" style="47" customWidth="1"/>
    <col min="17" max="17" width="17.5703125" style="47" bestFit="1" customWidth="1"/>
    <col min="18" max="18" width="22.42578125" style="47" bestFit="1" customWidth="1"/>
    <col min="19" max="19" width="8.28515625" style="47" bestFit="1" customWidth="1"/>
    <col min="20" max="20" width="7.28515625" style="47" bestFit="1" customWidth="1"/>
    <col min="21" max="21" width="25.28515625" style="47" bestFit="1" customWidth="1"/>
    <col min="22" max="22" width="13.85546875" style="47" bestFit="1" customWidth="1"/>
    <col min="23" max="23" width="8.28515625" style="47" bestFit="1" customWidth="1"/>
    <col min="24" max="24" width="5.42578125" style="47" bestFit="1" customWidth="1"/>
    <col min="25" max="25" width="6.140625" style="47" bestFit="1" customWidth="1"/>
    <col min="26" max="26" width="12.42578125" style="47" bestFit="1" customWidth="1"/>
    <col min="27" max="27" width="11.42578125" style="47" bestFit="1" customWidth="1"/>
    <col min="28" max="28" width="16.7109375" style="24" bestFit="1" customWidth="1"/>
    <col min="29" max="29" width="11.42578125" style="24"/>
    <col min="30" max="30" width="25.7109375" style="24" bestFit="1" customWidth="1"/>
    <col min="31" max="31" width="18.28515625" style="24" bestFit="1" customWidth="1"/>
    <col min="32" max="16384" width="11.42578125" style="24"/>
  </cols>
  <sheetData>
    <row r="1" spans="1:23" x14ac:dyDescent="0.3">
      <c r="A1" s="811"/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2"/>
      <c r="Q1" s="812"/>
      <c r="R1" s="812"/>
      <c r="S1" s="812"/>
      <c r="T1" s="812"/>
      <c r="U1" s="812"/>
      <c r="V1" s="812"/>
    </row>
    <row r="2" spans="1:23" x14ac:dyDescent="0.3">
      <c r="A2" s="811"/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  <c r="P2" s="812"/>
      <c r="Q2" s="812"/>
      <c r="R2" s="812"/>
      <c r="S2" s="812"/>
      <c r="T2" s="812"/>
      <c r="U2" s="812"/>
      <c r="V2" s="812"/>
      <c r="W2" s="813"/>
    </row>
    <row r="3" spans="1:23" ht="17.25" x14ac:dyDescent="0.3">
      <c r="A3" s="814"/>
      <c r="B3" s="811"/>
      <c r="C3" s="811"/>
      <c r="D3" s="811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2"/>
      <c r="Q3" s="812"/>
      <c r="R3" s="812"/>
      <c r="S3" s="812"/>
      <c r="T3" s="815"/>
      <c r="U3" s="71" t="s">
        <v>163</v>
      </c>
      <c r="V3" s="47" t="s">
        <v>164</v>
      </c>
    </row>
    <row r="4" spans="1:23" ht="17.25" x14ac:dyDescent="0.3">
      <c r="A4" s="814"/>
      <c r="B4" s="811"/>
      <c r="C4" s="811"/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P4" s="812"/>
      <c r="Q4" s="812"/>
      <c r="R4" s="812"/>
      <c r="S4" s="812"/>
      <c r="T4" s="815"/>
      <c r="U4" s="71" t="s">
        <v>1112</v>
      </c>
      <c r="V4" s="47" t="s">
        <v>1113</v>
      </c>
    </row>
    <row r="5" spans="1:23" ht="17.25" x14ac:dyDescent="0.3">
      <c r="A5" s="814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2"/>
      <c r="Q5" s="816" t="s">
        <v>1193</v>
      </c>
      <c r="R5" s="812"/>
      <c r="S5" s="812"/>
      <c r="T5" s="815"/>
      <c r="U5" s="71" t="s">
        <v>165</v>
      </c>
      <c r="V5" s="47" t="s">
        <v>166</v>
      </c>
    </row>
    <row r="6" spans="1:23" ht="17.25" x14ac:dyDescent="0.3">
      <c r="A6" s="814"/>
      <c r="B6" s="811"/>
      <c r="C6" s="811"/>
      <c r="D6" s="811"/>
      <c r="E6" s="811"/>
      <c r="F6" s="811"/>
      <c r="G6" s="811"/>
      <c r="H6" s="811"/>
      <c r="I6" s="811"/>
      <c r="J6" s="811"/>
      <c r="K6" s="811"/>
      <c r="L6" s="811"/>
      <c r="M6" s="811"/>
      <c r="N6" s="811"/>
      <c r="O6" s="811"/>
      <c r="P6" s="812"/>
      <c r="Q6" s="812"/>
      <c r="R6" s="812"/>
      <c r="S6" s="812"/>
      <c r="T6" s="815"/>
    </row>
    <row r="7" spans="1:23" ht="17.25" x14ac:dyDescent="0.3">
      <c r="A7" s="814"/>
      <c r="B7" s="811"/>
      <c r="C7" s="811"/>
      <c r="D7" s="811"/>
      <c r="E7" s="811"/>
      <c r="F7" s="811"/>
      <c r="G7" s="811"/>
      <c r="H7" s="811"/>
      <c r="I7" s="811"/>
      <c r="J7" s="811"/>
      <c r="K7" s="811"/>
      <c r="L7" s="811"/>
      <c r="M7" s="811"/>
      <c r="N7" s="811"/>
      <c r="O7" s="811"/>
      <c r="P7" s="812"/>
      <c r="Q7" s="812" t="s">
        <v>1219</v>
      </c>
      <c r="R7" s="812" t="s">
        <v>1207</v>
      </c>
      <c r="S7" s="812" t="s">
        <v>1208</v>
      </c>
      <c r="T7" s="815"/>
      <c r="U7" s="47" t="s">
        <v>315</v>
      </c>
      <c r="V7" s="47" t="s">
        <v>1083</v>
      </c>
      <c r="W7" s="123"/>
    </row>
    <row r="8" spans="1:23" ht="17.25" x14ac:dyDescent="0.3">
      <c r="A8" s="814"/>
      <c r="B8" s="811"/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2"/>
      <c r="Q8" s="812" t="s">
        <v>257</v>
      </c>
      <c r="R8" s="817">
        <v>128.30999999999995</v>
      </c>
      <c r="S8" s="818">
        <v>8.4378834729015376E-2</v>
      </c>
      <c r="T8" s="815"/>
      <c r="U8" s="47" t="s">
        <v>257</v>
      </c>
      <c r="V8" s="47">
        <v>128.30999999999995</v>
      </c>
      <c r="W8" s="812"/>
    </row>
    <row r="9" spans="1:23" ht="17.25" x14ac:dyDescent="0.3">
      <c r="A9" s="814"/>
      <c r="B9" s="811"/>
      <c r="C9" s="811"/>
      <c r="D9" s="811"/>
      <c r="E9" s="811"/>
      <c r="F9" s="811"/>
      <c r="G9" s="811"/>
      <c r="H9" s="811"/>
      <c r="I9" s="811"/>
      <c r="J9" s="811"/>
      <c r="K9" s="811"/>
      <c r="L9" s="811"/>
      <c r="M9" s="811"/>
      <c r="N9" s="811"/>
      <c r="O9" s="811"/>
      <c r="P9" s="812"/>
      <c r="Q9" s="812" t="s">
        <v>259</v>
      </c>
      <c r="R9" s="817">
        <v>77.40000000000002</v>
      </c>
      <c r="S9" s="818">
        <v>5.0899554267210621E-2</v>
      </c>
      <c r="T9" s="812"/>
      <c r="U9" s="47" t="s">
        <v>259</v>
      </c>
      <c r="V9" s="47">
        <v>77.40000000000002</v>
      </c>
      <c r="W9" s="812"/>
    </row>
    <row r="10" spans="1:23" ht="17.25" x14ac:dyDescent="0.3">
      <c r="A10" s="814"/>
      <c r="B10" s="811"/>
      <c r="C10" s="811"/>
      <c r="D10" s="811"/>
      <c r="E10" s="811"/>
      <c r="F10" s="811"/>
      <c r="G10" s="811"/>
      <c r="H10" s="811"/>
      <c r="I10" s="811"/>
      <c r="J10" s="811"/>
      <c r="K10" s="811"/>
      <c r="L10" s="811"/>
      <c r="M10" s="811"/>
      <c r="N10" s="811"/>
      <c r="O10" s="811"/>
      <c r="P10" s="812"/>
      <c r="Q10" s="812" t="s">
        <v>1687</v>
      </c>
      <c r="R10" s="817">
        <v>71.050000000000011</v>
      </c>
      <c r="S10" s="818">
        <v>4.6723686442962716E-2</v>
      </c>
      <c r="T10" s="815"/>
      <c r="U10" s="47" t="s">
        <v>1687</v>
      </c>
      <c r="V10" s="47">
        <v>71.050000000000011</v>
      </c>
      <c r="W10" s="812"/>
    </row>
    <row r="11" spans="1:23" x14ac:dyDescent="0.3">
      <c r="A11" s="811"/>
      <c r="B11" s="811"/>
      <c r="C11" s="811"/>
      <c r="D11" s="811"/>
      <c r="E11" s="811"/>
      <c r="F11" s="811"/>
      <c r="G11" s="811"/>
      <c r="H11" s="811"/>
      <c r="I11" s="811"/>
      <c r="J11" s="811"/>
      <c r="K11" s="811"/>
      <c r="L11" s="811"/>
      <c r="M11" s="811"/>
      <c r="N11" s="811"/>
      <c r="O11" s="811"/>
      <c r="P11" s="812"/>
      <c r="Q11" s="812" t="s">
        <v>267</v>
      </c>
      <c r="R11" s="817">
        <v>66.685000000000045</v>
      </c>
      <c r="S11" s="818">
        <v>4.3853188324404928E-2</v>
      </c>
      <c r="T11" s="812"/>
      <c r="U11" s="47" t="s">
        <v>267</v>
      </c>
      <c r="V11" s="47">
        <v>66.685000000000045</v>
      </c>
      <c r="W11" s="812"/>
    </row>
    <row r="12" spans="1:23" x14ac:dyDescent="0.3">
      <c r="A12" s="811"/>
      <c r="B12" s="811"/>
      <c r="C12" s="811"/>
      <c r="D12" s="811"/>
      <c r="E12" s="811"/>
      <c r="F12" s="811"/>
      <c r="G12" s="811"/>
      <c r="H12" s="811"/>
      <c r="I12" s="811"/>
      <c r="J12" s="811"/>
      <c r="K12" s="811"/>
      <c r="L12" s="811"/>
      <c r="M12" s="811"/>
      <c r="N12" s="811"/>
      <c r="O12" s="811"/>
      <c r="P12" s="812"/>
      <c r="Q12" s="812" t="s">
        <v>269</v>
      </c>
      <c r="R12" s="817">
        <v>59.999999999999993</v>
      </c>
      <c r="S12" s="818">
        <v>3.9457018811791165E-2</v>
      </c>
      <c r="T12" s="812"/>
      <c r="U12" s="47" t="s">
        <v>269</v>
      </c>
      <c r="V12" s="47">
        <v>59.999999999999993</v>
      </c>
      <c r="W12" s="812"/>
    </row>
    <row r="13" spans="1:23" x14ac:dyDescent="0.3">
      <c r="A13" s="811"/>
      <c r="B13" s="811"/>
      <c r="C13" s="811"/>
      <c r="D13" s="811"/>
      <c r="E13" s="811"/>
      <c r="F13" s="811"/>
      <c r="G13" s="811"/>
      <c r="H13" s="811"/>
      <c r="I13" s="811"/>
      <c r="J13" s="811"/>
      <c r="K13" s="811"/>
      <c r="L13" s="811"/>
      <c r="M13" s="811"/>
      <c r="N13" s="811"/>
      <c r="O13" s="811"/>
      <c r="P13" s="812"/>
      <c r="Q13" s="812" t="s">
        <v>245</v>
      </c>
      <c r="R13" s="817">
        <v>40.24</v>
      </c>
      <c r="S13" s="818">
        <v>2.6462507283107947E-2</v>
      </c>
      <c r="T13" s="812"/>
      <c r="U13" s="47" t="s">
        <v>245</v>
      </c>
      <c r="V13" s="47">
        <v>40.24</v>
      </c>
      <c r="W13" s="812"/>
    </row>
    <row r="14" spans="1:23" x14ac:dyDescent="0.3">
      <c r="A14" s="811"/>
      <c r="B14" s="811"/>
      <c r="C14" s="811"/>
      <c r="D14" s="811"/>
      <c r="E14" s="811"/>
      <c r="F14" s="811"/>
      <c r="G14" s="811"/>
      <c r="H14" s="811"/>
      <c r="I14" s="811"/>
      <c r="J14" s="811"/>
      <c r="K14" s="811"/>
      <c r="L14" s="811"/>
      <c r="M14" s="811"/>
      <c r="N14" s="811"/>
      <c r="O14" s="811"/>
      <c r="P14" s="812"/>
      <c r="Q14" s="812" t="s">
        <v>1209</v>
      </c>
      <c r="R14" s="817">
        <v>1076.9570000000062</v>
      </c>
      <c r="S14" s="818">
        <v>0.70822521014150719</v>
      </c>
      <c r="T14" s="812"/>
      <c r="U14" s="47" t="s">
        <v>290</v>
      </c>
      <c r="V14" s="47">
        <v>443.685</v>
      </c>
      <c r="W14" s="812"/>
    </row>
    <row r="15" spans="1:23" x14ac:dyDescent="0.3">
      <c r="A15" s="811"/>
      <c r="B15" s="811"/>
      <c r="C15" s="811"/>
      <c r="D15" s="811"/>
      <c r="E15" s="811"/>
      <c r="F15" s="811"/>
      <c r="G15" s="811"/>
      <c r="H15" s="811"/>
      <c r="I15" s="811"/>
      <c r="J15" s="811"/>
      <c r="K15" s="811"/>
      <c r="L15" s="811"/>
      <c r="M15" s="811"/>
      <c r="N15" s="811"/>
      <c r="O15" s="811"/>
      <c r="P15" s="812"/>
      <c r="Q15" s="812" t="s">
        <v>1193</v>
      </c>
      <c r="R15" s="817">
        <v>1520.6420000000064</v>
      </c>
      <c r="S15" s="818">
        <v>1</v>
      </c>
      <c r="T15" s="812"/>
      <c r="W15" s="812"/>
    </row>
    <row r="16" spans="1:23" x14ac:dyDescent="0.3">
      <c r="A16" s="811"/>
      <c r="B16" s="811"/>
      <c r="C16" s="811"/>
      <c r="D16" s="811"/>
      <c r="E16" s="811"/>
      <c r="F16" s="811"/>
      <c r="G16" s="811"/>
      <c r="H16" s="811"/>
      <c r="I16" s="811"/>
      <c r="J16" s="811"/>
      <c r="K16" s="811"/>
      <c r="L16" s="811"/>
      <c r="M16" s="811"/>
      <c r="N16" s="811"/>
      <c r="O16" s="811"/>
      <c r="P16" s="812"/>
      <c r="Q16" s="812"/>
      <c r="R16" s="812"/>
      <c r="S16" s="812"/>
      <c r="T16" s="812"/>
      <c r="W16" s="812"/>
    </row>
    <row r="17" spans="1:23" x14ac:dyDescent="0.3">
      <c r="A17" s="811"/>
      <c r="B17" s="811"/>
      <c r="C17" s="811"/>
      <c r="D17" s="811"/>
      <c r="E17" s="811"/>
      <c r="F17" s="811"/>
      <c r="G17" s="811"/>
      <c r="H17" s="811"/>
      <c r="I17" s="811"/>
      <c r="J17" s="811"/>
      <c r="K17" s="811"/>
      <c r="L17" s="811"/>
      <c r="M17" s="811"/>
      <c r="N17" s="811"/>
      <c r="O17" s="811"/>
      <c r="P17" s="812"/>
      <c r="Q17" s="812"/>
      <c r="R17" s="812"/>
      <c r="S17" s="812"/>
      <c r="T17" s="812"/>
      <c r="W17" s="812"/>
    </row>
    <row r="18" spans="1:23" x14ac:dyDescent="0.3">
      <c r="A18" s="811"/>
      <c r="B18" s="811"/>
      <c r="C18" s="811"/>
      <c r="D18" s="811"/>
      <c r="E18" s="811"/>
      <c r="F18" s="811"/>
      <c r="G18" s="811"/>
      <c r="H18" s="811"/>
      <c r="I18" s="811"/>
      <c r="J18" s="811"/>
      <c r="K18" s="811"/>
      <c r="L18" s="811"/>
      <c r="M18" s="811"/>
      <c r="N18" s="811"/>
      <c r="O18" s="811"/>
      <c r="P18" s="812"/>
      <c r="Q18" s="812"/>
      <c r="R18" s="812"/>
      <c r="S18" s="812"/>
      <c r="T18" s="812"/>
      <c r="W18" s="812"/>
    </row>
    <row r="19" spans="1:23" x14ac:dyDescent="0.3">
      <c r="A19" s="811"/>
      <c r="B19" s="811"/>
      <c r="C19" s="811"/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O19" s="811"/>
      <c r="P19" s="812"/>
      <c r="Q19" s="812"/>
      <c r="R19" s="812"/>
      <c r="S19" s="812"/>
      <c r="T19" s="812"/>
      <c r="W19" s="812"/>
    </row>
    <row r="20" spans="1:23" x14ac:dyDescent="0.3">
      <c r="A20" s="811"/>
      <c r="B20" s="811"/>
      <c r="C20" s="811"/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811"/>
      <c r="P20" s="812"/>
      <c r="Q20" s="812"/>
      <c r="R20" s="812"/>
      <c r="S20" s="812"/>
      <c r="T20" s="812"/>
      <c r="W20" s="812"/>
    </row>
    <row r="21" spans="1:23" x14ac:dyDescent="0.3">
      <c r="A21" s="811"/>
      <c r="B21" s="811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O21" s="811"/>
      <c r="P21" s="812"/>
      <c r="Q21" s="812"/>
      <c r="R21" s="812"/>
      <c r="S21" s="812"/>
      <c r="T21" s="812"/>
      <c r="W21" s="812"/>
    </row>
    <row r="22" spans="1:23" x14ac:dyDescent="0.3">
      <c r="A22" s="811"/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O22" s="811"/>
      <c r="P22" s="812"/>
      <c r="Q22" s="812"/>
      <c r="R22" s="812"/>
      <c r="S22" s="812"/>
      <c r="T22" s="812"/>
      <c r="W22" s="812"/>
    </row>
    <row r="23" spans="1:23" x14ac:dyDescent="0.3">
      <c r="A23" s="811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O23" s="811"/>
      <c r="P23" s="812"/>
      <c r="Q23" s="812"/>
      <c r="R23" s="812"/>
      <c r="S23" s="812"/>
      <c r="T23" s="812"/>
      <c r="U23" s="812"/>
      <c r="V23" s="812"/>
      <c r="W23" s="812"/>
    </row>
    <row r="24" spans="1:23" x14ac:dyDescent="0.3">
      <c r="A24" s="811"/>
      <c r="B24" s="811"/>
      <c r="C24" s="811"/>
      <c r="D24" s="811"/>
      <c r="E24" s="811"/>
      <c r="F24" s="811"/>
      <c r="G24" s="811"/>
      <c r="H24" s="811"/>
      <c r="I24" s="811"/>
      <c r="J24" s="811"/>
      <c r="K24" s="811"/>
      <c r="L24" s="811"/>
      <c r="M24" s="811"/>
      <c r="N24" s="811"/>
      <c r="O24" s="811"/>
      <c r="P24" s="812"/>
      <c r="Q24" s="812"/>
      <c r="R24" s="812"/>
      <c r="S24" s="812"/>
      <c r="T24" s="812"/>
      <c r="U24" s="812"/>
      <c r="V24" s="812"/>
      <c r="W24" s="812"/>
    </row>
    <row r="25" spans="1:23" x14ac:dyDescent="0.3">
      <c r="A25" s="811"/>
      <c r="B25" s="811"/>
      <c r="C25" s="811"/>
      <c r="D25" s="811"/>
      <c r="E25" s="811"/>
      <c r="F25" s="811"/>
      <c r="G25" s="811"/>
      <c r="H25" s="811"/>
      <c r="I25" s="811"/>
      <c r="J25" s="811"/>
      <c r="K25" s="811"/>
      <c r="L25" s="811"/>
      <c r="M25" s="811"/>
      <c r="N25" s="811"/>
      <c r="O25" s="811"/>
      <c r="P25" s="812"/>
      <c r="Q25" s="812"/>
      <c r="R25" s="812"/>
      <c r="S25" s="812"/>
      <c r="T25" s="812"/>
      <c r="U25" s="812"/>
      <c r="V25" s="812"/>
      <c r="W25" s="812"/>
    </row>
    <row r="26" spans="1:23" x14ac:dyDescent="0.3">
      <c r="A26" s="811"/>
      <c r="B26" s="811"/>
      <c r="C26" s="811"/>
      <c r="D26" s="811"/>
      <c r="E26" s="811"/>
      <c r="F26" s="811"/>
      <c r="G26" s="811"/>
      <c r="H26" s="811"/>
      <c r="I26" s="811"/>
      <c r="J26" s="811"/>
      <c r="K26" s="811"/>
      <c r="L26" s="811"/>
      <c r="M26" s="811"/>
      <c r="N26" s="811"/>
      <c r="O26" s="811"/>
      <c r="P26" s="812"/>
      <c r="Q26" s="812"/>
      <c r="R26" s="812"/>
      <c r="S26" s="812"/>
      <c r="T26" s="812"/>
      <c r="U26" s="812"/>
      <c r="V26" s="812"/>
      <c r="W26" s="812"/>
    </row>
    <row r="27" spans="1:23" x14ac:dyDescent="0.3">
      <c r="A27" s="811"/>
      <c r="B27" s="811"/>
      <c r="C27" s="811"/>
      <c r="D27" s="811"/>
      <c r="E27" s="811"/>
      <c r="F27" s="811"/>
      <c r="G27" s="811"/>
      <c r="H27" s="811"/>
      <c r="I27" s="811"/>
      <c r="J27" s="811"/>
      <c r="K27" s="811"/>
      <c r="L27" s="811"/>
      <c r="M27" s="811"/>
      <c r="N27" s="811"/>
      <c r="O27" s="811"/>
      <c r="P27" s="812"/>
      <c r="Q27" s="812"/>
      <c r="R27" s="812"/>
      <c r="S27" s="812"/>
      <c r="T27" s="812"/>
      <c r="U27" s="812"/>
      <c r="V27" s="812"/>
      <c r="W27" s="812"/>
    </row>
    <row r="28" spans="1:23" x14ac:dyDescent="0.3">
      <c r="A28" s="811"/>
      <c r="B28" s="811"/>
      <c r="C28" s="811"/>
      <c r="D28" s="811"/>
      <c r="E28" s="811"/>
      <c r="F28" s="811"/>
      <c r="G28" s="811"/>
      <c r="H28" s="811"/>
      <c r="I28" s="811"/>
      <c r="J28" s="811"/>
      <c r="K28" s="811"/>
      <c r="L28" s="811"/>
      <c r="M28" s="811"/>
      <c r="N28" s="811"/>
      <c r="O28" s="811"/>
      <c r="P28" s="812"/>
      <c r="Q28" s="812"/>
      <c r="R28" s="812"/>
      <c r="S28" s="812"/>
      <c r="T28" s="812"/>
      <c r="U28" s="812"/>
      <c r="V28" s="812"/>
      <c r="W28" s="812"/>
    </row>
    <row r="29" spans="1:23" x14ac:dyDescent="0.3">
      <c r="A29" s="811"/>
      <c r="B29" s="811"/>
      <c r="C29" s="811"/>
      <c r="D29" s="811"/>
      <c r="E29" s="811"/>
      <c r="F29" s="811"/>
      <c r="G29" s="811"/>
      <c r="H29" s="811"/>
      <c r="I29" s="811"/>
      <c r="J29" s="811"/>
      <c r="K29" s="811"/>
      <c r="L29" s="811"/>
      <c r="M29" s="811"/>
      <c r="N29" s="811"/>
      <c r="O29" s="811"/>
      <c r="P29" s="812"/>
      <c r="Q29" s="812"/>
      <c r="R29" s="812"/>
      <c r="S29" s="812"/>
      <c r="T29" s="812"/>
      <c r="U29" s="812"/>
      <c r="V29" s="812"/>
      <c r="W29" s="812"/>
    </row>
    <row r="30" spans="1:23" x14ac:dyDescent="0.3">
      <c r="A30" s="811"/>
      <c r="B30" s="811"/>
      <c r="C30" s="811"/>
      <c r="D30" s="811"/>
      <c r="E30" s="811"/>
      <c r="F30" s="811"/>
      <c r="G30" s="811"/>
      <c r="H30" s="811"/>
      <c r="I30" s="811"/>
      <c r="J30" s="811"/>
      <c r="K30" s="811"/>
      <c r="L30" s="811"/>
      <c r="M30" s="811"/>
      <c r="N30" s="811"/>
      <c r="O30" s="811"/>
      <c r="P30" s="812"/>
      <c r="Q30" s="812"/>
      <c r="R30" s="812"/>
      <c r="S30" s="812"/>
      <c r="T30" s="812"/>
      <c r="U30" s="812"/>
      <c r="V30" s="812"/>
      <c r="W30" s="812"/>
    </row>
    <row r="31" spans="1:23" ht="17.25" x14ac:dyDescent="0.3">
      <c r="A31" s="814"/>
      <c r="B31" s="811"/>
      <c r="C31" s="811"/>
      <c r="D31" s="811"/>
      <c r="E31" s="811"/>
      <c r="F31" s="811"/>
      <c r="G31" s="811"/>
      <c r="H31" s="811"/>
      <c r="I31" s="811"/>
      <c r="J31" s="811"/>
      <c r="K31" s="811"/>
      <c r="L31" s="811"/>
      <c r="M31" s="811"/>
      <c r="N31" s="811"/>
      <c r="O31" s="811"/>
      <c r="P31" s="812"/>
      <c r="Q31" s="812"/>
      <c r="R31" s="812"/>
      <c r="S31" s="812"/>
      <c r="T31" s="812"/>
      <c r="U31" s="812"/>
      <c r="V31" s="812"/>
      <c r="W31" s="812"/>
    </row>
    <row r="32" spans="1:23" ht="17.25" x14ac:dyDescent="0.3">
      <c r="A32" s="814"/>
      <c r="B32" s="811"/>
      <c r="C32" s="811"/>
      <c r="D32" s="811"/>
      <c r="E32" s="811"/>
      <c r="F32" s="811"/>
      <c r="G32" s="811"/>
      <c r="H32" s="811"/>
      <c r="I32" s="811"/>
      <c r="J32" s="811"/>
      <c r="K32" s="811"/>
      <c r="L32" s="811"/>
      <c r="M32" s="811"/>
      <c r="N32" s="811"/>
      <c r="O32" s="811"/>
      <c r="P32" s="812"/>
      <c r="Q32" s="812"/>
      <c r="R32" s="812"/>
      <c r="S32" s="812"/>
      <c r="T32" s="812"/>
      <c r="U32" s="71" t="s">
        <v>163</v>
      </c>
      <c r="V32" s="47" t="s">
        <v>164</v>
      </c>
      <c r="W32" s="812"/>
    </row>
    <row r="33" spans="1:23" ht="17.25" x14ac:dyDescent="0.3">
      <c r="A33" s="814"/>
      <c r="B33" s="811"/>
      <c r="C33" s="811"/>
      <c r="D33" s="811"/>
      <c r="E33" s="811"/>
      <c r="F33" s="811"/>
      <c r="G33" s="811"/>
      <c r="H33" s="811"/>
      <c r="I33" s="811"/>
      <c r="J33" s="811"/>
      <c r="K33" s="811"/>
      <c r="L33" s="811"/>
      <c r="M33" s="811"/>
      <c r="N33" s="811"/>
      <c r="O33" s="811"/>
      <c r="P33" s="812"/>
      <c r="Q33" s="812"/>
      <c r="R33" s="812"/>
      <c r="S33" s="812"/>
      <c r="T33" s="812"/>
      <c r="U33" s="71" t="s">
        <v>1112</v>
      </c>
      <c r="V33" s="47" t="s">
        <v>1113</v>
      </c>
      <c r="W33" s="812"/>
    </row>
    <row r="34" spans="1:23" ht="17.25" x14ac:dyDescent="0.3">
      <c r="A34" s="814"/>
      <c r="B34" s="811"/>
      <c r="C34" s="811"/>
      <c r="D34" s="811"/>
      <c r="E34" s="811"/>
      <c r="F34" s="811"/>
      <c r="G34" s="811"/>
      <c r="H34" s="811"/>
      <c r="I34" s="811"/>
      <c r="J34" s="811"/>
      <c r="K34" s="811"/>
      <c r="L34" s="811"/>
      <c r="M34" s="811"/>
      <c r="N34" s="811"/>
      <c r="O34" s="811"/>
      <c r="P34" s="812"/>
      <c r="Q34" s="812"/>
      <c r="R34" s="812"/>
      <c r="S34" s="812"/>
      <c r="T34" s="812"/>
      <c r="U34" s="71" t="s">
        <v>165</v>
      </c>
      <c r="V34" s="47" t="s">
        <v>166</v>
      </c>
      <c r="W34" s="812"/>
    </row>
    <row r="35" spans="1:23" ht="17.25" x14ac:dyDescent="0.3">
      <c r="A35" s="814"/>
      <c r="B35" s="811"/>
      <c r="C35" s="811"/>
      <c r="D35" s="811"/>
      <c r="E35" s="811"/>
      <c r="F35" s="811"/>
      <c r="G35" s="811"/>
      <c r="H35" s="811"/>
      <c r="I35" s="811"/>
      <c r="J35" s="811"/>
      <c r="K35" s="811"/>
      <c r="L35" s="811"/>
      <c r="M35" s="811"/>
      <c r="N35" s="811"/>
      <c r="O35" s="811"/>
      <c r="P35" s="812"/>
      <c r="Q35" s="816" t="s">
        <v>1210</v>
      </c>
      <c r="R35" s="812"/>
      <c r="S35" s="812"/>
      <c r="T35" s="812"/>
      <c r="U35" s="71" t="s">
        <v>317</v>
      </c>
      <c r="V35" s="47" t="s">
        <v>305</v>
      </c>
      <c r="W35" s="812"/>
    </row>
    <row r="36" spans="1:23" ht="17.25" x14ac:dyDescent="0.3">
      <c r="A36" s="814"/>
      <c r="B36" s="811"/>
      <c r="C36" s="811"/>
      <c r="D36" s="811"/>
      <c r="E36" s="811"/>
      <c r="F36" s="811"/>
      <c r="G36" s="811"/>
      <c r="H36" s="811"/>
      <c r="I36" s="811"/>
      <c r="J36" s="811"/>
      <c r="K36" s="811"/>
      <c r="L36" s="811"/>
      <c r="M36" s="811"/>
      <c r="N36" s="811"/>
      <c r="O36" s="811"/>
      <c r="P36" s="812"/>
      <c r="Q36" s="812"/>
      <c r="R36" s="819"/>
      <c r="S36" s="812"/>
      <c r="T36" s="812"/>
      <c r="W36" s="812"/>
    </row>
    <row r="37" spans="1:23" ht="17.25" x14ac:dyDescent="0.3">
      <c r="A37" s="814"/>
      <c r="B37" s="811"/>
      <c r="C37" s="811"/>
      <c r="D37" s="811"/>
      <c r="E37" s="811"/>
      <c r="F37" s="811"/>
      <c r="G37" s="811"/>
      <c r="H37" s="811"/>
      <c r="I37" s="811"/>
      <c r="J37" s="811"/>
      <c r="K37" s="811"/>
      <c r="L37" s="811"/>
      <c r="M37" s="811"/>
      <c r="N37" s="811"/>
      <c r="O37" s="811"/>
      <c r="P37" s="812"/>
      <c r="Q37" s="812" t="s">
        <v>1219</v>
      </c>
      <c r="R37" s="812" t="s">
        <v>1207</v>
      </c>
      <c r="S37" s="812" t="s">
        <v>1208</v>
      </c>
      <c r="T37" s="812"/>
      <c r="U37" s="47" t="s">
        <v>315</v>
      </c>
      <c r="V37" s="47" t="s">
        <v>1083</v>
      </c>
      <c r="W37" s="812"/>
    </row>
    <row r="38" spans="1:23" ht="17.25" x14ac:dyDescent="0.3">
      <c r="A38" s="814"/>
      <c r="B38" s="811"/>
      <c r="C38" s="811"/>
      <c r="D38" s="811"/>
      <c r="E38" s="811"/>
      <c r="F38" s="811"/>
      <c r="G38" s="811"/>
      <c r="H38" s="811"/>
      <c r="I38" s="811"/>
      <c r="J38" s="811"/>
      <c r="K38" s="811"/>
      <c r="L38" s="811"/>
      <c r="M38" s="811"/>
      <c r="N38" s="811"/>
      <c r="O38" s="811"/>
      <c r="P38" s="812"/>
      <c r="Q38" s="812" t="s">
        <v>1687</v>
      </c>
      <c r="R38" s="817">
        <v>24.699999999999985</v>
      </c>
      <c r="S38" s="818">
        <v>0.19014187509141423</v>
      </c>
      <c r="T38" s="819"/>
      <c r="U38" s="47" t="s">
        <v>1687</v>
      </c>
      <c r="V38" s="47">
        <v>24.699999999999985</v>
      </c>
      <c r="W38" s="812"/>
    </row>
    <row r="39" spans="1:23" ht="17.25" x14ac:dyDescent="0.3">
      <c r="A39" s="811"/>
      <c r="B39" s="811"/>
      <c r="C39" s="811"/>
      <c r="D39" s="811"/>
      <c r="E39" s="811"/>
      <c r="F39" s="811"/>
      <c r="G39" s="811"/>
      <c r="H39" s="811"/>
      <c r="I39" s="811"/>
      <c r="J39" s="811"/>
      <c r="K39" s="811"/>
      <c r="L39" s="811"/>
      <c r="M39" s="811"/>
      <c r="N39" s="811"/>
      <c r="O39" s="811"/>
      <c r="P39" s="812"/>
      <c r="Q39" s="812" t="s">
        <v>212</v>
      </c>
      <c r="R39" s="817">
        <v>23.384000000000018</v>
      </c>
      <c r="S39" s="818">
        <v>0.1800112391553699</v>
      </c>
      <c r="T39" s="820"/>
      <c r="U39" s="47" t="s">
        <v>212</v>
      </c>
      <c r="V39" s="47">
        <v>23.384000000000018</v>
      </c>
      <c r="W39" s="812"/>
    </row>
    <row r="40" spans="1:23" ht="17.25" x14ac:dyDescent="0.3">
      <c r="A40" s="811"/>
      <c r="B40" s="811"/>
      <c r="C40" s="811"/>
      <c r="D40" s="811"/>
      <c r="E40" s="811"/>
      <c r="F40" s="811"/>
      <c r="G40" s="811"/>
      <c r="H40" s="811"/>
      <c r="I40" s="811"/>
      <c r="J40" s="811"/>
      <c r="K40" s="811"/>
      <c r="L40" s="811"/>
      <c r="M40" s="811"/>
      <c r="N40" s="811"/>
      <c r="O40" s="811"/>
      <c r="P40" s="812"/>
      <c r="Q40" s="812" t="s">
        <v>222</v>
      </c>
      <c r="R40" s="817">
        <v>12.599999999999998</v>
      </c>
      <c r="S40" s="818">
        <v>9.6995450451490703E-2</v>
      </c>
      <c r="T40" s="820"/>
      <c r="U40" s="47" t="s">
        <v>222</v>
      </c>
      <c r="V40" s="47">
        <v>12.599999999999998</v>
      </c>
      <c r="W40" s="812"/>
    </row>
    <row r="41" spans="1:23" ht="17.25" x14ac:dyDescent="0.3">
      <c r="A41" s="811"/>
      <c r="B41" s="811"/>
      <c r="C41" s="811"/>
      <c r="D41" s="811"/>
      <c r="E41" s="811"/>
      <c r="F41" s="811"/>
      <c r="G41" s="811"/>
      <c r="H41" s="811"/>
      <c r="I41" s="811"/>
      <c r="J41" s="811"/>
      <c r="K41" s="811"/>
      <c r="L41" s="811"/>
      <c r="M41" s="811"/>
      <c r="N41" s="811"/>
      <c r="O41" s="811"/>
      <c r="P41" s="812"/>
      <c r="Q41" s="812" t="s">
        <v>216</v>
      </c>
      <c r="R41" s="817">
        <v>11.500000000000002</v>
      </c>
      <c r="S41" s="818">
        <v>8.8527593666043125E-2</v>
      </c>
      <c r="T41" s="820"/>
      <c r="U41" s="47" t="s">
        <v>216</v>
      </c>
      <c r="V41" s="47">
        <v>11.500000000000002</v>
      </c>
      <c r="W41" s="812"/>
    </row>
    <row r="42" spans="1:23" ht="17.25" x14ac:dyDescent="0.3">
      <c r="A42" s="811"/>
      <c r="B42" s="811"/>
      <c r="C42" s="811"/>
      <c r="D42" s="811"/>
      <c r="E42" s="811"/>
      <c r="F42" s="811"/>
      <c r="G42" s="811"/>
      <c r="H42" s="811"/>
      <c r="I42" s="811"/>
      <c r="J42" s="811"/>
      <c r="K42" s="811"/>
      <c r="L42" s="811"/>
      <c r="M42" s="811"/>
      <c r="N42" s="811"/>
      <c r="O42" s="811"/>
      <c r="P42" s="812"/>
      <c r="Q42" s="812" t="s">
        <v>281</v>
      </c>
      <c r="R42" s="817">
        <v>9</v>
      </c>
      <c r="S42" s="818">
        <v>6.9282464608207653E-2</v>
      </c>
      <c r="T42" s="820"/>
      <c r="U42" s="47" t="s">
        <v>281</v>
      </c>
      <c r="V42" s="47">
        <v>9</v>
      </c>
      <c r="W42" s="812"/>
    </row>
    <row r="43" spans="1:23" ht="17.25" x14ac:dyDescent="0.3">
      <c r="A43" s="811"/>
      <c r="B43" s="811"/>
      <c r="C43" s="811"/>
      <c r="D43" s="811"/>
      <c r="E43" s="811"/>
      <c r="F43" s="811"/>
      <c r="G43" s="811"/>
      <c r="H43" s="811"/>
      <c r="I43" s="811"/>
      <c r="J43" s="811"/>
      <c r="K43" s="811"/>
      <c r="L43" s="811"/>
      <c r="M43" s="811"/>
      <c r="N43" s="811"/>
      <c r="O43" s="811"/>
      <c r="P43" s="812"/>
      <c r="Q43" s="812" t="s">
        <v>1633</v>
      </c>
      <c r="R43" s="817">
        <v>6.6000000000000005</v>
      </c>
      <c r="S43" s="818">
        <v>5.0807140712685613E-2</v>
      </c>
      <c r="T43" s="820"/>
      <c r="U43" s="47" t="s">
        <v>1633</v>
      </c>
      <c r="V43" s="47">
        <v>6.6000000000000005</v>
      </c>
      <c r="W43" s="812"/>
    </row>
    <row r="44" spans="1:23" ht="17.25" x14ac:dyDescent="0.3">
      <c r="A44" s="811"/>
      <c r="B44" s="811"/>
      <c r="C44" s="811"/>
      <c r="D44" s="811"/>
      <c r="E44" s="811"/>
      <c r="F44" s="811"/>
      <c r="G44" s="811"/>
      <c r="H44" s="811"/>
      <c r="I44" s="811"/>
      <c r="J44" s="811"/>
      <c r="K44" s="811"/>
      <c r="L44" s="811"/>
      <c r="M44" s="811"/>
      <c r="N44" s="811"/>
      <c r="O44" s="811"/>
      <c r="P44" s="812"/>
      <c r="Q44" s="812" t="s">
        <v>1209</v>
      </c>
      <c r="R44" s="821">
        <v>42.119000000000028</v>
      </c>
      <c r="S44" s="818">
        <v>0.32423423631478887</v>
      </c>
      <c r="T44" s="815"/>
      <c r="U44" s="47" t="s">
        <v>290</v>
      </c>
      <c r="V44" s="47">
        <v>87.784000000000006</v>
      </c>
      <c r="W44" s="812"/>
    </row>
    <row r="45" spans="1:23" ht="17.25" x14ac:dyDescent="0.3">
      <c r="A45" s="811"/>
      <c r="B45" s="811"/>
      <c r="C45" s="811"/>
      <c r="D45" s="811"/>
      <c r="E45" s="811"/>
      <c r="F45" s="811"/>
      <c r="G45" s="811"/>
      <c r="H45" s="811"/>
      <c r="I45" s="811"/>
      <c r="J45" s="811"/>
      <c r="K45" s="811"/>
      <c r="L45" s="811"/>
      <c r="M45" s="811"/>
      <c r="N45" s="811"/>
      <c r="O45" s="811"/>
      <c r="P45" s="812"/>
      <c r="Q45" s="812" t="s">
        <v>1193</v>
      </c>
      <c r="R45" s="821">
        <v>129.90300000000002</v>
      </c>
      <c r="S45" s="818">
        <v>1</v>
      </c>
      <c r="T45" s="815"/>
      <c r="W45" s="812"/>
    </row>
    <row r="46" spans="1:23" x14ac:dyDescent="0.3">
      <c r="A46" s="811"/>
      <c r="B46" s="811"/>
      <c r="C46" s="811"/>
      <c r="D46" s="811"/>
      <c r="E46" s="811"/>
      <c r="F46" s="811"/>
      <c r="G46" s="811"/>
      <c r="H46" s="811"/>
      <c r="I46" s="811"/>
      <c r="J46" s="811"/>
      <c r="K46" s="811"/>
      <c r="L46" s="811"/>
      <c r="M46" s="811"/>
      <c r="N46" s="811"/>
      <c r="O46" s="811"/>
      <c r="P46" s="812"/>
      <c r="Q46" s="812"/>
      <c r="R46" s="812"/>
      <c r="S46" s="812"/>
      <c r="T46" s="812"/>
      <c r="W46" s="812"/>
    </row>
    <row r="47" spans="1:23" x14ac:dyDescent="0.3">
      <c r="A47" s="811"/>
      <c r="B47" s="811"/>
      <c r="C47" s="811"/>
      <c r="D47" s="811"/>
      <c r="E47" s="811"/>
      <c r="F47" s="811"/>
      <c r="G47" s="811"/>
      <c r="H47" s="811"/>
      <c r="I47" s="811"/>
      <c r="J47" s="811"/>
      <c r="K47" s="811"/>
      <c r="L47" s="811"/>
      <c r="M47" s="811"/>
      <c r="N47" s="811"/>
      <c r="O47" s="811"/>
      <c r="P47" s="812"/>
      <c r="Q47" s="812"/>
      <c r="R47" s="812"/>
      <c r="S47" s="812"/>
      <c r="T47" s="812"/>
      <c r="W47" s="812"/>
    </row>
    <row r="48" spans="1:23" x14ac:dyDescent="0.3">
      <c r="A48" s="811"/>
      <c r="B48" s="811"/>
      <c r="C48" s="811"/>
      <c r="D48" s="811"/>
      <c r="E48" s="811"/>
      <c r="F48" s="811"/>
      <c r="G48" s="811"/>
      <c r="H48" s="811"/>
      <c r="I48" s="811"/>
      <c r="J48" s="811"/>
      <c r="K48" s="811"/>
      <c r="L48" s="811"/>
      <c r="M48" s="811"/>
      <c r="N48" s="811"/>
      <c r="O48" s="811"/>
      <c r="P48" s="812"/>
      <c r="Q48" s="812"/>
      <c r="R48" s="812"/>
      <c r="S48" s="812"/>
      <c r="T48" s="812"/>
      <c r="W48" s="812"/>
    </row>
    <row r="49" spans="1:23" x14ac:dyDescent="0.3">
      <c r="A49" s="811"/>
      <c r="B49" s="811"/>
      <c r="C49" s="811"/>
      <c r="D49" s="811"/>
      <c r="E49" s="811"/>
      <c r="F49" s="811"/>
      <c r="G49" s="811"/>
      <c r="H49" s="811"/>
      <c r="I49" s="811"/>
      <c r="J49" s="811"/>
      <c r="K49" s="811"/>
      <c r="L49" s="811"/>
      <c r="M49" s="811"/>
      <c r="N49" s="811"/>
      <c r="O49" s="811"/>
      <c r="P49" s="812"/>
      <c r="Q49" s="812"/>
      <c r="R49" s="812"/>
      <c r="S49" s="812"/>
      <c r="T49" s="812"/>
      <c r="W49" s="812"/>
    </row>
    <row r="50" spans="1:23" x14ac:dyDescent="0.3">
      <c r="A50" s="811"/>
      <c r="B50" s="811"/>
      <c r="C50" s="811"/>
      <c r="D50" s="811"/>
      <c r="E50" s="811"/>
      <c r="F50" s="811"/>
      <c r="G50" s="811"/>
      <c r="H50" s="811"/>
      <c r="I50" s="811"/>
      <c r="J50" s="811"/>
      <c r="K50" s="811"/>
      <c r="L50" s="811"/>
      <c r="M50" s="811"/>
      <c r="N50" s="811"/>
      <c r="O50" s="811"/>
      <c r="P50" s="812"/>
      <c r="Q50" s="812"/>
      <c r="R50" s="812"/>
      <c r="S50" s="812"/>
      <c r="T50" s="812"/>
      <c r="W50" s="812"/>
    </row>
    <row r="51" spans="1:23" x14ac:dyDescent="0.3">
      <c r="A51" s="811"/>
      <c r="B51" s="811"/>
      <c r="C51" s="811"/>
      <c r="D51" s="811"/>
      <c r="E51" s="811"/>
      <c r="F51" s="811"/>
      <c r="G51" s="811"/>
      <c r="H51" s="811"/>
      <c r="I51" s="811"/>
      <c r="J51" s="811"/>
      <c r="K51" s="811"/>
      <c r="L51" s="811"/>
      <c r="M51" s="811"/>
      <c r="N51" s="811"/>
      <c r="O51" s="811"/>
      <c r="P51" s="812"/>
      <c r="Q51" s="812"/>
      <c r="R51" s="812"/>
      <c r="S51" s="812"/>
      <c r="T51" s="812"/>
      <c r="W51" s="812"/>
    </row>
    <row r="52" spans="1:23" x14ac:dyDescent="0.3">
      <c r="A52" s="811"/>
      <c r="B52" s="811"/>
      <c r="C52" s="811"/>
      <c r="D52" s="811"/>
      <c r="E52" s="811"/>
      <c r="F52" s="811"/>
      <c r="G52" s="811"/>
      <c r="H52" s="811"/>
      <c r="I52" s="811"/>
      <c r="J52" s="811"/>
      <c r="K52" s="811"/>
      <c r="L52" s="811"/>
      <c r="M52" s="811"/>
      <c r="N52" s="811"/>
      <c r="O52" s="811"/>
      <c r="P52" s="812"/>
      <c r="Q52" s="812"/>
      <c r="R52" s="812"/>
      <c r="S52" s="812"/>
      <c r="T52" s="812"/>
      <c r="W52" s="812"/>
    </row>
    <row r="53" spans="1:23" x14ac:dyDescent="0.3">
      <c r="A53" s="811"/>
      <c r="B53" s="811"/>
      <c r="C53" s="811"/>
      <c r="D53" s="811"/>
      <c r="E53" s="811"/>
      <c r="F53" s="811"/>
      <c r="G53" s="811"/>
      <c r="H53" s="811"/>
      <c r="I53" s="811"/>
      <c r="J53" s="811"/>
      <c r="K53" s="811"/>
      <c r="L53" s="811"/>
      <c r="M53" s="811"/>
      <c r="N53" s="811"/>
      <c r="O53" s="811"/>
      <c r="P53" s="812"/>
      <c r="Q53" s="812"/>
      <c r="R53" s="812"/>
      <c r="S53" s="812"/>
      <c r="T53" s="812"/>
      <c r="W53" s="812"/>
    </row>
    <row r="54" spans="1:23" x14ac:dyDescent="0.3">
      <c r="A54" s="811"/>
      <c r="B54" s="811"/>
      <c r="C54" s="811"/>
      <c r="D54" s="811"/>
      <c r="E54" s="811"/>
      <c r="F54" s="811"/>
      <c r="G54" s="811"/>
      <c r="H54" s="811"/>
      <c r="I54" s="811"/>
      <c r="J54" s="811"/>
      <c r="K54" s="811"/>
      <c r="L54" s="811"/>
      <c r="M54" s="811"/>
      <c r="N54" s="811"/>
      <c r="O54" s="811"/>
      <c r="P54" s="812"/>
      <c r="Q54" s="812"/>
      <c r="R54" s="812"/>
      <c r="S54" s="812"/>
      <c r="T54" s="812"/>
      <c r="W54" s="812"/>
    </row>
    <row r="55" spans="1:23" x14ac:dyDescent="0.3">
      <c r="A55" s="811"/>
      <c r="B55" s="811"/>
      <c r="C55" s="811"/>
      <c r="D55" s="811"/>
      <c r="E55" s="811"/>
      <c r="F55" s="811"/>
      <c r="G55" s="811"/>
      <c r="H55" s="811"/>
      <c r="I55" s="811"/>
      <c r="J55" s="811"/>
      <c r="K55" s="811"/>
      <c r="L55" s="811"/>
      <c r="M55" s="811"/>
      <c r="N55" s="811"/>
      <c r="O55" s="811"/>
      <c r="P55" s="812"/>
      <c r="Q55" s="812"/>
      <c r="R55" s="812"/>
      <c r="S55" s="812"/>
      <c r="T55" s="812"/>
      <c r="W55" s="812"/>
    </row>
    <row r="56" spans="1:23" x14ac:dyDescent="0.3">
      <c r="A56" s="811"/>
      <c r="B56" s="811"/>
      <c r="C56" s="811"/>
      <c r="D56" s="811"/>
      <c r="E56" s="811"/>
      <c r="F56" s="811"/>
      <c r="G56" s="811"/>
      <c r="H56" s="811"/>
      <c r="I56" s="811"/>
      <c r="J56" s="811"/>
      <c r="K56" s="811"/>
      <c r="L56" s="811"/>
      <c r="M56" s="811"/>
      <c r="N56" s="811"/>
      <c r="O56" s="811"/>
      <c r="P56" s="812"/>
      <c r="Q56" s="812"/>
      <c r="R56" s="812"/>
      <c r="S56" s="812"/>
      <c r="T56" s="812"/>
      <c r="W56" s="812"/>
    </row>
    <row r="57" spans="1:23" x14ac:dyDescent="0.3">
      <c r="A57" s="811"/>
      <c r="B57" s="811"/>
      <c r="C57" s="811"/>
      <c r="D57" s="811"/>
      <c r="E57" s="811"/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P57" s="812"/>
      <c r="Q57" s="812"/>
      <c r="R57" s="812"/>
      <c r="S57" s="812"/>
      <c r="T57" s="812"/>
      <c r="W57" s="812"/>
    </row>
    <row r="58" spans="1:23" ht="17.25" x14ac:dyDescent="0.3">
      <c r="A58" s="814"/>
      <c r="B58" s="811"/>
      <c r="C58" s="811"/>
      <c r="D58" s="811"/>
      <c r="E58" s="811"/>
      <c r="F58" s="811"/>
      <c r="G58" s="811"/>
      <c r="H58" s="811"/>
      <c r="I58" s="811"/>
      <c r="J58" s="811"/>
      <c r="K58" s="811"/>
      <c r="L58" s="811"/>
      <c r="M58" s="811"/>
      <c r="N58" s="811"/>
      <c r="O58" s="811"/>
      <c r="P58" s="812"/>
      <c r="Q58" s="812"/>
      <c r="R58" s="812"/>
      <c r="S58" s="812"/>
      <c r="T58" s="812"/>
      <c r="U58" s="812"/>
      <c r="V58" s="812"/>
      <c r="W58" s="812"/>
    </row>
    <row r="59" spans="1:23" ht="17.25" x14ac:dyDescent="0.3">
      <c r="A59" s="814"/>
      <c r="B59" s="811"/>
      <c r="C59" s="811"/>
      <c r="D59" s="811"/>
      <c r="E59" s="811"/>
      <c r="F59" s="811"/>
      <c r="G59" s="811"/>
      <c r="H59" s="811"/>
      <c r="I59" s="811"/>
      <c r="J59" s="811"/>
      <c r="K59" s="811"/>
      <c r="L59" s="811"/>
      <c r="M59" s="811"/>
      <c r="N59" s="811"/>
      <c r="O59" s="811"/>
      <c r="P59" s="812"/>
      <c r="Q59" s="812"/>
      <c r="R59" s="812"/>
      <c r="S59" s="812"/>
      <c r="T59" s="812"/>
      <c r="U59" s="71" t="s">
        <v>163</v>
      </c>
      <c r="V59" s="47" t="s">
        <v>164</v>
      </c>
      <c r="W59" s="812"/>
    </row>
    <row r="60" spans="1:23" ht="17.25" x14ac:dyDescent="0.3">
      <c r="A60" s="814"/>
      <c r="B60" s="811"/>
      <c r="C60" s="811"/>
      <c r="D60" s="811"/>
      <c r="E60" s="811"/>
      <c r="F60" s="811"/>
      <c r="G60" s="811"/>
      <c r="H60" s="811"/>
      <c r="I60" s="811"/>
      <c r="J60" s="811"/>
      <c r="K60" s="811"/>
      <c r="L60" s="811"/>
      <c r="M60" s="811"/>
      <c r="N60" s="811"/>
      <c r="O60" s="811"/>
      <c r="P60" s="812"/>
      <c r="Q60" s="821"/>
      <c r="R60" s="812"/>
      <c r="S60" s="812"/>
      <c r="T60" s="812"/>
      <c r="U60" s="71" t="s">
        <v>1112</v>
      </c>
      <c r="V60" s="47" t="s">
        <v>1113</v>
      </c>
      <c r="W60" s="812"/>
    </row>
    <row r="61" spans="1:23" ht="17.25" x14ac:dyDescent="0.3">
      <c r="A61" s="814"/>
      <c r="B61" s="811"/>
      <c r="C61" s="811"/>
      <c r="D61" s="811"/>
      <c r="E61" s="811"/>
      <c r="F61" s="811"/>
      <c r="G61" s="811"/>
      <c r="H61" s="811"/>
      <c r="I61" s="811"/>
      <c r="J61" s="811"/>
      <c r="K61" s="811"/>
      <c r="L61" s="811"/>
      <c r="M61" s="811"/>
      <c r="N61" s="811"/>
      <c r="O61" s="811"/>
      <c r="P61" s="812"/>
      <c r="Q61" s="812"/>
      <c r="R61" s="812"/>
      <c r="S61" s="812"/>
      <c r="T61" s="812"/>
      <c r="U61" s="71" t="s">
        <v>165</v>
      </c>
      <c r="V61" s="47" t="s">
        <v>166</v>
      </c>
      <c r="W61" s="812"/>
    </row>
    <row r="62" spans="1:23" ht="17.25" x14ac:dyDescent="0.3">
      <c r="A62" s="814"/>
      <c r="B62" s="811"/>
      <c r="C62" s="811"/>
      <c r="D62" s="811"/>
      <c r="E62" s="811"/>
      <c r="F62" s="811"/>
      <c r="G62" s="811"/>
      <c r="H62" s="811"/>
      <c r="I62" s="811"/>
      <c r="J62" s="811"/>
      <c r="K62" s="811"/>
      <c r="L62" s="811"/>
      <c r="M62" s="811"/>
      <c r="N62" s="811"/>
      <c r="O62" s="811"/>
      <c r="P62" s="812"/>
      <c r="Q62" s="816" t="s">
        <v>1211</v>
      </c>
      <c r="R62" s="812"/>
      <c r="S62" s="812"/>
      <c r="T62" s="812"/>
      <c r="U62" s="71" t="s">
        <v>317</v>
      </c>
      <c r="V62" s="47" t="s">
        <v>306</v>
      </c>
      <c r="W62" s="812"/>
    </row>
    <row r="63" spans="1:23" ht="17.25" x14ac:dyDescent="0.3">
      <c r="A63" s="814"/>
      <c r="B63" s="811"/>
      <c r="C63" s="811"/>
      <c r="D63" s="811"/>
      <c r="E63" s="811"/>
      <c r="F63" s="811"/>
      <c r="G63" s="811"/>
      <c r="H63" s="811"/>
      <c r="I63" s="811"/>
      <c r="J63" s="811"/>
      <c r="K63" s="811"/>
      <c r="L63" s="811"/>
      <c r="M63" s="811"/>
      <c r="N63" s="811"/>
      <c r="O63" s="811"/>
      <c r="P63" s="812"/>
      <c r="Q63" s="812"/>
      <c r="R63" s="812"/>
      <c r="S63" s="812"/>
      <c r="T63" s="812"/>
      <c r="W63" s="812"/>
    </row>
    <row r="64" spans="1:23" ht="17.25" x14ac:dyDescent="0.3">
      <c r="A64" s="814"/>
      <c r="B64" s="811"/>
      <c r="C64" s="811"/>
      <c r="D64" s="811"/>
      <c r="E64" s="811"/>
      <c r="F64" s="811"/>
      <c r="G64" s="811"/>
      <c r="H64" s="811"/>
      <c r="I64" s="811"/>
      <c r="J64" s="811"/>
      <c r="K64" s="811"/>
      <c r="L64" s="811"/>
      <c r="M64" s="811"/>
      <c r="N64" s="811"/>
      <c r="O64" s="811"/>
      <c r="P64" s="812"/>
      <c r="Q64" s="812" t="s">
        <v>1219</v>
      </c>
      <c r="R64" s="812" t="s">
        <v>1207</v>
      </c>
      <c r="S64" s="812" t="s">
        <v>1208</v>
      </c>
      <c r="T64" s="812"/>
      <c r="U64" s="47" t="s">
        <v>315</v>
      </c>
      <c r="V64" s="47" t="s">
        <v>1083</v>
      </c>
      <c r="W64" s="812"/>
    </row>
    <row r="65" spans="1:23" ht="17.25" x14ac:dyDescent="0.3">
      <c r="A65" s="814"/>
      <c r="B65" s="811"/>
      <c r="C65" s="811"/>
      <c r="D65" s="811"/>
      <c r="E65" s="811"/>
      <c r="F65" s="811"/>
      <c r="G65" s="811"/>
      <c r="H65" s="811"/>
      <c r="I65" s="811"/>
      <c r="J65" s="811"/>
      <c r="K65" s="811"/>
      <c r="L65" s="811"/>
      <c r="M65" s="811"/>
      <c r="N65" s="811"/>
      <c r="O65" s="811"/>
      <c r="P65" s="812"/>
      <c r="Q65" s="812" t="s">
        <v>257</v>
      </c>
      <c r="R65" s="817">
        <v>128.30999999999995</v>
      </c>
      <c r="S65" s="818">
        <v>9.2260301897048522E-2</v>
      </c>
      <c r="T65" s="812"/>
      <c r="U65" s="47" t="s">
        <v>257</v>
      </c>
      <c r="V65" s="47">
        <v>128.30999999999995</v>
      </c>
      <c r="W65" s="812"/>
    </row>
    <row r="66" spans="1:23" x14ac:dyDescent="0.3">
      <c r="A66" s="811"/>
      <c r="B66" s="811"/>
      <c r="C66" s="811"/>
      <c r="D66" s="811"/>
      <c r="E66" s="811"/>
      <c r="F66" s="811"/>
      <c r="G66" s="811"/>
      <c r="H66" s="811"/>
      <c r="I66" s="811"/>
      <c r="J66" s="811"/>
      <c r="K66" s="811"/>
      <c r="L66" s="811"/>
      <c r="M66" s="811"/>
      <c r="N66" s="811"/>
      <c r="O66" s="811"/>
      <c r="P66" s="812"/>
      <c r="Q66" s="812" t="s">
        <v>259</v>
      </c>
      <c r="R66" s="817">
        <v>77.40000000000002</v>
      </c>
      <c r="S66" s="818">
        <v>5.5653864600043332E-2</v>
      </c>
      <c r="T66" s="812"/>
      <c r="U66" s="47" t="s">
        <v>259</v>
      </c>
      <c r="V66" s="47">
        <v>77.40000000000002</v>
      </c>
      <c r="W66" s="812"/>
    </row>
    <row r="67" spans="1:23" x14ac:dyDescent="0.3">
      <c r="A67" s="811"/>
      <c r="B67" s="811"/>
      <c r="C67" s="811"/>
      <c r="D67" s="811"/>
      <c r="E67" s="811"/>
      <c r="F67" s="811"/>
      <c r="G67" s="811"/>
      <c r="H67" s="811"/>
      <c r="I67" s="811"/>
      <c r="J67" s="811"/>
      <c r="K67" s="811"/>
      <c r="L67" s="811"/>
      <c r="M67" s="811"/>
      <c r="N67" s="811"/>
      <c r="O67" s="811"/>
      <c r="P67" s="812"/>
      <c r="Q67" s="812" t="s">
        <v>267</v>
      </c>
      <c r="R67" s="817">
        <v>66.685000000000045</v>
      </c>
      <c r="S67" s="818">
        <v>4.7949327659610998E-2</v>
      </c>
      <c r="T67" s="812"/>
      <c r="U67" s="47" t="s">
        <v>267</v>
      </c>
      <c r="V67" s="47">
        <v>66.685000000000045</v>
      </c>
      <c r="W67" s="812"/>
    </row>
    <row r="68" spans="1:23" x14ac:dyDescent="0.3">
      <c r="A68" s="811"/>
      <c r="B68" s="811"/>
      <c r="C68" s="811"/>
      <c r="D68" s="811"/>
      <c r="E68" s="811"/>
      <c r="F68" s="811"/>
      <c r="G68" s="811"/>
      <c r="H68" s="811"/>
      <c r="I68" s="811"/>
      <c r="J68" s="811"/>
      <c r="K68" s="811"/>
      <c r="L68" s="811"/>
      <c r="M68" s="811"/>
      <c r="N68" s="811"/>
      <c r="O68" s="811"/>
      <c r="P68" s="812"/>
      <c r="Q68" s="812" t="s">
        <v>269</v>
      </c>
      <c r="R68" s="817">
        <v>59.999999999999993</v>
      </c>
      <c r="S68" s="818">
        <v>4.3142530697707994E-2</v>
      </c>
      <c r="T68" s="812"/>
      <c r="U68" s="47" t="s">
        <v>269</v>
      </c>
      <c r="V68" s="47">
        <v>59.999999999999993</v>
      </c>
      <c r="W68" s="812"/>
    </row>
    <row r="69" spans="1:23" x14ac:dyDescent="0.3">
      <c r="A69" s="811"/>
      <c r="B69" s="811"/>
      <c r="C69" s="811"/>
      <c r="D69" s="811"/>
      <c r="E69" s="811"/>
      <c r="F69" s="811"/>
      <c r="G69" s="811"/>
      <c r="H69" s="811"/>
      <c r="I69" s="811"/>
      <c r="J69" s="811"/>
      <c r="K69" s="811"/>
      <c r="L69" s="811"/>
      <c r="M69" s="811"/>
      <c r="N69" s="811"/>
      <c r="O69" s="811"/>
      <c r="P69" s="812"/>
      <c r="Q69" s="812" t="s">
        <v>1687</v>
      </c>
      <c r="R69" s="817">
        <v>46.350000000000016</v>
      </c>
      <c r="S69" s="818">
        <v>3.3327604963979442E-2</v>
      </c>
      <c r="T69" s="812"/>
      <c r="U69" s="47" t="s">
        <v>1687</v>
      </c>
      <c r="V69" s="47">
        <v>46.350000000000016</v>
      </c>
      <c r="W69" s="812"/>
    </row>
    <row r="70" spans="1:23" x14ac:dyDescent="0.3">
      <c r="A70" s="811"/>
      <c r="B70" s="811"/>
      <c r="C70" s="811"/>
      <c r="D70" s="811"/>
      <c r="E70" s="811"/>
      <c r="F70" s="811"/>
      <c r="G70" s="811"/>
      <c r="H70" s="811"/>
      <c r="I70" s="811"/>
      <c r="J70" s="811"/>
      <c r="K70" s="811"/>
      <c r="L70" s="811"/>
      <c r="M70" s="811"/>
      <c r="N70" s="811"/>
      <c r="O70" s="811"/>
      <c r="P70" s="812"/>
      <c r="Q70" s="812" t="s">
        <v>245</v>
      </c>
      <c r="R70" s="817">
        <v>40.24</v>
      </c>
      <c r="S70" s="818">
        <v>2.8934257254596165E-2</v>
      </c>
      <c r="T70" s="812"/>
      <c r="U70" s="47" t="s">
        <v>245</v>
      </c>
      <c r="V70" s="47">
        <v>40.24</v>
      </c>
      <c r="W70" s="812"/>
    </row>
    <row r="71" spans="1:23" x14ac:dyDescent="0.3">
      <c r="A71" s="811"/>
      <c r="B71" s="811"/>
      <c r="C71" s="811"/>
      <c r="D71" s="811"/>
      <c r="E71" s="811"/>
      <c r="F71" s="811"/>
      <c r="G71" s="811"/>
      <c r="H71" s="811"/>
      <c r="I71" s="811"/>
      <c r="J71" s="811"/>
      <c r="K71" s="811"/>
      <c r="L71" s="811"/>
      <c r="M71" s="811"/>
      <c r="N71" s="811"/>
      <c r="O71" s="811"/>
      <c r="P71" s="812"/>
      <c r="Q71" s="812" t="s">
        <v>1209</v>
      </c>
      <c r="R71" s="821">
        <v>971.75400000000627</v>
      </c>
      <c r="S71" s="818">
        <v>0.69873211292701343</v>
      </c>
      <c r="T71" s="812"/>
      <c r="U71" s="47" t="s">
        <v>290</v>
      </c>
      <c r="V71" s="47">
        <v>418.98500000000001</v>
      </c>
      <c r="W71" s="812"/>
    </row>
    <row r="72" spans="1:23" x14ac:dyDescent="0.3">
      <c r="A72" s="811"/>
      <c r="B72" s="811"/>
      <c r="C72" s="811"/>
      <c r="D72" s="811"/>
      <c r="E72" s="811"/>
      <c r="F72" s="811"/>
      <c r="G72" s="811"/>
      <c r="H72" s="811"/>
      <c r="I72" s="811"/>
      <c r="J72" s="811"/>
      <c r="K72" s="811"/>
      <c r="L72" s="811"/>
      <c r="M72" s="811"/>
      <c r="N72" s="811"/>
      <c r="O72" s="811"/>
      <c r="P72" s="812"/>
      <c r="Q72" s="812" t="s">
        <v>1193</v>
      </c>
      <c r="R72" s="821">
        <v>1390.7390000000064</v>
      </c>
      <c r="S72" s="818">
        <v>1</v>
      </c>
      <c r="T72" s="812"/>
      <c r="W72" s="812"/>
    </row>
    <row r="73" spans="1:23" x14ac:dyDescent="0.3">
      <c r="A73" s="811"/>
      <c r="B73" s="811"/>
      <c r="C73" s="811"/>
      <c r="D73" s="811"/>
      <c r="E73" s="811"/>
      <c r="F73" s="811"/>
      <c r="G73" s="811"/>
      <c r="H73" s="811"/>
      <c r="I73" s="811"/>
      <c r="J73" s="811"/>
      <c r="K73" s="811"/>
      <c r="L73" s="811"/>
      <c r="M73" s="811"/>
      <c r="N73" s="811"/>
      <c r="O73" s="811"/>
      <c r="P73" s="812"/>
      <c r="Q73" s="812"/>
      <c r="R73" s="822"/>
      <c r="S73" s="812"/>
      <c r="T73" s="812"/>
      <c r="W73" s="812"/>
    </row>
    <row r="74" spans="1:23" x14ac:dyDescent="0.3">
      <c r="A74" s="811"/>
      <c r="B74" s="811"/>
      <c r="C74" s="811"/>
      <c r="D74" s="811"/>
      <c r="E74" s="811"/>
      <c r="F74" s="811"/>
      <c r="G74" s="811"/>
      <c r="H74" s="811"/>
      <c r="I74" s="811"/>
      <c r="J74" s="811"/>
      <c r="K74" s="811"/>
      <c r="L74" s="811"/>
      <c r="M74" s="811"/>
      <c r="N74" s="811"/>
      <c r="O74" s="811"/>
      <c r="P74" s="812"/>
      <c r="Q74" s="812"/>
      <c r="R74" s="822"/>
      <c r="S74" s="812"/>
      <c r="T74" s="812"/>
      <c r="W74" s="812"/>
    </row>
    <row r="75" spans="1:23" x14ac:dyDescent="0.3">
      <c r="A75" s="811"/>
      <c r="B75" s="811"/>
      <c r="C75" s="811"/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2"/>
      <c r="Q75" s="812"/>
      <c r="R75" s="822"/>
      <c r="S75" s="812"/>
      <c r="T75" s="812"/>
      <c r="W75" s="812"/>
    </row>
    <row r="76" spans="1:23" x14ac:dyDescent="0.3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2"/>
      <c r="Q76" s="812"/>
      <c r="R76" s="822"/>
      <c r="S76" s="812"/>
      <c r="T76" s="812"/>
      <c r="W76" s="812"/>
    </row>
    <row r="77" spans="1:23" x14ac:dyDescent="0.3">
      <c r="A77" s="811"/>
      <c r="B77" s="811"/>
      <c r="C77" s="811"/>
      <c r="D77" s="811"/>
      <c r="E77" s="811"/>
      <c r="F77" s="811"/>
      <c r="G77" s="811"/>
      <c r="H77" s="811"/>
      <c r="I77" s="811"/>
      <c r="J77" s="811"/>
      <c r="K77" s="811"/>
      <c r="L77" s="811"/>
      <c r="M77" s="811"/>
      <c r="N77" s="811"/>
      <c r="O77" s="811"/>
      <c r="P77" s="812"/>
      <c r="Q77" s="812"/>
      <c r="R77" s="818"/>
      <c r="S77" s="821"/>
      <c r="T77" s="812"/>
      <c r="W77" s="812"/>
    </row>
    <row r="78" spans="1:23" x14ac:dyDescent="0.3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11"/>
      <c r="L78" s="811"/>
      <c r="M78" s="811"/>
      <c r="N78" s="811"/>
      <c r="O78" s="811"/>
      <c r="P78" s="812"/>
      <c r="Q78" s="812"/>
      <c r="R78" s="818"/>
      <c r="S78" s="812"/>
      <c r="T78" s="812"/>
      <c r="W78" s="812"/>
    </row>
    <row r="79" spans="1:23" x14ac:dyDescent="0.3">
      <c r="A79" s="811"/>
      <c r="B79" s="811"/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2"/>
      <c r="Q79" s="812"/>
      <c r="R79" s="812"/>
      <c r="S79" s="812"/>
      <c r="T79" s="812"/>
      <c r="W79" s="812"/>
    </row>
    <row r="80" spans="1:23" x14ac:dyDescent="0.3">
      <c r="A80" s="811"/>
      <c r="B80" s="811"/>
      <c r="C80" s="811"/>
      <c r="D80" s="811"/>
      <c r="E80" s="811"/>
      <c r="F80" s="811"/>
      <c r="G80" s="811"/>
      <c r="H80" s="811"/>
      <c r="I80" s="811"/>
      <c r="J80" s="811"/>
      <c r="K80" s="811"/>
      <c r="L80" s="811"/>
      <c r="M80" s="811"/>
      <c r="N80" s="811"/>
      <c r="O80" s="811"/>
      <c r="P80" s="812"/>
      <c r="Q80" s="812"/>
      <c r="R80" s="812"/>
      <c r="S80" s="812"/>
      <c r="T80" s="812"/>
      <c r="W80" s="812"/>
    </row>
    <row r="81" spans="1:26" ht="17.25" x14ac:dyDescent="0.3">
      <c r="A81" s="811"/>
      <c r="B81" s="811"/>
      <c r="C81" s="811"/>
      <c r="D81" s="823"/>
      <c r="E81" s="823"/>
      <c r="F81" s="823"/>
      <c r="G81" s="823"/>
      <c r="H81" s="823"/>
      <c r="I81" s="823"/>
      <c r="J81" s="823"/>
      <c r="K81" s="823"/>
      <c r="L81" s="811"/>
      <c r="M81" s="811"/>
      <c r="N81" s="811"/>
      <c r="O81" s="811"/>
      <c r="P81" s="821"/>
      <c r="Q81" s="71" t="s">
        <v>1112</v>
      </c>
      <c r="R81" s="47" t="s">
        <v>1113</v>
      </c>
    </row>
    <row r="82" spans="1:26" ht="18.75" x14ac:dyDescent="0.3">
      <c r="A82" s="824" t="s">
        <v>1220</v>
      </c>
      <c r="B82" s="823"/>
      <c r="C82" s="823"/>
      <c r="D82" s="823"/>
      <c r="E82" s="823"/>
      <c r="F82" s="823"/>
      <c r="G82" s="823"/>
      <c r="H82" s="823"/>
      <c r="I82" s="823"/>
      <c r="J82" s="823"/>
      <c r="K82" s="823"/>
      <c r="L82" s="825"/>
      <c r="M82" s="811"/>
      <c r="N82" s="811"/>
      <c r="O82" s="811"/>
      <c r="P82" s="812"/>
      <c r="Q82" s="71" t="s">
        <v>168</v>
      </c>
      <c r="R82" s="47" t="s">
        <v>294</v>
      </c>
    </row>
    <row r="83" spans="1:26" ht="17.25" x14ac:dyDescent="0.3">
      <c r="A83" s="825"/>
      <c r="B83" s="825"/>
      <c r="C83" s="823"/>
      <c r="D83" s="823"/>
      <c r="E83" s="823"/>
      <c r="F83" s="823"/>
      <c r="G83" s="823"/>
      <c r="H83" s="823"/>
      <c r="I83" s="823"/>
      <c r="J83" s="823"/>
      <c r="K83" s="823"/>
      <c r="L83" s="825"/>
      <c r="M83" s="811"/>
      <c r="N83" s="811"/>
      <c r="O83" s="811"/>
      <c r="P83" s="812"/>
    </row>
    <row r="84" spans="1:26" ht="18" thickBot="1" x14ac:dyDescent="0.35">
      <c r="A84" s="823"/>
      <c r="B84" s="823"/>
      <c r="C84" s="823"/>
      <c r="D84" s="823"/>
      <c r="E84" s="823"/>
      <c r="F84" s="823"/>
      <c r="G84" s="823"/>
      <c r="H84" s="826"/>
      <c r="I84" s="823"/>
      <c r="J84" s="823"/>
      <c r="K84" s="823"/>
      <c r="L84" s="825"/>
      <c r="M84" s="811"/>
      <c r="N84" s="811"/>
      <c r="O84" s="811"/>
      <c r="P84" s="812"/>
      <c r="Q84" s="47" t="s">
        <v>1083</v>
      </c>
      <c r="R84" s="47" t="s">
        <v>300</v>
      </c>
    </row>
    <row r="85" spans="1:26" x14ac:dyDescent="0.3">
      <c r="A85" s="1853" t="s">
        <v>1221</v>
      </c>
      <c r="B85" s="1854"/>
      <c r="C85" s="1857" t="s">
        <v>1196</v>
      </c>
      <c r="D85" s="1858"/>
      <c r="E85" s="1858"/>
      <c r="F85" s="1859"/>
      <c r="G85" s="1857" t="s">
        <v>1198</v>
      </c>
      <c r="H85" s="1858"/>
      <c r="I85" s="1858"/>
      <c r="J85" s="1859"/>
      <c r="K85" s="1854" t="s">
        <v>959</v>
      </c>
      <c r="L85" s="1854"/>
      <c r="M85" s="1854"/>
      <c r="N85" s="1854"/>
      <c r="O85" s="827" t="s">
        <v>1127</v>
      </c>
      <c r="P85" s="812"/>
      <c r="R85" s="47" t="s">
        <v>1196</v>
      </c>
      <c r="V85" s="47" t="s">
        <v>1197</v>
      </c>
      <c r="Z85" s="47" t="s">
        <v>290</v>
      </c>
    </row>
    <row r="86" spans="1:26" x14ac:dyDescent="0.3">
      <c r="A86" s="1855"/>
      <c r="B86" s="1856"/>
      <c r="C86" s="828" t="s">
        <v>1186</v>
      </c>
      <c r="D86" s="828" t="s">
        <v>1187</v>
      </c>
      <c r="E86" s="828" t="s">
        <v>307</v>
      </c>
      <c r="F86" s="828" t="s">
        <v>1188</v>
      </c>
      <c r="G86" s="828" t="s">
        <v>1186</v>
      </c>
      <c r="H86" s="828" t="s">
        <v>1187</v>
      </c>
      <c r="I86" s="828" t="s">
        <v>307</v>
      </c>
      <c r="J86" s="828" t="s">
        <v>1188</v>
      </c>
      <c r="K86" s="828" t="s">
        <v>1186</v>
      </c>
      <c r="L86" s="828" t="s">
        <v>1187</v>
      </c>
      <c r="M86" s="828" t="s">
        <v>307</v>
      </c>
      <c r="N86" s="828" t="s">
        <v>1188</v>
      </c>
      <c r="O86" s="829" t="s">
        <v>1203</v>
      </c>
      <c r="P86" s="812"/>
      <c r="Q86" s="47" t="s">
        <v>315</v>
      </c>
      <c r="R86" s="47" t="s">
        <v>305</v>
      </c>
      <c r="S86" s="47" t="s">
        <v>306</v>
      </c>
      <c r="T86" s="47" t="s">
        <v>307</v>
      </c>
      <c r="U86" s="47" t="s">
        <v>308</v>
      </c>
      <c r="V86" s="47" t="s">
        <v>305</v>
      </c>
      <c r="W86" s="47" t="s">
        <v>306</v>
      </c>
      <c r="X86" s="47" t="s">
        <v>307</v>
      </c>
      <c r="Y86" s="47" t="s">
        <v>308</v>
      </c>
    </row>
    <row r="87" spans="1:26" ht="23.1" customHeight="1" x14ac:dyDescent="0.3">
      <c r="A87" s="830" t="s">
        <v>1222</v>
      </c>
      <c r="B87" s="831"/>
      <c r="C87" s="832">
        <v>5399.3680000000149</v>
      </c>
      <c r="D87" s="832">
        <v>7780.0699999999724</v>
      </c>
      <c r="E87" s="832">
        <v>401.43099999999981</v>
      </c>
      <c r="F87" s="832">
        <v>1014.9900000000011</v>
      </c>
      <c r="G87" s="832">
        <v>14.835000000000035</v>
      </c>
      <c r="H87" s="832">
        <v>230.31999999999849</v>
      </c>
      <c r="I87" s="832">
        <v>0.01</v>
      </c>
      <c r="J87" s="832">
        <v>0.7</v>
      </c>
      <c r="K87" s="832">
        <f>+C87+G87</f>
        <v>5414.203000000015</v>
      </c>
      <c r="L87" s="832">
        <f>+D87+H87</f>
        <v>8010.3899999999712</v>
      </c>
      <c r="M87" s="833">
        <f>+E87+I87</f>
        <v>401.4409999999998</v>
      </c>
      <c r="N87" s="833">
        <f>+F87+J87</f>
        <v>1015.6900000000012</v>
      </c>
      <c r="O87" s="834">
        <f>SUM(K87:N87)</f>
        <v>14841.723999999986</v>
      </c>
      <c r="P87" s="812"/>
      <c r="Q87" s="47" t="s">
        <v>292</v>
      </c>
      <c r="R87" s="47">
        <v>5399.3680000000149</v>
      </c>
      <c r="S87" s="47">
        <v>7780.0699999999724</v>
      </c>
      <c r="T87" s="47">
        <v>401.43099999999981</v>
      </c>
      <c r="U87" s="47">
        <v>1014.9900000000011</v>
      </c>
      <c r="V87" s="47">
        <v>14.835000000000035</v>
      </c>
      <c r="W87" s="47">
        <v>230.31999999999849</v>
      </c>
      <c r="X87" s="47">
        <v>0.01</v>
      </c>
      <c r="Y87" s="47">
        <v>0.7</v>
      </c>
      <c r="Z87" s="47">
        <v>14841.723999999987</v>
      </c>
    </row>
    <row r="88" spans="1:26" ht="23.1" customHeight="1" thickBot="1" x14ac:dyDescent="0.35">
      <c r="A88" s="830" t="s">
        <v>1223</v>
      </c>
      <c r="B88" s="831"/>
      <c r="C88" s="832">
        <v>37.29999999999999</v>
      </c>
      <c r="D88" s="832">
        <v>229.76699999999985</v>
      </c>
      <c r="E88" s="832"/>
      <c r="F88" s="832"/>
      <c r="G88" s="832">
        <v>92.602999999999994</v>
      </c>
      <c r="H88" s="832">
        <v>1160.9720000000036</v>
      </c>
      <c r="I88" s="832"/>
      <c r="J88" s="832"/>
      <c r="K88" s="832">
        <f>+C88+G88</f>
        <v>129.90299999999999</v>
      </c>
      <c r="L88" s="832">
        <f>+D88+H88</f>
        <v>1390.7390000000034</v>
      </c>
      <c r="M88" s="833"/>
      <c r="N88" s="833"/>
      <c r="O88" s="834">
        <f>SUM(K88:N88)</f>
        <v>1520.6420000000035</v>
      </c>
      <c r="P88" s="835"/>
      <c r="Q88" s="47" t="s">
        <v>166</v>
      </c>
      <c r="R88" s="47">
        <v>37.29999999999999</v>
      </c>
      <c r="S88" s="47">
        <v>229.76699999999985</v>
      </c>
      <c r="V88" s="47">
        <v>92.602999999999994</v>
      </c>
      <c r="W88" s="47">
        <v>1160.9720000000036</v>
      </c>
      <c r="Z88" s="47">
        <v>1520.6420000000035</v>
      </c>
    </row>
    <row r="89" spans="1:26" ht="23.1" customHeight="1" thickTop="1" thickBot="1" x14ac:dyDescent="0.35">
      <c r="A89" s="836" t="s">
        <v>1224</v>
      </c>
      <c r="B89" s="837"/>
      <c r="C89" s="838">
        <f t="shared" ref="C89:O89" si="0">SUM(C87:C88)</f>
        <v>5436.6680000000151</v>
      </c>
      <c r="D89" s="838">
        <f t="shared" si="0"/>
        <v>8009.8369999999722</v>
      </c>
      <c r="E89" s="838">
        <f t="shared" si="0"/>
        <v>401.43099999999981</v>
      </c>
      <c r="F89" s="838">
        <f t="shared" si="0"/>
        <v>1014.9900000000011</v>
      </c>
      <c r="G89" s="838">
        <f t="shared" si="0"/>
        <v>107.43800000000003</v>
      </c>
      <c r="H89" s="838">
        <f t="shared" si="0"/>
        <v>1391.2920000000022</v>
      </c>
      <c r="I89" s="838">
        <f t="shared" si="0"/>
        <v>0.01</v>
      </c>
      <c r="J89" s="838">
        <f t="shared" si="0"/>
        <v>0.7</v>
      </c>
      <c r="K89" s="838">
        <f t="shared" si="0"/>
        <v>5544.1060000000152</v>
      </c>
      <c r="L89" s="838">
        <f t="shared" si="0"/>
        <v>9401.1289999999753</v>
      </c>
      <c r="M89" s="839">
        <f t="shared" si="0"/>
        <v>401.4409999999998</v>
      </c>
      <c r="N89" s="839">
        <f t="shared" si="0"/>
        <v>1015.6900000000012</v>
      </c>
      <c r="O89" s="840">
        <f t="shared" si="0"/>
        <v>16362.365999999989</v>
      </c>
      <c r="P89" s="812"/>
      <c r="Q89" s="47" t="s">
        <v>290</v>
      </c>
      <c r="R89" s="47">
        <v>5436.6680000000151</v>
      </c>
      <c r="S89" s="47">
        <v>8009.8369999999722</v>
      </c>
      <c r="T89" s="47">
        <v>401.43099999999981</v>
      </c>
      <c r="U89" s="47">
        <v>1014.9900000000011</v>
      </c>
      <c r="V89" s="47">
        <v>107.43800000000003</v>
      </c>
      <c r="W89" s="47">
        <v>1391.2920000000022</v>
      </c>
      <c r="X89" s="47">
        <v>0.01</v>
      </c>
      <c r="Y89" s="47">
        <v>0.7</v>
      </c>
      <c r="Z89" s="47">
        <v>16362.365999999991</v>
      </c>
    </row>
    <row r="90" spans="1:26" ht="23.1" customHeight="1" thickBot="1" x14ac:dyDescent="0.35">
      <c r="A90" s="841" t="s">
        <v>1225</v>
      </c>
      <c r="B90" s="842"/>
      <c r="C90" s="1860">
        <f>SUM(C89:F89)</f>
        <v>14862.925999999989</v>
      </c>
      <c r="D90" s="1860"/>
      <c r="E90" s="1860"/>
      <c r="F90" s="1860"/>
      <c r="G90" s="1861">
        <f>SUM(G89:J89)</f>
        <v>1499.4400000000023</v>
      </c>
      <c r="H90" s="1862"/>
      <c r="I90" s="1862"/>
      <c r="J90" s="1863"/>
      <c r="K90" s="1862">
        <f>SUM(K89:N89)</f>
        <v>16362.365999999989</v>
      </c>
      <c r="L90" s="1862"/>
      <c r="M90" s="1862"/>
      <c r="N90" s="1864"/>
      <c r="O90" s="811"/>
      <c r="P90" s="812"/>
    </row>
    <row r="91" spans="1:26" ht="17.25" x14ac:dyDescent="0.3">
      <c r="A91" s="825"/>
      <c r="B91" s="825"/>
      <c r="C91" s="825"/>
      <c r="D91" s="825"/>
      <c r="E91" s="843"/>
      <c r="F91" s="825"/>
      <c r="G91" s="825"/>
      <c r="H91" s="825"/>
      <c r="I91" s="825"/>
      <c r="J91" s="825"/>
      <c r="K91" s="825"/>
      <c r="L91" s="825"/>
      <c r="M91" s="811"/>
      <c r="N91" s="811"/>
      <c r="O91" s="811"/>
      <c r="P91" s="812"/>
      <c r="Q91" s="812"/>
      <c r="R91" s="812"/>
      <c r="S91" s="812"/>
      <c r="T91" s="812"/>
      <c r="U91" s="812"/>
      <c r="V91" s="812"/>
      <c r="W91" s="812"/>
      <c r="X91" s="812"/>
    </row>
    <row r="96" spans="1:26" x14ac:dyDescent="0.3">
      <c r="Q96" s="844"/>
    </row>
    <row r="97" spans="17:17" x14ac:dyDescent="0.3">
      <c r="Q97" s="844"/>
    </row>
    <row r="98" spans="17:17" x14ac:dyDescent="0.3">
      <c r="Q98" s="844"/>
    </row>
  </sheetData>
  <mergeCells count="7">
    <mergeCell ref="A85:B86"/>
    <mergeCell ref="C85:F85"/>
    <mergeCell ref="G85:J85"/>
    <mergeCell ref="K85:N85"/>
    <mergeCell ref="C90:F90"/>
    <mergeCell ref="G90:J90"/>
    <mergeCell ref="K90:N90"/>
  </mergeCells>
  <printOptions horizontalCentered="1"/>
  <pageMargins left="0.78740157480314965" right="0.59055118110236227" top="0.78740157480314965" bottom="0.78740157480314965" header="0" footer="0"/>
  <pageSetup paperSize="9" scale="48" fitToHeight="2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U77"/>
  <sheetViews>
    <sheetView view="pageBreakPreview" zoomScale="90" zoomScaleNormal="85" zoomScaleSheetLayoutView="90" workbookViewId="0">
      <selection activeCell="C17" sqref="C17"/>
    </sheetView>
  </sheetViews>
  <sheetFormatPr baseColWidth="10" defaultColWidth="11.42578125" defaultRowHeight="16.5" x14ac:dyDescent="0.3"/>
  <cols>
    <col min="1" max="1" width="1.5703125" style="75" customWidth="1"/>
    <col min="2" max="2" width="24" style="73" customWidth="1"/>
    <col min="3" max="3" width="10.5703125" style="73" customWidth="1"/>
    <col min="4" max="5" width="9.85546875" style="73" customWidth="1"/>
    <col min="6" max="6" width="8.7109375" style="73" customWidth="1"/>
    <col min="7" max="7" width="10.42578125" style="73" bestFit="1" customWidth="1"/>
    <col min="8" max="9" width="11.42578125" style="73"/>
    <col min="10" max="10" width="13.7109375" style="73" customWidth="1"/>
    <col min="11" max="11" width="24.140625" style="73" customWidth="1"/>
    <col min="12" max="12" width="13.5703125" style="73" customWidth="1"/>
    <col min="13" max="13" width="4.85546875" style="123" customWidth="1"/>
    <col min="14" max="14" width="23.42578125" style="123" bestFit="1" customWidth="1"/>
    <col min="15" max="15" width="24.7109375" style="123" bestFit="1" customWidth="1"/>
    <col min="16" max="16" width="5.42578125" style="123" bestFit="1" customWidth="1"/>
    <col min="17" max="17" width="13.7109375" style="123" bestFit="1" customWidth="1"/>
    <col min="18" max="18" width="6.85546875" style="123" bestFit="1" customWidth="1"/>
    <col min="19" max="19" width="13.7109375" style="123" bestFit="1" customWidth="1"/>
    <col min="20" max="21" width="6" style="47" customWidth="1"/>
    <col min="22" max="22" width="6" style="24" bestFit="1" customWidth="1"/>
    <col min="23" max="23" width="6" style="24" customWidth="1"/>
    <col min="24" max="24" width="5" style="24" customWidth="1"/>
    <col min="25" max="25" width="6" style="24" bestFit="1" customWidth="1"/>
    <col min="26" max="26" width="5" style="24" customWidth="1"/>
    <col min="27" max="27" width="6" style="24" customWidth="1"/>
    <col min="28" max="28" width="5" style="24" customWidth="1"/>
    <col min="29" max="29" width="6" style="24" customWidth="1"/>
    <col min="30" max="30" width="6" style="24" bestFit="1" customWidth="1"/>
    <col min="31" max="31" width="5" style="24" customWidth="1"/>
    <col min="32" max="32" width="6" style="24" bestFit="1" customWidth="1"/>
    <col min="33" max="33" width="6" style="24" customWidth="1"/>
    <col min="34" max="34" width="6" style="24" bestFit="1" customWidth="1"/>
    <col min="35" max="35" width="4" style="24" customWidth="1"/>
    <col min="36" max="38" width="5" style="24" customWidth="1"/>
    <col min="39" max="39" width="6" style="24" customWidth="1"/>
    <col min="40" max="41" width="5" style="24" customWidth="1"/>
    <col min="42" max="42" width="6" style="24" customWidth="1"/>
    <col min="43" max="43" width="5" style="24" customWidth="1"/>
    <col min="44" max="44" width="6" style="24" customWidth="1"/>
    <col min="45" max="45" width="5" style="24" bestFit="1" customWidth="1"/>
    <col min="46" max="46" width="6" style="24" bestFit="1" customWidth="1"/>
    <col min="47" max="47" width="5" style="24" customWidth="1"/>
    <col min="48" max="48" width="6" style="24" customWidth="1"/>
    <col min="49" max="49" width="4" style="24" customWidth="1"/>
    <col min="50" max="53" width="5" style="24" customWidth="1"/>
    <col min="54" max="54" width="6" style="24" customWidth="1"/>
    <col min="55" max="55" width="5" style="24" customWidth="1"/>
    <col min="56" max="56" width="6" style="24" bestFit="1" customWidth="1"/>
    <col min="57" max="57" width="6" style="24" customWidth="1"/>
    <col min="58" max="58" width="5" style="24" customWidth="1"/>
    <col min="59" max="59" width="5" style="24" bestFit="1" customWidth="1"/>
    <col min="60" max="60" width="6" style="24" bestFit="1" customWidth="1"/>
    <col min="61" max="61" width="4" style="24" customWidth="1"/>
    <col min="62" max="63" width="5" style="24" customWidth="1"/>
    <col min="64" max="64" width="6" style="24" customWidth="1"/>
    <col min="65" max="65" width="6" style="24" bestFit="1" customWidth="1"/>
    <col min="66" max="66" width="5" style="24" bestFit="1" customWidth="1"/>
    <col min="67" max="67" width="6" style="24" bestFit="1" customWidth="1"/>
    <col min="68" max="68" width="6" style="24" customWidth="1"/>
    <col min="69" max="69" width="6" style="24" bestFit="1" customWidth="1"/>
    <col min="70" max="70" width="5" style="24" customWidth="1"/>
    <col min="71" max="71" width="4" style="24" customWidth="1"/>
    <col min="72" max="73" width="5" style="24" customWidth="1"/>
    <col min="74" max="74" width="6" style="24" bestFit="1" customWidth="1"/>
    <col min="75" max="75" width="5" style="24" customWidth="1"/>
    <col min="76" max="76" width="6" style="24" bestFit="1" customWidth="1"/>
    <col min="77" max="78" width="5" style="24" customWidth="1"/>
    <col min="79" max="79" width="6" style="24" customWidth="1"/>
    <col min="80" max="80" width="4" style="24" customWidth="1"/>
    <col min="81" max="82" width="5" style="24" customWidth="1"/>
    <col min="83" max="83" width="6" style="24" bestFit="1" customWidth="1"/>
    <col min="84" max="84" width="5" style="24" customWidth="1"/>
    <col min="85" max="85" width="6" style="24" customWidth="1"/>
    <col min="86" max="86" width="4" style="24" customWidth="1"/>
    <col min="87" max="89" width="5" style="24" customWidth="1"/>
    <col min="90" max="90" width="6" style="24" bestFit="1" customWidth="1"/>
    <col min="91" max="91" width="5" style="24" customWidth="1"/>
    <col min="92" max="92" width="6" style="24" bestFit="1" customWidth="1"/>
    <col min="93" max="93" width="4" style="24" customWidth="1"/>
    <col min="94" max="94" width="5" style="24" customWidth="1"/>
    <col min="95" max="95" width="5" style="24" bestFit="1" customWidth="1"/>
    <col min="96" max="96" width="6" style="24" customWidth="1"/>
    <col min="97" max="97" width="6" style="24" bestFit="1" customWidth="1"/>
    <col min="98" max="98" width="5" style="24" bestFit="1" customWidth="1"/>
    <col min="99" max="99" width="5" style="24" customWidth="1"/>
    <col min="100" max="100" width="6" style="24" bestFit="1" customWidth="1"/>
    <col min="101" max="101" width="2" style="24" customWidth="1"/>
    <col min="102" max="102" width="6" style="24" bestFit="1" customWidth="1"/>
    <col min="103" max="103" width="4" style="24" customWidth="1"/>
    <col min="104" max="104" width="5" style="24" customWidth="1"/>
    <col min="105" max="105" width="4" style="24" customWidth="1"/>
    <col min="106" max="108" width="5" style="24" customWidth="1"/>
    <col min="109" max="109" width="4" style="24" customWidth="1"/>
    <col min="110" max="110" width="5" style="24" customWidth="1"/>
    <col min="111" max="111" width="6" style="24" customWidth="1"/>
    <col min="112" max="112" width="5" style="24" bestFit="1" customWidth="1"/>
    <col min="113" max="113" width="4" style="24" customWidth="1"/>
    <col min="114" max="114" width="6" style="24" customWidth="1"/>
    <col min="115" max="115" width="5" style="24" bestFit="1" customWidth="1"/>
    <col min="116" max="116" width="6" style="24" bestFit="1" customWidth="1"/>
    <col min="117" max="117" width="5" style="24" customWidth="1"/>
    <col min="118" max="118" width="6" style="24" customWidth="1"/>
    <col min="119" max="119" width="6" style="24" bestFit="1" customWidth="1"/>
    <col min="120" max="121" width="4" style="24" customWidth="1"/>
    <col min="122" max="122" width="6" style="24" bestFit="1" customWidth="1"/>
    <col min="123" max="123" width="5" style="24" bestFit="1" customWidth="1"/>
    <col min="124" max="124" width="6" style="24" bestFit="1" customWidth="1"/>
    <col min="125" max="125" width="6" style="24" customWidth="1"/>
    <col min="126" max="127" width="5" style="24" customWidth="1"/>
    <col min="128" max="128" width="6" style="24" bestFit="1" customWidth="1"/>
    <col min="129" max="129" width="2" style="24" customWidth="1"/>
    <col min="130" max="131" width="4" style="24" customWidth="1"/>
    <col min="132" max="132" width="6" style="24" customWidth="1"/>
    <col min="133" max="134" width="5" style="24" customWidth="1"/>
    <col min="135" max="135" width="4" style="24" customWidth="1"/>
    <col min="136" max="136" width="2" style="24" customWidth="1"/>
    <col min="137" max="137" width="6" style="24" customWidth="1"/>
    <col min="138" max="139" width="6" style="24" bestFit="1" customWidth="1"/>
    <col min="140" max="140" width="6" style="24" customWidth="1"/>
    <col min="141" max="142" width="6" style="24" bestFit="1" customWidth="1"/>
    <col min="143" max="143" width="4" style="24" customWidth="1"/>
    <col min="144" max="144" width="5" style="24" bestFit="1" customWidth="1"/>
    <col min="145" max="145" width="6" style="24" bestFit="1" customWidth="1"/>
    <col min="146" max="146" width="4" style="24" customWidth="1"/>
    <col min="147" max="147" width="5" style="24" bestFit="1" customWidth="1"/>
    <col min="148" max="148" width="4" style="24" customWidth="1"/>
    <col min="149" max="149" width="5" style="24" customWidth="1"/>
    <col min="150" max="152" width="4" style="24" customWidth="1"/>
    <col min="153" max="153" width="6" style="24" customWidth="1"/>
    <col min="154" max="154" width="6" style="24" bestFit="1" customWidth="1"/>
    <col min="155" max="155" width="2" style="24" customWidth="1"/>
    <col min="156" max="157" width="6" style="24" customWidth="1"/>
    <col min="158" max="160" width="4" style="24" customWidth="1"/>
    <col min="161" max="161" width="5" style="24" customWidth="1"/>
    <col min="162" max="162" width="4" style="24" customWidth="1"/>
    <col min="163" max="163" width="5" style="24" customWidth="1"/>
    <col min="164" max="165" width="6" style="24" bestFit="1" customWidth="1"/>
    <col min="166" max="166" width="5" style="24" customWidth="1"/>
    <col min="167" max="167" width="2" style="24" customWidth="1"/>
    <col min="168" max="168" width="6" style="24" customWidth="1"/>
    <col min="169" max="169" width="5" style="24" customWidth="1"/>
    <col min="170" max="170" width="4" style="24" customWidth="1"/>
    <col min="171" max="171" width="5" style="24" customWidth="1"/>
    <col min="172" max="172" width="4" style="24" customWidth="1"/>
    <col min="173" max="173" width="5" style="24" bestFit="1" customWidth="1"/>
    <col min="174" max="174" width="5" style="24" customWidth="1"/>
    <col min="175" max="176" width="6" style="24" customWidth="1"/>
    <col min="177" max="177" width="5" style="24" customWidth="1"/>
    <col min="178" max="178" width="6" style="24" customWidth="1"/>
    <col min="179" max="179" width="6" style="24" bestFit="1" customWidth="1"/>
    <col min="180" max="180" width="3" style="24" customWidth="1"/>
    <col min="181" max="182" width="6" style="24" customWidth="1"/>
    <col min="183" max="184" width="7" style="24" customWidth="1"/>
    <col min="185" max="185" width="7" style="24" bestFit="1" customWidth="1"/>
    <col min="186" max="187" width="7" style="24" customWidth="1"/>
    <col min="188" max="189" width="5" style="24" customWidth="1"/>
    <col min="190" max="190" width="7" style="24" customWidth="1"/>
    <col min="191" max="191" width="6" style="24" customWidth="1"/>
    <col min="192" max="193" width="7" style="24" customWidth="1"/>
    <col min="194" max="194" width="5" style="24" customWidth="1"/>
    <col min="195" max="197" width="7" style="24" customWidth="1"/>
    <col min="198" max="198" width="7" style="24" bestFit="1" customWidth="1"/>
    <col min="199" max="199" width="6" style="24" customWidth="1"/>
    <col min="200" max="200" width="7" style="24" customWidth="1"/>
    <col min="201" max="201" width="7" style="24" bestFit="1" customWidth="1"/>
    <col min="202" max="204" width="7" style="24" customWidth="1"/>
    <col min="205" max="205" width="7" style="24" bestFit="1" customWidth="1"/>
    <col min="206" max="206" width="7" style="24" customWidth="1"/>
    <col min="207" max="207" width="6" style="24" customWidth="1"/>
    <col min="208" max="209" width="7" style="24" customWidth="1"/>
    <col min="210" max="210" width="6" style="24" customWidth="1"/>
    <col min="211" max="211" width="7" style="24" customWidth="1"/>
    <col min="212" max="212" width="7" style="24" bestFit="1" customWidth="1"/>
    <col min="213" max="213" width="7" style="24" customWidth="1"/>
    <col min="214" max="216" width="6" style="24" customWidth="1"/>
    <col min="217" max="221" width="7" style="24" customWidth="1"/>
    <col min="222" max="222" width="7" style="24" bestFit="1" customWidth="1"/>
    <col min="223" max="223" width="6" style="24" customWidth="1"/>
    <col min="224" max="225" width="7" style="24" customWidth="1"/>
    <col min="226" max="226" width="7" style="24" bestFit="1" customWidth="1"/>
    <col min="227" max="232" width="7" style="24" customWidth="1"/>
    <col min="233" max="234" width="5" style="24" customWidth="1"/>
    <col min="235" max="236" width="6" style="24" customWidth="1"/>
    <col min="237" max="240" width="7" style="24" customWidth="1"/>
    <col min="241" max="242" width="7" style="24" bestFit="1" customWidth="1"/>
    <col min="243" max="243" width="6" style="24" customWidth="1"/>
    <col min="244" max="244" width="7" style="24" bestFit="1" customWidth="1"/>
    <col min="245" max="245" width="6" style="24" customWidth="1"/>
    <col min="246" max="246" width="7" style="24" bestFit="1" customWidth="1"/>
    <col min="247" max="250" width="7" style="24" customWidth="1"/>
    <col min="251" max="251" width="6" style="24" customWidth="1"/>
    <col min="252" max="252" width="6" style="24" bestFit="1" customWidth="1"/>
    <col min="253" max="253" width="7" style="24" bestFit="1" customWidth="1"/>
    <col min="254" max="255" width="6" style="24" customWidth="1"/>
    <col min="256" max="256" width="4" style="24" customWidth="1"/>
    <col min="257" max="259" width="8" style="24" bestFit="1" customWidth="1"/>
    <col min="260" max="261" width="7" style="24" bestFit="1" customWidth="1"/>
    <col min="262" max="262" width="14.42578125" style="24" bestFit="1" customWidth="1"/>
    <col min="263" max="263" width="9.7109375" style="24" bestFit="1" customWidth="1"/>
    <col min="264" max="264" width="5" style="24" customWidth="1"/>
    <col min="265" max="265" width="6" style="24" bestFit="1" customWidth="1"/>
    <col min="266" max="266" width="6" style="24" customWidth="1"/>
    <col min="267" max="267" width="5" style="24" customWidth="1"/>
    <col min="268" max="268" width="6" style="24" bestFit="1" customWidth="1"/>
    <col min="269" max="269" width="6" style="24" customWidth="1"/>
    <col min="270" max="270" width="6" style="24" bestFit="1" customWidth="1"/>
    <col min="271" max="271" width="6" style="24" customWidth="1"/>
    <col min="272" max="272" width="5" style="24" customWidth="1"/>
    <col min="273" max="273" width="6" style="24" customWidth="1"/>
    <col min="274" max="274" width="6" style="24" bestFit="1" customWidth="1"/>
    <col min="275" max="275" width="5" style="24" customWidth="1"/>
    <col min="276" max="276" width="6" style="24" bestFit="1" customWidth="1"/>
    <col min="277" max="277" width="5" style="24" customWidth="1"/>
    <col min="278" max="278" width="6" style="24" customWidth="1"/>
    <col min="279" max="279" width="6" style="24" bestFit="1" customWidth="1"/>
    <col min="280" max="280" width="6" style="24" customWidth="1"/>
    <col min="281" max="281" width="5" style="24" customWidth="1"/>
    <col min="282" max="282" width="6" style="24" customWidth="1"/>
    <col min="283" max="283" width="5" style="24" customWidth="1"/>
    <col min="284" max="284" width="6" style="24" customWidth="1"/>
    <col min="285" max="285" width="5" style="24" customWidth="1"/>
    <col min="286" max="288" width="6" style="24" customWidth="1"/>
    <col min="289" max="289" width="6" style="24" bestFit="1" customWidth="1"/>
    <col min="290" max="290" width="6" style="24" customWidth="1"/>
    <col min="291" max="291" width="5" style="24" customWidth="1"/>
    <col min="292" max="294" width="6" style="24" customWidth="1"/>
    <col min="295" max="295" width="4" style="24" customWidth="1"/>
    <col min="296" max="296" width="6" style="24" customWidth="1"/>
    <col min="297" max="297" width="5" style="24" customWidth="1"/>
    <col min="298" max="301" width="6" style="24" customWidth="1"/>
    <col min="302" max="302" width="6" style="24" bestFit="1" customWidth="1"/>
    <col min="303" max="303" width="5" style="24" customWidth="1"/>
    <col min="304" max="304" width="6" style="24" bestFit="1" customWidth="1"/>
    <col min="305" max="305" width="6" style="24" customWidth="1"/>
    <col min="306" max="306" width="6" style="24" bestFit="1" customWidth="1"/>
    <col min="307" max="307" width="6" style="24" customWidth="1"/>
    <col min="308" max="308" width="6" style="24" bestFit="1" customWidth="1"/>
    <col min="309" max="309" width="5" style="24" customWidth="1"/>
    <col min="310" max="310" width="6" style="24" customWidth="1"/>
    <col min="311" max="311" width="5" style="24" customWidth="1"/>
    <col min="312" max="312" width="6" style="24" customWidth="1"/>
    <col min="313" max="313" width="5" style="24" customWidth="1"/>
    <col min="314" max="314" width="6" style="24" customWidth="1"/>
    <col min="315" max="315" width="5" style="24" customWidth="1"/>
    <col min="316" max="317" width="6" style="24" customWidth="1"/>
    <col min="318" max="318" width="5" style="24" customWidth="1"/>
    <col min="319" max="319" width="6" style="24" bestFit="1" customWidth="1"/>
    <col min="320" max="320" width="5" style="24" customWidth="1"/>
    <col min="321" max="321" width="6" style="24" bestFit="1" customWidth="1"/>
    <col min="322" max="322" width="5" style="24" customWidth="1"/>
    <col min="323" max="323" width="6" style="24" bestFit="1" customWidth="1"/>
    <col min="324" max="325" width="6" style="24" customWidth="1"/>
    <col min="326" max="326" width="4" style="24" customWidth="1"/>
    <col min="327" max="327" width="6" style="24" customWidth="1"/>
    <col min="328" max="328" width="5" style="24" customWidth="1"/>
    <col min="329" max="329" width="6" style="24" bestFit="1" customWidth="1"/>
    <col min="330" max="330" width="6" style="24" customWidth="1"/>
    <col min="331" max="331" width="6" style="24" bestFit="1" customWidth="1"/>
    <col min="332" max="332" width="5" style="24" customWidth="1"/>
    <col min="333" max="333" width="6" style="24" customWidth="1"/>
    <col min="334" max="334" width="5" style="24" customWidth="1"/>
    <col min="335" max="335" width="6" style="24" customWidth="1"/>
    <col min="336" max="337" width="5" style="24" customWidth="1"/>
    <col min="338" max="339" width="6" style="24" customWidth="1"/>
    <col min="340" max="340" width="6" style="24" bestFit="1" customWidth="1"/>
    <col min="341" max="341" width="5" style="24" bestFit="1" customWidth="1"/>
    <col min="342" max="342" width="6" style="24" customWidth="1"/>
    <col min="343" max="343" width="6" style="24" bestFit="1" customWidth="1"/>
    <col min="344" max="344" width="6" style="24" customWidth="1"/>
    <col min="345" max="345" width="5" style="24" customWidth="1"/>
    <col min="346" max="346" width="4" style="24" customWidth="1"/>
    <col min="347" max="347" width="6" style="24" bestFit="1" customWidth="1"/>
    <col min="348" max="348" width="5" style="24" customWidth="1"/>
    <col min="349" max="349" width="6" style="24" customWidth="1"/>
    <col min="350" max="350" width="6" style="24" bestFit="1" customWidth="1"/>
    <col min="351" max="351" width="5" style="24" customWidth="1"/>
    <col min="352" max="352" width="6" style="24" customWidth="1"/>
    <col min="353" max="353" width="6" style="24" bestFit="1" customWidth="1"/>
    <col min="354" max="354" width="5" style="24" customWidth="1"/>
    <col min="355" max="355" width="6" style="24" bestFit="1" customWidth="1"/>
    <col min="356" max="356" width="6" style="24" customWidth="1"/>
    <col min="357" max="357" width="5" style="24" customWidth="1"/>
    <col min="358" max="358" width="6" style="24" customWidth="1"/>
    <col min="359" max="359" width="5" style="24" customWidth="1"/>
    <col min="360" max="360" width="6" style="24" bestFit="1" customWidth="1"/>
    <col min="361" max="361" width="5" style="24" customWidth="1"/>
    <col min="362" max="362" width="5" style="24" bestFit="1" customWidth="1"/>
    <col min="363" max="363" width="6" style="24" customWidth="1"/>
    <col min="364" max="364" width="4" style="24" customWidth="1"/>
    <col min="365" max="365" width="6" style="24" customWidth="1"/>
    <col min="366" max="366" width="6" style="24" bestFit="1" customWidth="1"/>
    <col min="367" max="367" width="5" style="24" customWidth="1"/>
    <col min="368" max="368" width="6" style="24" customWidth="1"/>
    <col min="369" max="369" width="5" style="24" customWidth="1"/>
    <col min="370" max="371" width="6" style="24" customWidth="1"/>
    <col min="372" max="372" width="6" style="24" bestFit="1" customWidth="1"/>
    <col min="373" max="373" width="6" style="24" customWidth="1"/>
    <col min="374" max="374" width="5" style="24" customWidth="1"/>
    <col min="375" max="375" width="6" style="24" bestFit="1" customWidth="1"/>
    <col min="376" max="376" width="6" style="24" customWidth="1"/>
    <col min="377" max="377" width="5" style="24" customWidth="1"/>
    <col min="378" max="378" width="6" style="24" bestFit="1" customWidth="1"/>
    <col min="379" max="379" width="5" style="24" customWidth="1"/>
    <col min="380" max="380" width="6" style="24" customWidth="1"/>
    <col min="381" max="381" width="6" style="24" bestFit="1" customWidth="1"/>
    <col min="382" max="383" width="5" style="24" customWidth="1"/>
    <col min="384" max="384" width="6" style="24" bestFit="1" customWidth="1"/>
    <col min="385" max="385" width="4" style="24" customWidth="1"/>
    <col min="386" max="389" width="6" style="24" customWidth="1"/>
    <col min="390" max="390" width="6" style="24" bestFit="1" customWidth="1"/>
    <col min="391" max="391" width="5" style="24" customWidth="1"/>
    <col min="392" max="393" width="6" style="24" customWidth="1"/>
    <col min="394" max="394" width="6" style="24" bestFit="1" customWidth="1"/>
    <col min="395" max="396" width="5" style="24" customWidth="1"/>
    <col min="397" max="397" width="6" style="24" bestFit="1" customWidth="1"/>
    <col min="398" max="398" width="5" style="24" customWidth="1"/>
    <col min="399" max="401" width="6" style="24" customWidth="1"/>
    <col min="402" max="402" width="6" style="24" bestFit="1" customWidth="1"/>
    <col min="403" max="403" width="4" style="24" customWidth="1"/>
    <col min="404" max="404" width="6" style="24" bestFit="1" customWidth="1"/>
    <col min="405" max="405" width="5" style="24" customWidth="1"/>
    <col min="406" max="408" width="6" style="24" customWidth="1"/>
    <col min="409" max="411" width="5" style="24" customWidth="1"/>
    <col min="412" max="412" width="7" style="24" bestFit="1" customWidth="1"/>
    <col min="413" max="413" width="5" style="24" customWidth="1"/>
    <col min="414" max="414" width="6" style="24" customWidth="1"/>
    <col min="415" max="415" width="5" style="24" customWidth="1"/>
    <col min="416" max="416" width="6" style="24" customWidth="1"/>
    <col min="417" max="417" width="4" style="24" customWidth="1"/>
    <col min="418" max="418" width="5" style="24" customWidth="1"/>
    <col min="419" max="419" width="5" style="24" bestFit="1" customWidth="1"/>
    <col min="420" max="420" width="6" style="24" customWidth="1"/>
    <col min="421" max="421" width="5" style="24" customWidth="1"/>
    <col min="422" max="422" width="6" style="24" bestFit="1" customWidth="1"/>
    <col min="423" max="423" width="4" style="24" customWidth="1"/>
    <col min="424" max="424" width="6" style="24" bestFit="1" customWidth="1"/>
    <col min="425" max="425" width="6" style="24" customWidth="1"/>
    <col min="426" max="426" width="5" style="24" customWidth="1"/>
    <col min="427" max="427" width="6" style="24" bestFit="1" customWidth="1"/>
    <col min="428" max="428" width="5" style="24" customWidth="1"/>
    <col min="429" max="432" width="6" style="24" customWidth="1"/>
    <col min="433" max="433" width="4" style="24" customWidth="1"/>
    <col min="434" max="435" width="6" style="24" customWidth="1"/>
    <col min="436" max="439" width="5" style="24" customWidth="1"/>
    <col min="440" max="440" width="6" style="24" customWidth="1"/>
    <col min="441" max="441" width="6" style="24" bestFit="1" customWidth="1"/>
    <col min="442" max="442" width="6" style="24" customWidth="1"/>
    <col min="443" max="443" width="2" style="24" customWidth="1"/>
    <col min="444" max="444" width="6" style="24" bestFit="1" customWidth="1"/>
    <col min="445" max="445" width="6" style="24" customWidth="1"/>
    <col min="446" max="448" width="5" style="24" customWidth="1"/>
    <col min="449" max="449" width="6" style="24" bestFit="1" customWidth="1"/>
    <col min="450" max="450" width="5" style="24" customWidth="1"/>
    <col min="451" max="451" width="4" style="24" customWidth="1"/>
    <col min="452" max="452" width="6" style="24" customWidth="1"/>
    <col min="453" max="454" width="5" style="24" customWidth="1"/>
    <col min="455" max="455" width="4" style="24" customWidth="1"/>
    <col min="456" max="456" width="6" style="24" customWidth="1"/>
    <col min="457" max="457" width="6" style="24" bestFit="1" customWidth="1"/>
    <col min="458" max="458" width="6" style="24" customWidth="1"/>
    <col min="459" max="459" width="7" style="24" bestFit="1" customWidth="1"/>
    <col min="460" max="460" width="5" style="24" bestFit="1" customWidth="1"/>
    <col min="461" max="461" width="6" style="24" customWidth="1"/>
    <col min="462" max="462" width="5" style="24" customWidth="1"/>
    <col min="463" max="463" width="4" style="24" customWidth="1"/>
    <col min="464" max="464" width="6" style="24" customWidth="1"/>
    <col min="465" max="466" width="6" style="24" bestFit="1" customWidth="1"/>
    <col min="467" max="469" width="5" style="24" customWidth="1"/>
    <col min="470" max="470" width="6" style="24" bestFit="1" customWidth="1"/>
    <col min="471" max="471" width="4" style="24" customWidth="1"/>
    <col min="472" max="473" width="5" style="24" customWidth="1"/>
    <col min="474" max="474" width="6" style="24" bestFit="1" customWidth="1"/>
    <col min="475" max="475" width="5" style="24" customWidth="1"/>
    <col min="476" max="476" width="6" style="24" bestFit="1" customWidth="1"/>
    <col min="477" max="477" width="4" style="24" customWidth="1"/>
    <col min="478" max="478" width="5" style="24" customWidth="1"/>
    <col min="479" max="479" width="6" style="24" bestFit="1" customWidth="1"/>
    <col min="480" max="480" width="6" style="24" customWidth="1"/>
    <col min="481" max="481" width="5" style="24" customWidth="1"/>
    <col min="482" max="482" width="5" style="24" bestFit="1" customWidth="1"/>
    <col min="483" max="483" width="4" style="24" customWidth="1"/>
    <col min="484" max="484" width="6" style="24" customWidth="1"/>
    <col min="485" max="488" width="5" style="24" customWidth="1"/>
    <col min="489" max="489" width="4" style="24" customWidth="1"/>
    <col min="490" max="490" width="5" style="24" customWidth="1"/>
    <col min="491" max="491" width="6" style="24" customWidth="1"/>
    <col min="492" max="492" width="5" style="24" customWidth="1"/>
    <col min="493" max="493" width="6" style="24" bestFit="1" customWidth="1"/>
    <col min="494" max="494" width="4" style="24" customWidth="1"/>
    <col min="495" max="495" width="6" style="24" bestFit="1" customWidth="1"/>
    <col min="496" max="496" width="6" style="24" customWidth="1"/>
    <col min="497" max="499" width="5" style="24" customWidth="1"/>
    <col min="500" max="500" width="6" style="24" bestFit="1" customWidth="1"/>
    <col min="501" max="501" width="5" style="24" customWidth="1"/>
    <col min="502" max="502" width="6" style="24" bestFit="1" customWidth="1"/>
    <col min="503" max="503" width="5" style="24" customWidth="1"/>
    <col min="504" max="504" width="6" style="24" bestFit="1" customWidth="1"/>
    <col min="505" max="506" width="5" style="24" customWidth="1"/>
    <col min="507" max="507" width="5" style="24" bestFit="1" customWidth="1"/>
    <col min="508" max="508" width="5" style="24" customWidth="1"/>
    <col min="509" max="509" width="2" style="24" customWidth="1"/>
    <col min="510" max="510" width="6" style="24" bestFit="1" customWidth="1"/>
    <col min="511" max="512" width="5" style="24" customWidth="1"/>
    <col min="513" max="513" width="6" style="24" customWidth="1"/>
    <col min="514" max="514" width="4" style="24" customWidth="1"/>
    <col min="515" max="516" width="5" style="24" customWidth="1"/>
    <col min="517" max="517" width="4" style="24" customWidth="1"/>
    <col min="518" max="518" width="5" style="24" customWidth="1"/>
    <col min="519" max="519" width="6" style="24" bestFit="1" customWidth="1"/>
    <col min="520" max="521" width="5" style="24" customWidth="1"/>
    <col min="522" max="522" width="8" style="24" bestFit="1" customWidth="1"/>
    <col min="523" max="524" width="6" style="24" bestFit="1" customWidth="1"/>
    <col min="525" max="525" width="6" style="24" customWidth="1"/>
    <col min="526" max="526" width="4" style="24" customWidth="1"/>
    <col min="527" max="527" width="5" style="24" customWidth="1"/>
    <col min="528" max="528" width="4" style="24" customWidth="1"/>
    <col min="529" max="529" width="6" style="24" customWidth="1"/>
    <col min="530" max="530" width="6" style="24" bestFit="1" customWidth="1"/>
    <col min="531" max="531" width="6" style="24" customWidth="1"/>
    <col min="532" max="533" width="5" style="24" customWidth="1"/>
    <col min="534" max="534" width="5" style="24" bestFit="1" customWidth="1"/>
    <col min="535" max="535" width="6" style="24" bestFit="1" customWidth="1"/>
    <col min="536" max="536" width="6" style="24" customWidth="1"/>
    <col min="537" max="537" width="6" style="24" bestFit="1" customWidth="1"/>
    <col min="538" max="538" width="4" style="24" customWidth="1"/>
    <col min="539" max="539" width="6" style="24" customWidth="1"/>
    <col min="540" max="541" width="5" style="24" customWidth="1"/>
    <col min="542" max="542" width="4" style="24" customWidth="1"/>
    <col min="543" max="543" width="5" style="24" bestFit="1" customWidth="1"/>
    <col min="544" max="544" width="6" style="24" bestFit="1" customWidth="1"/>
    <col min="545" max="545" width="2" style="24" customWidth="1"/>
    <col min="546" max="546" width="5" style="24" bestFit="1" customWidth="1"/>
    <col min="547" max="547" width="5" style="24" customWidth="1"/>
    <col min="548" max="548" width="6" style="24" customWidth="1"/>
    <col min="549" max="549" width="5" style="24" bestFit="1" customWidth="1"/>
    <col min="550" max="550" width="6" style="24" customWidth="1"/>
    <col min="551" max="551" width="8" style="24" bestFit="1" customWidth="1"/>
    <col min="552" max="552" width="5" style="24" bestFit="1" customWidth="1"/>
    <col min="553" max="553" width="4" style="24" customWidth="1"/>
    <col min="554" max="554" width="5" style="24" customWidth="1"/>
    <col min="555" max="555" width="5" style="24" bestFit="1" customWidth="1"/>
    <col min="556" max="556" width="4" style="24" customWidth="1"/>
    <col min="557" max="557" width="5" style="24" customWidth="1"/>
    <col min="558" max="558" width="6" style="24" customWidth="1"/>
    <col min="559" max="559" width="5" style="24" customWidth="1"/>
    <col min="560" max="560" width="6" style="24" bestFit="1" customWidth="1"/>
    <col min="561" max="561" width="4" style="24" customWidth="1"/>
    <col min="562" max="562" width="6" style="24" customWidth="1"/>
    <col min="563" max="563" width="5" style="24" customWidth="1"/>
    <col min="564" max="564" width="4" style="24" customWidth="1"/>
    <col min="565" max="565" width="5" style="24" bestFit="1" customWidth="1"/>
    <col min="566" max="566" width="4" style="24" customWidth="1"/>
    <col min="567" max="567" width="5" style="24" customWidth="1"/>
    <col min="568" max="568" width="6" style="24" customWidth="1"/>
    <col min="569" max="569" width="4" style="24" customWidth="1"/>
    <col min="570" max="570" width="6" style="24" bestFit="1" customWidth="1"/>
    <col min="571" max="572" width="5" style="24" bestFit="1" customWidth="1"/>
    <col min="573" max="573" width="2" style="24" customWidth="1"/>
    <col min="574" max="574" width="5" style="24" customWidth="1"/>
    <col min="575" max="575" width="6" style="24" bestFit="1" customWidth="1"/>
    <col min="576" max="576" width="6" style="24" customWidth="1"/>
    <col min="577" max="579" width="5" style="24" customWidth="1"/>
    <col min="580" max="581" width="6" style="24" customWidth="1"/>
    <col min="582" max="582" width="5" style="24" customWidth="1"/>
    <col min="583" max="583" width="2" style="24" customWidth="1"/>
    <col min="584" max="584" width="6" style="24" bestFit="1" customWidth="1"/>
    <col min="585" max="586" width="5" style="24" bestFit="1" customWidth="1"/>
    <col min="587" max="587" width="6" style="24" customWidth="1"/>
    <col min="588" max="588" width="4" style="24" customWidth="1"/>
    <col min="589" max="589" width="6" style="24" customWidth="1"/>
    <col min="590" max="590" width="6" style="24" bestFit="1" customWidth="1"/>
    <col min="591" max="591" width="4" style="24" customWidth="1"/>
    <col min="592" max="592" width="6" style="24" bestFit="1" customWidth="1"/>
    <col min="593" max="593" width="2" style="24" customWidth="1"/>
    <col min="594" max="594" width="5" style="24" customWidth="1"/>
    <col min="595" max="596" width="4" style="24" customWidth="1"/>
    <col min="597" max="597" width="4" style="24" bestFit="1" customWidth="1"/>
    <col min="598" max="598" width="2" style="24" customWidth="1"/>
    <col min="599" max="600" width="4" style="24" customWidth="1"/>
    <col min="601" max="601" width="6" style="24" bestFit="1" customWidth="1"/>
    <col min="602" max="602" width="5" style="24" customWidth="1"/>
    <col min="603" max="603" width="4" style="24" bestFit="1" customWidth="1"/>
    <col min="604" max="604" width="4" style="24" customWidth="1"/>
    <col min="605" max="605" width="5" style="24" customWidth="1"/>
    <col min="606" max="607" width="6" style="24" customWidth="1"/>
    <col min="608" max="608" width="4" style="24" customWidth="1"/>
    <col min="609" max="610" width="5" style="24" customWidth="1"/>
    <col min="611" max="611" width="6" style="24" customWidth="1"/>
    <col min="612" max="612" width="4" style="24" customWidth="1"/>
    <col min="613" max="613" width="6" style="24" customWidth="1"/>
    <col min="614" max="614" width="4" style="24" bestFit="1" customWidth="1"/>
    <col min="615" max="615" width="6" style="24" customWidth="1"/>
    <col min="616" max="616" width="3" style="24" customWidth="1"/>
    <col min="617" max="617" width="6" style="24" customWidth="1"/>
    <col min="618" max="618" width="6" style="24" bestFit="1" customWidth="1"/>
    <col min="619" max="619" width="5" style="24" customWidth="1"/>
    <col min="620" max="621" width="7" style="24" bestFit="1" customWidth="1"/>
    <col min="622" max="622" width="6" style="24" customWidth="1"/>
    <col min="623" max="623" width="7" style="24" customWidth="1"/>
    <col min="624" max="624" width="7" style="24" bestFit="1" customWidth="1"/>
    <col min="625" max="626" width="7" style="24" customWidth="1"/>
    <col min="627" max="627" width="5" style="24" customWidth="1"/>
    <col min="628" max="628" width="6" style="24" customWidth="1"/>
    <col min="629" max="629" width="3" style="24" customWidth="1"/>
    <col min="630" max="631" width="6" style="24" customWidth="1"/>
    <col min="632" max="632" width="7" style="24" bestFit="1" customWidth="1"/>
    <col min="633" max="633" width="6" style="24" bestFit="1" customWidth="1"/>
    <col min="634" max="634" width="6" style="24" customWidth="1"/>
    <col min="635" max="635" width="3" style="24" customWidth="1"/>
    <col min="636" max="636" width="6" style="24" bestFit="1" customWidth="1"/>
    <col min="637" max="637" width="7" style="24" bestFit="1" customWidth="1"/>
    <col min="638" max="638" width="6" style="24" customWidth="1"/>
    <col min="639" max="640" width="7" style="24" customWidth="1"/>
    <col min="641" max="641" width="6" style="24" customWidth="1"/>
    <col min="642" max="642" width="7" style="24" bestFit="1" customWidth="1"/>
    <col min="643" max="643" width="5" style="24" customWidth="1"/>
    <col min="644" max="645" width="7" style="24" customWidth="1"/>
    <col min="646" max="646" width="5" style="24" customWidth="1"/>
    <col min="647" max="647" width="3" style="24" customWidth="1"/>
    <col min="648" max="648" width="6" style="24" customWidth="1"/>
    <col min="649" max="650" width="5" style="24" customWidth="1"/>
    <col min="651" max="651" width="3" style="24" customWidth="1"/>
    <col min="652" max="652" width="7" style="24" customWidth="1"/>
    <col min="653" max="653" width="6" style="24" customWidth="1"/>
    <col min="654" max="655" width="7" style="24" customWidth="1"/>
    <col min="656" max="657" width="6" style="24" customWidth="1"/>
    <col min="658" max="661" width="7" style="24" customWidth="1"/>
    <col min="662" max="663" width="8" style="24" customWidth="1"/>
    <col min="664" max="664" width="7" style="24" customWidth="1"/>
    <col min="665" max="666" width="8" style="24" customWidth="1"/>
    <col min="667" max="667" width="7" style="24" customWidth="1"/>
    <col min="668" max="668" width="8" style="24" customWidth="1"/>
    <col min="669" max="669" width="6" style="24" customWidth="1"/>
    <col min="670" max="671" width="8" style="24" customWidth="1"/>
    <col min="672" max="673" width="7" style="24" customWidth="1"/>
    <col min="674" max="675" width="8" style="24" bestFit="1" customWidth="1"/>
    <col min="676" max="677" width="8" style="24" customWidth="1"/>
    <col min="678" max="680" width="8" style="24" bestFit="1" customWidth="1"/>
    <col min="681" max="681" width="8" style="24" customWidth="1"/>
    <col min="682" max="682" width="7" style="24" customWidth="1"/>
    <col min="683" max="689" width="8" style="24" bestFit="1" customWidth="1"/>
    <col min="690" max="690" width="7" style="24" bestFit="1" customWidth="1"/>
    <col min="691" max="691" width="7" style="24" customWidth="1"/>
    <col min="692" max="693" width="8" style="24" bestFit="1" customWidth="1"/>
    <col min="694" max="694" width="7" style="24" bestFit="1" customWidth="1"/>
    <col min="695" max="695" width="12.7109375" style="24" bestFit="1" customWidth="1"/>
    <col min="696" max="696" width="7.28515625" style="24" bestFit="1" customWidth="1"/>
    <col min="697" max="697" width="6" style="24" bestFit="1" customWidth="1"/>
    <col min="698" max="698" width="5" style="24" customWidth="1"/>
    <col min="699" max="701" width="7" style="24" bestFit="1" customWidth="1"/>
    <col min="702" max="702" width="6" style="24" bestFit="1" customWidth="1"/>
    <col min="703" max="703" width="3" style="24" customWidth="1"/>
    <col min="704" max="704" width="6" style="24" customWidth="1"/>
    <col min="705" max="705" width="3" style="24" customWidth="1"/>
    <col min="706" max="706" width="10" style="24" customWidth="1"/>
    <col min="707" max="707" width="8" style="24" customWidth="1"/>
    <col min="708" max="709" width="5" style="24" customWidth="1"/>
    <col min="710" max="711" width="6" style="24" customWidth="1"/>
    <col min="712" max="712" width="5" style="24" customWidth="1"/>
    <col min="713" max="715" width="6" style="24" customWidth="1"/>
    <col min="716" max="716" width="5" style="24" customWidth="1"/>
    <col min="717" max="717" width="6" style="24" customWidth="1"/>
    <col min="718" max="719" width="3" style="24" customWidth="1"/>
    <col min="720" max="720" width="4" style="24" customWidth="1"/>
    <col min="721" max="721" width="10.7109375" style="24" customWidth="1"/>
    <col min="722" max="722" width="12.28515625" style="24" bestFit="1" customWidth="1"/>
    <col min="723" max="16384" width="11.42578125" style="24"/>
  </cols>
  <sheetData>
    <row r="1" spans="1:21" ht="17.25" x14ac:dyDescent="0.3">
      <c r="A1" s="343" t="s">
        <v>1226</v>
      </c>
      <c r="B1" s="342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5"/>
      <c r="N1" s="345"/>
      <c r="O1" s="345"/>
      <c r="P1" s="345"/>
      <c r="Q1" s="345"/>
      <c r="R1" s="345"/>
      <c r="S1" s="345"/>
    </row>
    <row r="2" spans="1:21" x14ac:dyDescent="0.3"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</row>
    <row r="3" spans="1:21" x14ac:dyDescent="0.3"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</row>
    <row r="4" spans="1:21" x14ac:dyDescent="0.3">
      <c r="B4" s="284" t="s">
        <v>1227</v>
      </c>
      <c r="C4" s="75"/>
      <c r="D4" s="75"/>
      <c r="E4" s="75"/>
      <c r="F4" s="75"/>
      <c r="G4" s="75"/>
      <c r="H4" s="75"/>
      <c r="I4" s="75"/>
      <c r="J4" s="75"/>
      <c r="K4" s="75"/>
      <c r="L4" s="75"/>
    </row>
    <row r="5" spans="1:21" x14ac:dyDescent="0.3">
      <c r="B5" s="284"/>
      <c r="C5" s="75"/>
      <c r="D5" s="75"/>
      <c r="E5" s="75"/>
      <c r="F5" s="75"/>
      <c r="G5" s="75"/>
      <c r="H5" s="75"/>
      <c r="I5" s="75"/>
      <c r="J5" s="75"/>
      <c r="K5" s="75"/>
      <c r="L5" s="75"/>
    </row>
    <row r="6" spans="1:21" ht="17.25" thickBot="1" x14ac:dyDescent="0.35"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</row>
    <row r="7" spans="1:21" x14ac:dyDescent="0.3">
      <c r="B7" s="511" t="s">
        <v>1185</v>
      </c>
      <c r="C7" s="1739" t="s">
        <v>1186</v>
      </c>
      <c r="D7" s="1739" t="s">
        <v>1187</v>
      </c>
      <c r="E7" s="1739" t="s">
        <v>307</v>
      </c>
      <c r="F7" s="1875" t="s">
        <v>1188</v>
      </c>
      <c r="G7" s="1877" t="s">
        <v>1127</v>
      </c>
      <c r="H7" s="75"/>
      <c r="I7" s="75"/>
      <c r="J7" s="75"/>
      <c r="K7" s="75"/>
      <c r="L7" s="75"/>
      <c r="N7" s="71" t="s">
        <v>1112</v>
      </c>
      <c r="O7" s="47" t="s">
        <v>1113</v>
      </c>
      <c r="P7" s="47"/>
      <c r="Q7" s="47"/>
      <c r="R7" s="47"/>
      <c r="S7" s="47"/>
    </row>
    <row r="8" spans="1:21" x14ac:dyDescent="0.3">
      <c r="B8" s="512" t="s">
        <v>1189</v>
      </c>
      <c r="C8" s="1874"/>
      <c r="D8" s="1874"/>
      <c r="E8" s="1874"/>
      <c r="F8" s="1876"/>
      <c r="G8" s="1878"/>
      <c r="H8" s="75"/>
      <c r="I8" s="75"/>
      <c r="J8" s="75"/>
      <c r="K8" s="75"/>
      <c r="L8" s="75"/>
      <c r="N8" s="71" t="s">
        <v>1117</v>
      </c>
      <c r="O8" s="47" t="s">
        <v>294</v>
      </c>
      <c r="P8" s="47"/>
      <c r="Q8" s="47"/>
      <c r="R8" s="47"/>
      <c r="S8" s="47"/>
    </row>
    <row r="9" spans="1:21" x14ac:dyDescent="0.3">
      <c r="B9" s="487"/>
      <c r="C9" s="326"/>
      <c r="D9" s="326"/>
      <c r="E9" s="326"/>
      <c r="F9" s="326"/>
      <c r="G9" s="488"/>
      <c r="H9" s="75"/>
      <c r="I9" s="75"/>
      <c r="J9" s="75"/>
      <c r="K9" s="75"/>
      <c r="L9" s="75"/>
      <c r="N9" s="47"/>
      <c r="O9" s="47"/>
      <c r="P9" s="47"/>
      <c r="Q9" s="47"/>
      <c r="R9" s="47"/>
      <c r="S9" s="47"/>
    </row>
    <row r="10" spans="1:21" x14ac:dyDescent="0.3">
      <c r="B10" s="384" t="s">
        <v>1228</v>
      </c>
      <c r="C10" s="489">
        <f>+O12</f>
        <v>5313.6920000000009</v>
      </c>
      <c r="D10" s="490">
        <f t="shared" ref="D10:F10" si="0">+P12</f>
        <v>7434.2810000000009</v>
      </c>
      <c r="E10" s="490">
        <f t="shared" si="0"/>
        <v>400.24799999999999</v>
      </c>
      <c r="F10" s="490">
        <f t="shared" si="0"/>
        <v>1015.6900000000005</v>
      </c>
      <c r="G10" s="491">
        <f>SUM(C10:F10)</f>
        <v>14163.911000000002</v>
      </c>
      <c r="H10" s="75"/>
      <c r="I10" s="75"/>
      <c r="J10" s="75"/>
      <c r="K10" s="75"/>
      <c r="L10" s="75"/>
      <c r="N10" s="2" t="s">
        <v>1838</v>
      </c>
      <c r="O10" s="2" t="s">
        <v>300</v>
      </c>
      <c r="P10" s="2"/>
      <c r="Q10" s="2"/>
      <c r="R10" s="2"/>
      <c r="S10" s="2"/>
    </row>
    <row r="11" spans="1:21" x14ac:dyDescent="0.3">
      <c r="B11" s="321"/>
      <c r="C11" s="492"/>
      <c r="D11" s="492"/>
      <c r="E11" s="492"/>
      <c r="F11" s="326"/>
      <c r="G11" s="493">
        <f>+G10/G14</f>
        <v>0.91749072121435904</v>
      </c>
      <c r="H11" s="75"/>
      <c r="I11" s="75"/>
      <c r="J11" s="75"/>
      <c r="K11" s="75"/>
      <c r="L11" s="75"/>
      <c r="N11" s="2" t="s">
        <v>315</v>
      </c>
      <c r="O11" s="2" t="s">
        <v>305</v>
      </c>
      <c r="P11" s="2" t="s">
        <v>306</v>
      </c>
      <c r="Q11" s="2" t="s">
        <v>307</v>
      </c>
      <c r="R11" s="2" t="s">
        <v>308</v>
      </c>
      <c r="S11" s="2" t="s">
        <v>290</v>
      </c>
    </row>
    <row r="12" spans="1:21" x14ac:dyDescent="0.3">
      <c r="B12" s="384" t="s">
        <v>1192</v>
      </c>
      <c r="C12" s="490">
        <f>+O13</f>
        <v>117.14099999999998</v>
      </c>
      <c r="D12" s="490">
        <f>+P13</f>
        <v>1156.6093000000008</v>
      </c>
      <c r="E12" s="490"/>
      <c r="F12" s="494"/>
      <c r="G12" s="495">
        <f>SUM(C12:F12)</f>
        <v>1273.7503000000008</v>
      </c>
      <c r="H12" s="75"/>
      <c r="I12" s="75"/>
      <c r="J12" s="75"/>
      <c r="K12" s="75"/>
      <c r="L12" s="75"/>
      <c r="N12" s="2" t="s">
        <v>1115</v>
      </c>
      <c r="O12" s="2">
        <v>5313.6920000000009</v>
      </c>
      <c r="P12" s="2">
        <v>7434.2810000000009</v>
      </c>
      <c r="Q12" s="2">
        <v>400.24799999999999</v>
      </c>
      <c r="R12" s="2">
        <v>1015.6900000000005</v>
      </c>
      <c r="S12" s="2">
        <v>14163.911000000002</v>
      </c>
    </row>
    <row r="13" spans="1:21" ht="17.25" thickBot="1" x14ac:dyDescent="0.35">
      <c r="B13" s="496"/>
      <c r="C13" s="497"/>
      <c r="D13" s="497"/>
      <c r="E13" s="497"/>
      <c r="F13" s="498"/>
      <c r="G13" s="499">
        <f>+G12/G14</f>
        <v>8.250927878564096E-2</v>
      </c>
      <c r="H13" s="75"/>
      <c r="I13" s="75"/>
      <c r="J13" s="75"/>
      <c r="K13" s="75"/>
      <c r="L13" s="75"/>
      <c r="N13" s="2" t="s">
        <v>1171</v>
      </c>
      <c r="O13" s="2">
        <v>117.14099999999998</v>
      </c>
      <c r="P13" s="2">
        <v>1156.6093000000008</v>
      </c>
      <c r="Q13" s="2"/>
      <c r="R13" s="2"/>
      <c r="S13" s="2">
        <v>1273.7503000000008</v>
      </c>
    </row>
    <row r="14" spans="1:21" ht="17.25" thickTop="1" x14ac:dyDescent="0.3">
      <c r="B14" s="391" t="s">
        <v>1193</v>
      </c>
      <c r="C14" s="500">
        <f>SUM(C10:C12)</f>
        <v>5430.8330000000005</v>
      </c>
      <c r="D14" s="500">
        <f>SUM(D10:D12)</f>
        <v>8590.8903000000009</v>
      </c>
      <c r="E14" s="501">
        <f>SUM(E10:E12)</f>
        <v>400.24799999999999</v>
      </c>
      <c r="F14" s="501">
        <f>SUM(F10:F12)</f>
        <v>1015.6900000000005</v>
      </c>
      <c r="G14" s="502">
        <f>+G10+G12</f>
        <v>15437.661300000003</v>
      </c>
      <c r="H14" s="75"/>
      <c r="I14" s="75"/>
      <c r="J14" s="75"/>
      <c r="K14" s="75"/>
      <c r="L14" s="75"/>
      <c r="N14" s="2" t="s">
        <v>290</v>
      </c>
      <c r="O14" s="2">
        <v>5430.8330000000005</v>
      </c>
      <c r="P14" s="2">
        <v>8590.8903000000009</v>
      </c>
      <c r="Q14" s="2">
        <v>400.24799999999999</v>
      </c>
      <c r="R14" s="2">
        <v>1015.6900000000005</v>
      </c>
      <c r="S14" s="2">
        <v>15437.661300000003</v>
      </c>
    </row>
    <row r="15" spans="1:21" ht="17.25" thickBot="1" x14ac:dyDescent="0.35">
      <c r="B15" s="333"/>
      <c r="C15" s="503">
        <f>+C14/$G$14</f>
        <v>0.35179117448314529</v>
      </c>
      <c r="D15" s="503">
        <f>+D14/$G$14</f>
        <v>0.5564891036960371</v>
      </c>
      <c r="E15" s="503">
        <f>+E14/$G$14</f>
        <v>2.5926725053878458E-2</v>
      </c>
      <c r="F15" s="503">
        <f>+F14/$G$14</f>
        <v>6.579299676693906E-2</v>
      </c>
      <c r="G15" s="504"/>
      <c r="H15" s="75"/>
      <c r="I15" s="75"/>
      <c r="J15" s="75"/>
      <c r="K15" s="75"/>
      <c r="L15" s="75"/>
      <c r="N15" s="47"/>
      <c r="O15" s="47"/>
      <c r="P15" s="47"/>
      <c r="Q15" s="47"/>
      <c r="R15" s="47"/>
      <c r="S15" s="47"/>
    </row>
    <row r="16" spans="1:21" x14ac:dyDescent="0.3"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N16" s="47"/>
      <c r="O16" s="47"/>
      <c r="P16" s="47"/>
      <c r="Q16" s="47"/>
      <c r="U16" s="845"/>
    </row>
    <row r="17" spans="2:19" x14ac:dyDescent="0.3"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N17" s="47"/>
      <c r="O17" s="47"/>
      <c r="P17" s="47"/>
      <c r="Q17" s="47"/>
      <c r="S17" s="505"/>
    </row>
    <row r="18" spans="2:19" x14ac:dyDescent="0.3">
      <c r="B18" s="380"/>
      <c r="C18" s="380"/>
      <c r="D18" s="380"/>
      <c r="E18" s="380"/>
      <c r="F18" s="75"/>
      <c r="G18" s="75"/>
      <c r="H18" s="75"/>
      <c r="I18" s="75"/>
      <c r="J18" s="75"/>
      <c r="K18" s="75"/>
      <c r="L18" s="75"/>
      <c r="N18" s="47"/>
      <c r="O18" s="47"/>
      <c r="P18" s="47"/>
      <c r="Q18" s="47"/>
    </row>
    <row r="19" spans="2:19" x14ac:dyDescent="0.3">
      <c r="B19" s="380"/>
      <c r="C19" s="380"/>
      <c r="D19" s="380"/>
      <c r="E19" s="380"/>
      <c r="F19" s="75"/>
      <c r="G19" s="75"/>
      <c r="H19" s="75"/>
      <c r="I19" s="75"/>
      <c r="J19" s="75"/>
      <c r="K19" s="75"/>
      <c r="L19" s="75"/>
      <c r="N19" s="47"/>
      <c r="O19" s="47"/>
      <c r="P19" s="47"/>
      <c r="Q19" s="47"/>
    </row>
    <row r="20" spans="2:19" x14ac:dyDescent="0.3">
      <c r="B20" s="380"/>
      <c r="C20" s="380"/>
      <c r="D20" s="380"/>
      <c r="E20" s="380"/>
      <c r="F20" s="75"/>
      <c r="G20" s="375"/>
      <c r="H20" s="75"/>
      <c r="I20" s="75"/>
      <c r="J20" s="75"/>
      <c r="K20" s="75"/>
      <c r="L20" s="75"/>
      <c r="N20" s="47"/>
      <c r="O20" s="47"/>
      <c r="P20" s="47"/>
      <c r="Q20" s="47"/>
    </row>
    <row r="21" spans="2:19" x14ac:dyDescent="0.3">
      <c r="B21" s="380"/>
      <c r="C21" s="380"/>
      <c r="D21" s="380"/>
      <c r="E21" s="380"/>
      <c r="F21" s="75"/>
      <c r="G21" s="75"/>
      <c r="H21" s="75"/>
      <c r="I21" s="75"/>
      <c r="J21" s="75"/>
      <c r="K21" s="75"/>
      <c r="L21" s="75"/>
      <c r="P21" s="47"/>
      <c r="Q21" s="47"/>
    </row>
    <row r="22" spans="2:19" x14ac:dyDescent="0.3"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</row>
    <row r="23" spans="2:19" x14ac:dyDescent="0.3"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</row>
    <row r="24" spans="2:19" x14ac:dyDescent="0.3"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</row>
    <row r="25" spans="2:19" x14ac:dyDescent="0.3"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</row>
    <row r="26" spans="2:19" x14ac:dyDescent="0.3"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</row>
    <row r="27" spans="2:19" x14ac:dyDescent="0.3"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</row>
    <row r="28" spans="2:19" x14ac:dyDescent="0.3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29" spans="2:19" x14ac:dyDescent="0.3">
      <c r="B29" s="284" t="s">
        <v>1229</v>
      </c>
      <c r="C29" s="75"/>
      <c r="D29" s="75"/>
      <c r="E29" s="75"/>
      <c r="F29" s="75"/>
      <c r="G29" s="75"/>
      <c r="H29" s="75"/>
      <c r="I29" s="75"/>
      <c r="J29" s="75"/>
      <c r="K29" s="75"/>
      <c r="L29" s="75"/>
    </row>
    <row r="30" spans="2:19" ht="17.25" thickBot="1" x14ac:dyDescent="0.35"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N30" s="71" t="s">
        <v>1112</v>
      </c>
      <c r="O30" s="47" t="s">
        <v>1113</v>
      </c>
    </row>
    <row r="31" spans="2:19" x14ac:dyDescent="0.3">
      <c r="B31" s="511" t="s">
        <v>1185</v>
      </c>
      <c r="C31" s="1739" t="s">
        <v>1186</v>
      </c>
      <c r="D31" s="1739" t="s">
        <v>1187</v>
      </c>
      <c r="E31" s="1739" t="s">
        <v>307</v>
      </c>
      <c r="F31" s="1875" t="s">
        <v>1188</v>
      </c>
      <c r="G31" s="1877" t="s">
        <v>1127</v>
      </c>
      <c r="H31" s="75"/>
      <c r="I31" s="75"/>
      <c r="J31" s="75"/>
      <c r="K31" s="75"/>
      <c r="L31" s="75"/>
      <c r="N31" s="71" t="s">
        <v>1117</v>
      </c>
      <c r="O31" s="47" t="s">
        <v>294</v>
      </c>
      <c r="P31" s="47"/>
      <c r="Q31" s="47"/>
      <c r="R31" s="47"/>
      <c r="S31" s="47"/>
    </row>
    <row r="32" spans="2:19" x14ac:dyDescent="0.3">
      <c r="B32" s="512" t="s">
        <v>1195</v>
      </c>
      <c r="C32" s="1874"/>
      <c r="D32" s="1874"/>
      <c r="E32" s="1874"/>
      <c r="F32" s="1876"/>
      <c r="G32" s="1878"/>
      <c r="H32" s="75"/>
      <c r="I32" s="75"/>
      <c r="J32" s="75"/>
      <c r="K32" s="75"/>
      <c r="L32" s="75"/>
      <c r="N32" s="71" t="s">
        <v>165</v>
      </c>
      <c r="O32" s="47" t="s">
        <v>1584</v>
      </c>
      <c r="P32" s="47"/>
      <c r="Q32" s="47"/>
      <c r="R32" s="47"/>
      <c r="S32" s="47"/>
    </row>
    <row r="33" spans="2:19" x14ac:dyDescent="0.3">
      <c r="B33" s="487"/>
      <c r="C33" s="326"/>
      <c r="D33" s="326"/>
      <c r="E33" s="326"/>
      <c r="F33" s="326"/>
      <c r="G33" s="488"/>
      <c r="H33" s="75"/>
      <c r="I33" s="75"/>
      <c r="J33" s="75"/>
      <c r="K33" s="75"/>
      <c r="L33" s="75"/>
      <c r="N33" s="47"/>
      <c r="O33" s="47"/>
      <c r="P33" s="47"/>
      <c r="Q33" s="47"/>
      <c r="R33" s="47"/>
      <c r="S33" s="47"/>
    </row>
    <row r="34" spans="2:19" x14ac:dyDescent="0.3">
      <c r="B34" s="506" t="s">
        <v>1196</v>
      </c>
      <c r="C34" s="489">
        <v>5337.4709999999995</v>
      </c>
      <c r="D34" s="489">
        <v>7444.3279999999968</v>
      </c>
      <c r="E34" s="490">
        <v>400.238</v>
      </c>
      <c r="F34" s="490">
        <v>1014.9900000000005</v>
      </c>
      <c r="G34" s="507">
        <f>SUM(C34:F34)</f>
        <v>14197.026999999995</v>
      </c>
      <c r="H34" s="75"/>
      <c r="I34" s="75"/>
      <c r="J34" s="75"/>
      <c r="K34" s="75"/>
      <c r="L34" s="75"/>
      <c r="N34" s="2" t="s">
        <v>1838</v>
      </c>
      <c r="O34" s="2" t="s">
        <v>300</v>
      </c>
      <c r="P34" s="2"/>
      <c r="Q34" s="2"/>
      <c r="R34" s="2"/>
      <c r="S34" s="2"/>
    </row>
    <row r="35" spans="2:19" x14ac:dyDescent="0.3">
      <c r="B35" s="321"/>
      <c r="C35" s="492"/>
      <c r="D35" s="492"/>
      <c r="E35" s="492"/>
      <c r="F35" s="326"/>
      <c r="G35" s="493">
        <f>+G34/G38</f>
        <v>0.91963586479255111</v>
      </c>
      <c r="H35" s="75"/>
      <c r="I35" s="75"/>
      <c r="J35" s="75"/>
      <c r="K35" s="75"/>
      <c r="L35" s="75"/>
      <c r="N35" s="2" t="s">
        <v>315</v>
      </c>
      <c r="O35" s="2" t="s">
        <v>305</v>
      </c>
      <c r="P35" s="2" t="s">
        <v>306</v>
      </c>
      <c r="Q35" s="2" t="s">
        <v>307</v>
      </c>
      <c r="R35" s="2" t="s">
        <v>308</v>
      </c>
      <c r="S35" s="2" t="s">
        <v>290</v>
      </c>
    </row>
    <row r="36" spans="2:19" x14ac:dyDescent="0.3">
      <c r="B36" s="506" t="s">
        <v>1198</v>
      </c>
      <c r="C36" s="490">
        <v>93.361999999999938</v>
      </c>
      <c r="D36" s="490">
        <v>1146.5623000000021</v>
      </c>
      <c r="E36" s="490">
        <v>0.01</v>
      </c>
      <c r="F36" s="490">
        <v>0.7</v>
      </c>
      <c r="G36" s="507">
        <f>SUM(C36:F36)</f>
        <v>1240.634300000002</v>
      </c>
      <c r="H36" s="75"/>
      <c r="I36" s="75"/>
      <c r="J36" s="75"/>
      <c r="K36" s="75"/>
      <c r="L36" s="75"/>
      <c r="N36" s="2" t="s">
        <v>1196</v>
      </c>
      <c r="O36" s="2">
        <v>5337.4709999999995</v>
      </c>
      <c r="P36" s="2">
        <v>7444.3279999999968</v>
      </c>
      <c r="Q36" s="2">
        <v>400.238</v>
      </c>
      <c r="R36" s="2">
        <v>1014.9900000000005</v>
      </c>
      <c r="S36" s="2">
        <v>14197.026999999995</v>
      </c>
    </row>
    <row r="37" spans="2:19" ht="17.25" thickBot="1" x14ac:dyDescent="0.35">
      <c r="B37" s="496"/>
      <c r="C37" s="497"/>
      <c r="D37" s="497"/>
      <c r="E37" s="497"/>
      <c r="F37" s="498"/>
      <c r="G37" s="499">
        <f>+G36/G38</f>
        <v>8.0364135207448964E-2</v>
      </c>
      <c r="H37" s="75"/>
      <c r="I37" s="75"/>
      <c r="J37" s="75"/>
      <c r="K37" s="75"/>
      <c r="L37" s="75"/>
      <c r="N37" s="2" t="s">
        <v>1197</v>
      </c>
      <c r="O37" s="2">
        <v>93.361999999999938</v>
      </c>
      <c r="P37" s="2">
        <v>1146.5623000000021</v>
      </c>
      <c r="Q37" s="2">
        <v>0.01</v>
      </c>
      <c r="R37" s="2">
        <v>0.7</v>
      </c>
      <c r="S37" s="2">
        <v>1240.634300000002</v>
      </c>
    </row>
    <row r="38" spans="2:19" ht="17.25" thickTop="1" x14ac:dyDescent="0.3">
      <c r="B38" s="391" t="s">
        <v>1193</v>
      </c>
      <c r="C38" s="500">
        <f>SUM(C34:C36)</f>
        <v>5430.8329999999996</v>
      </c>
      <c r="D38" s="500">
        <f>SUM(D34:D36)</f>
        <v>8590.8902999999991</v>
      </c>
      <c r="E38" s="501">
        <f>SUM(E34:E36)</f>
        <v>400.24799999999999</v>
      </c>
      <c r="F38" s="501">
        <f>SUM(F34:F36)</f>
        <v>1015.6900000000005</v>
      </c>
      <c r="G38" s="502">
        <f>+G34+G36</f>
        <v>15437.661299999996</v>
      </c>
      <c r="H38" s="75"/>
      <c r="I38" s="75"/>
      <c r="J38" s="75"/>
      <c r="K38" s="75"/>
      <c r="L38" s="75"/>
      <c r="N38" s="2" t="s">
        <v>290</v>
      </c>
      <c r="O38" s="2">
        <v>5430.8329999999996</v>
      </c>
      <c r="P38" s="2">
        <v>8590.8902999999991</v>
      </c>
      <c r="Q38" s="2">
        <v>400.24799999999999</v>
      </c>
      <c r="R38" s="2">
        <v>1015.6900000000005</v>
      </c>
      <c r="S38" s="2">
        <v>15437.661299999996</v>
      </c>
    </row>
    <row r="39" spans="2:19" ht="17.25" thickBot="1" x14ac:dyDescent="0.35">
      <c r="B39" s="333"/>
      <c r="C39" s="503">
        <f>+C38/$G$38</f>
        <v>0.3517911744831454</v>
      </c>
      <c r="D39" s="503">
        <f>+D38/$G$38</f>
        <v>0.55648910369603721</v>
      </c>
      <c r="E39" s="503">
        <f>+E38/$G$38</f>
        <v>2.5926725053878472E-2</v>
      </c>
      <c r="F39" s="503">
        <f>+F38/$G$38</f>
        <v>6.5792996766939088E-2</v>
      </c>
      <c r="G39" s="504"/>
      <c r="H39" s="75"/>
      <c r="I39" s="75"/>
      <c r="J39" s="75"/>
      <c r="K39" s="75"/>
      <c r="L39" s="75"/>
    </row>
    <row r="40" spans="2:19" x14ac:dyDescent="0.3"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</row>
    <row r="41" spans="2:19" x14ac:dyDescent="0.3">
      <c r="B41" s="380"/>
      <c r="C41" s="380"/>
      <c r="D41" s="380"/>
      <c r="E41" s="380"/>
      <c r="F41" s="75"/>
      <c r="G41" s="75"/>
      <c r="H41" s="75"/>
      <c r="I41" s="75"/>
      <c r="J41" s="75"/>
      <c r="K41" s="75"/>
      <c r="L41" s="75"/>
    </row>
    <row r="42" spans="2:19" x14ac:dyDescent="0.3">
      <c r="B42" s="380"/>
      <c r="C42" s="380"/>
      <c r="D42" s="380"/>
      <c r="E42" s="380"/>
      <c r="F42" s="75"/>
      <c r="G42" s="75"/>
      <c r="H42" s="75"/>
      <c r="I42" s="75"/>
      <c r="J42" s="75"/>
      <c r="K42" s="75"/>
      <c r="L42" s="75"/>
    </row>
    <row r="43" spans="2:19" x14ac:dyDescent="0.3">
      <c r="B43" s="380"/>
      <c r="C43" s="380"/>
      <c r="D43" s="380"/>
      <c r="E43" s="380"/>
      <c r="F43" s="75"/>
      <c r="G43" s="75"/>
      <c r="H43" s="75"/>
      <c r="I43" s="75"/>
      <c r="J43" s="75"/>
      <c r="K43" s="75"/>
      <c r="L43" s="75"/>
    </row>
    <row r="44" spans="2:19" x14ac:dyDescent="0.3">
      <c r="B44" s="380"/>
      <c r="C44" s="380"/>
      <c r="D44" s="380"/>
      <c r="E44" s="380"/>
      <c r="F44" s="75"/>
      <c r="G44" s="75"/>
      <c r="H44" s="75"/>
      <c r="I44" s="75"/>
      <c r="J44" s="75"/>
      <c r="K44" s="75"/>
      <c r="L44" s="75"/>
    </row>
    <row r="45" spans="2:19" x14ac:dyDescent="0.3">
      <c r="B45" s="380"/>
      <c r="C45" s="380"/>
      <c r="D45" s="380"/>
      <c r="E45" s="380"/>
      <c r="F45" s="75"/>
      <c r="G45" s="75"/>
      <c r="H45" s="75"/>
      <c r="I45" s="75"/>
      <c r="J45" s="75"/>
      <c r="K45" s="75"/>
      <c r="L45" s="75"/>
    </row>
    <row r="46" spans="2:19" x14ac:dyDescent="0.3"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</row>
    <row r="47" spans="2:19" x14ac:dyDescent="0.3"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</row>
    <row r="48" spans="2:19" x14ac:dyDescent="0.3"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</row>
    <row r="49" spans="2:19" x14ac:dyDescent="0.3"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</row>
    <row r="50" spans="2:19" x14ac:dyDescent="0.3"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</row>
    <row r="51" spans="2:19" x14ac:dyDescent="0.3"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</row>
    <row r="52" spans="2:19" x14ac:dyDescent="0.3"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</row>
    <row r="53" spans="2:19" x14ac:dyDescent="0.3"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R53" s="47"/>
      <c r="S53" s="47"/>
    </row>
    <row r="54" spans="2:19" x14ac:dyDescent="0.3">
      <c r="B54" s="284" t="s">
        <v>1230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R54" s="47"/>
      <c r="S54" s="47"/>
    </row>
    <row r="55" spans="2:19" ht="17.25" thickBot="1" x14ac:dyDescent="0.35">
      <c r="B55" s="381"/>
      <c r="C55" s="75"/>
      <c r="D55" s="75"/>
      <c r="E55" s="75"/>
      <c r="F55" s="75"/>
      <c r="G55" s="75"/>
      <c r="H55" s="75"/>
      <c r="I55" s="75"/>
      <c r="J55" s="75"/>
      <c r="K55" s="75"/>
      <c r="L55" s="75"/>
      <c r="R55" s="47"/>
      <c r="S55" s="47"/>
    </row>
    <row r="56" spans="2:19" x14ac:dyDescent="0.3">
      <c r="B56" s="511" t="s">
        <v>1195</v>
      </c>
      <c r="C56" s="1865" t="s">
        <v>1196</v>
      </c>
      <c r="D56" s="1865" t="s">
        <v>1198</v>
      </c>
      <c r="E56" s="1867"/>
      <c r="F56" s="1869" t="s">
        <v>1127</v>
      </c>
      <c r="G56" s="1802"/>
      <c r="H56" s="75"/>
      <c r="I56" s="75"/>
      <c r="J56" s="75"/>
      <c r="K56" s="75"/>
      <c r="L56" s="75"/>
      <c r="N56" s="71" t="s">
        <v>1112</v>
      </c>
      <c r="O56" s="47" t="s">
        <v>1113</v>
      </c>
      <c r="R56" s="47"/>
      <c r="S56" s="47"/>
    </row>
    <row r="57" spans="2:19" x14ac:dyDescent="0.3">
      <c r="B57" s="512" t="s">
        <v>1189</v>
      </c>
      <c r="C57" s="1866"/>
      <c r="D57" s="1866"/>
      <c r="E57" s="1868"/>
      <c r="F57" s="1870"/>
      <c r="G57" s="1871"/>
      <c r="H57" s="75"/>
      <c r="I57" s="75"/>
      <c r="J57" s="75"/>
      <c r="K57" s="75"/>
      <c r="L57" s="75"/>
      <c r="N57" s="71" t="s">
        <v>1117</v>
      </c>
      <c r="O57" s="47" t="s">
        <v>294</v>
      </c>
      <c r="P57" s="47"/>
      <c r="Q57" s="47"/>
      <c r="R57" s="47"/>
      <c r="S57" s="47"/>
    </row>
    <row r="58" spans="2:19" x14ac:dyDescent="0.3">
      <c r="B58" s="487"/>
      <c r="C58" s="326"/>
      <c r="D58" s="1872"/>
      <c r="E58" s="1873"/>
      <c r="F58" s="1879"/>
      <c r="G58" s="1880"/>
      <c r="H58" s="75"/>
      <c r="I58" s="75"/>
      <c r="J58" s="75"/>
      <c r="K58" s="75"/>
      <c r="L58" s="75"/>
      <c r="N58" s="71" t="s">
        <v>1199</v>
      </c>
      <c r="O58" s="47" t="s">
        <v>294</v>
      </c>
      <c r="P58" s="47"/>
      <c r="Q58" s="47"/>
      <c r="R58" s="47"/>
      <c r="S58" s="47"/>
    </row>
    <row r="59" spans="2:19" x14ac:dyDescent="0.3">
      <c r="B59" s="487" t="s">
        <v>1191</v>
      </c>
      <c r="C59" s="508">
        <v>13975.643000000013</v>
      </c>
      <c r="D59" s="1881">
        <v>188.268</v>
      </c>
      <c r="E59" s="1882"/>
      <c r="F59" s="1883">
        <f>SUM(C59:E59)</f>
        <v>14163.911000000013</v>
      </c>
      <c r="G59" s="1809"/>
      <c r="H59" s="75"/>
      <c r="I59" s="75"/>
      <c r="J59" s="75"/>
      <c r="K59" s="75"/>
      <c r="L59" s="75"/>
      <c r="N59" s="47"/>
      <c r="O59" s="47"/>
      <c r="P59" s="47"/>
      <c r="Q59" s="47"/>
      <c r="R59" s="47"/>
      <c r="S59" s="47"/>
    </row>
    <row r="60" spans="2:19" x14ac:dyDescent="0.3">
      <c r="B60" s="321"/>
      <c r="C60" s="509">
        <f>+C59/F59</f>
        <v>0.98670790857129786</v>
      </c>
      <c r="D60" s="1890">
        <f>+D59/F59</f>
        <v>1.3292091428702132E-2</v>
      </c>
      <c r="E60" s="1891"/>
      <c r="F60" s="1892">
        <f>+F59/F63</f>
        <v>0.91749072121435915</v>
      </c>
      <c r="G60" s="1893"/>
      <c r="H60" s="75"/>
      <c r="I60" s="75"/>
      <c r="J60" s="75"/>
      <c r="K60" s="75"/>
      <c r="L60" s="75"/>
      <c r="N60" s="2" t="s">
        <v>1838</v>
      </c>
      <c r="O60" s="2" t="s">
        <v>300</v>
      </c>
      <c r="P60" s="2"/>
      <c r="Q60" s="2"/>
      <c r="R60" s="47"/>
      <c r="S60" s="47"/>
    </row>
    <row r="61" spans="2:19" x14ac:dyDescent="0.3">
      <c r="B61" s="487" t="s">
        <v>1223</v>
      </c>
      <c r="C61" s="296">
        <v>221.38399999999999</v>
      </c>
      <c r="D61" s="1881">
        <v>1052.3662999999999</v>
      </c>
      <c r="E61" s="1882"/>
      <c r="F61" s="1883">
        <f>SUM(C61:E61)</f>
        <v>1273.7502999999999</v>
      </c>
      <c r="G61" s="1809"/>
      <c r="H61" s="75"/>
      <c r="I61" s="75"/>
      <c r="J61" s="75"/>
      <c r="K61" s="75"/>
      <c r="L61" s="75"/>
      <c r="N61" s="2" t="s">
        <v>315</v>
      </c>
      <c r="O61" s="2" t="s">
        <v>1196</v>
      </c>
      <c r="P61" s="2" t="s">
        <v>1197</v>
      </c>
      <c r="Q61" s="2" t="s">
        <v>290</v>
      </c>
    </row>
    <row r="62" spans="2:19" ht="17.25" thickBot="1" x14ac:dyDescent="0.35">
      <c r="B62" s="496"/>
      <c r="C62" s="510">
        <f>+C61/F61</f>
        <v>0.17380486583594917</v>
      </c>
      <c r="D62" s="1894">
        <f>+D61/F61</f>
        <v>0.82619513416405077</v>
      </c>
      <c r="E62" s="1895"/>
      <c r="F62" s="1896">
        <f>+F61/F63</f>
        <v>8.2509278785640863E-2</v>
      </c>
      <c r="G62" s="1897"/>
      <c r="H62" s="75"/>
      <c r="I62" s="75"/>
      <c r="J62" s="75"/>
      <c r="K62" s="75"/>
      <c r="L62" s="75"/>
      <c r="N62" s="2" t="s">
        <v>1115</v>
      </c>
      <c r="O62" s="2">
        <v>13975.643000000013</v>
      </c>
      <c r="P62" s="2">
        <v>188.26799999999974</v>
      </c>
      <c r="Q62" s="2">
        <v>14163.911000000013</v>
      </c>
    </row>
    <row r="63" spans="2:19" ht="17.25" thickTop="1" x14ac:dyDescent="0.3">
      <c r="B63" s="391" t="s">
        <v>1193</v>
      </c>
      <c r="C63" s="500">
        <f>+C59+C61</f>
        <v>14197.027000000013</v>
      </c>
      <c r="D63" s="1810">
        <f>+D59+D61</f>
        <v>1240.6342999999999</v>
      </c>
      <c r="E63" s="1884"/>
      <c r="F63" s="1885">
        <f>+F59+F61</f>
        <v>15437.661300000012</v>
      </c>
      <c r="G63" s="1886"/>
      <c r="H63" s="75"/>
      <c r="I63" s="75"/>
      <c r="J63" s="75"/>
      <c r="K63" s="75"/>
      <c r="L63" s="75"/>
      <c r="N63" s="2" t="s">
        <v>1171</v>
      </c>
      <c r="O63" s="2">
        <v>221.38400000000007</v>
      </c>
      <c r="P63" s="2">
        <v>1052.3663000000013</v>
      </c>
      <c r="Q63" s="2">
        <v>1273.7503000000013</v>
      </c>
    </row>
    <row r="64" spans="2:19" ht="17.25" thickBot="1" x14ac:dyDescent="0.35">
      <c r="B64" s="333"/>
      <c r="C64" s="394">
        <f>+C63/F63</f>
        <v>0.91963586479255122</v>
      </c>
      <c r="D64" s="1814">
        <f>+D63/F63</f>
        <v>8.0364135207448742E-2</v>
      </c>
      <c r="E64" s="1887"/>
      <c r="F64" s="1888"/>
      <c r="G64" s="1889"/>
      <c r="H64" s="75"/>
      <c r="I64" s="75"/>
      <c r="J64" s="75"/>
      <c r="K64" s="75"/>
      <c r="L64" s="75"/>
      <c r="N64" s="2" t="s">
        <v>290</v>
      </c>
      <c r="O64" s="2">
        <v>14197.027000000013</v>
      </c>
      <c r="P64" s="2">
        <v>1240.6343000000011</v>
      </c>
      <c r="Q64" s="2">
        <v>15437.661300000014</v>
      </c>
    </row>
    <row r="65" spans="2:16" x14ac:dyDescent="0.3"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</row>
    <row r="66" spans="2:16" x14ac:dyDescent="0.3">
      <c r="B66" s="75"/>
      <c r="C66" s="396"/>
      <c r="D66" s="75"/>
      <c r="E66" s="75"/>
      <c r="F66" s="75"/>
      <c r="G66" s="75"/>
      <c r="H66" s="75"/>
      <c r="I66" s="75"/>
      <c r="J66" s="75"/>
      <c r="K66" s="75"/>
      <c r="L66" s="75"/>
    </row>
    <row r="67" spans="2:16" x14ac:dyDescent="0.3">
      <c r="B67" s="75"/>
      <c r="C67" s="396"/>
      <c r="D67" s="75"/>
      <c r="E67" s="75"/>
      <c r="F67" s="75"/>
      <c r="G67" s="75"/>
      <c r="H67" s="75"/>
      <c r="I67" s="75"/>
      <c r="J67" s="75"/>
      <c r="K67" s="75"/>
      <c r="L67" s="75"/>
    </row>
    <row r="68" spans="2:16" x14ac:dyDescent="0.3">
      <c r="B68" s="75"/>
      <c r="C68" s="396"/>
      <c r="D68" s="75"/>
      <c r="E68" s="75"/>
      <c r="F68" s="75"/>
      <c r="G68" s="75"/>
      <c r="H68" s="75"/>
      <c r="I68" s="75"/>
      <c r="J68" s="75"/>
      <c r="K68" s="75"/>
      <c r="L68" s="75"/>
      <c r="P68" s="528"/>
    </row>
    <row r="69" spans="2:16" x14ac:dyDescent="0.3">
      <c r="B69" s="75"/>
      <c r="C69" s="396"/>
      <c r="D69" s="75"/>
      <c r="E69" s="75"/>
      <c r="F69" s="75"/>
      <c r="G69" s="75"/>
      <c r="H69" s="75"/>
      <c r="I69" s="75"/>
      <c r="J69" s="75"/>
      <c r="K69" s="75"/>
      <c r="L69" s="75"/>
    </row>
    <row r="70" spans="2:16" x14ac:dyDescent="0.3">
      <c r="B70" s="75"/>
      <c r="C70" s="380"/>
      <c r="D70" s="380"/>
      <c r="E70" s="396"/>
      <c r="F70" s="396"/>
      <c r="G70" s="75"/>
      <c r="H70" s="75"/>
      <c r="I70" s="75"/>
      <c r="J70" s="75"/>
      <c r="K70" s="75"/>
      <c r="L70" s="75"/>
    </row>
    <row r="71" spans="2:16" x14ac:dyDescent="0.3">
      <c r="B71" s="75"/>
      <c r="C71" s="380"/>
      <c r="D71" s="380"/>
      <c r="E71" s="396"/>
      <c r="F71" s="396"/>
      <c r="G71" s="75"/>
      <c r="H71" s="75"/>
      <c r="I71" s="75"/>
      <c r="J71" s="75"/>
      <c r="K71" s="75"/>
      <c r="L71" s="75"/>
    </row>
    <row r="72" spans="2:16" x14ac:dyDescent="0.3">
      <c r="B72" s="75"/>
      <c r="C72" s="380"/>
      <c r="D72" s="380"/>
      <c r="E72" s="75"/>
      <c r="F72" s="75"/>
      <c r="G72" s="75"/>
      <c r="H72" s="75"/>
      <c r="I72" s="75"/>
      <c r="J72" s="75"/>
      <c r="K72" s="75"/>
      <c r="L72" s="75"/>
    </row>
    <row r="73" spans="2:16" x14ac:dyDescent="0.3">
      <c r="B73" s="75"/>
      <c r="C73" s="396"/>
      <c r="D73" s="396"/>
      <c r="E73" s="396"/>
      <c r="F73" s="396"/>
      <c r="G73" s="75"/>
      <c r="H73" s="75"/>
      <c r="I73" s="75"/>
      <c r="J73" s="75"/>
      <c r="K73" s="75"/>
      <c r="L73" s="75"/>
    </row>
    <row r="74" spans="2:16" x14ac:dyDescent="0.3">
      <c r="B74" s="75"/>
      <c r="C74" s="396"/>
      <c r="D74" s="396"/>
      <c r="E74" s="396"/>
      <c r="F74" s="75"/>
      <c r="G74" s="75"/>
      <c r="H74" s="75"/>
      <c r="I74" s="75"/>
      <c r="J74" s="75"/>
      <c r="K74" s="75"/>
      <c r="L74" s="75"/>
    </row>
    <row r="75" spans="2:16" x14ac:dyDescent="0.3">
      <c r="B75" s="75"/>
      <c r="C75" s="396"/>
      <c r="D75" s="396"/>
      <c r="E75" s="396"/>
      <c r="F75" s="75"/>
      <c r="G75" s="75"/>
      <c r="H75" s="75"/>
      <c r="I75" s="75"/>
      <c r="J75" s="75"/>
      <c r="K75" s="75"/>
      <c r="L75" s="75"/>
    </row>
    <row r="76" spans="2:16" x14ac:dyDescent="0.3"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</row>
    <row r="77" spans="2:16" x14ac:dyDescent="0.3"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</row>
  </sheetData>
  <mergeCells count="27">
    <mergeCell ref="D59:E59"/>
    <mergeCell ref="F59:G59"/>
    <mergeCell ref="D63:E63"/>
    <mergeCell ref="F63:G63"/>
    <mergeCell ref="D64:E64"/>
    <mergeCell ref="F64:G64"/>
    <mergeCell ref="D60:E60"/>
    <mergeCell ref="F60:G60"/>
    <mergeCell ref="D61:E61"/>
    <mergeCell ref="F61:G61"/>
    <mergeCell ref="D62:E62"/>
    <mergeCell ref="F62:G62"/>
    <mergeCell ref="C7:C8"/>
    <mergeCell ref="D7:D8"/>
    <mergeCell ref="E7:E8"/>
    <mergeCell ref="F7:F8"/>
    <mergeCell ref="G7:G8"/>
    <mergeCell ref="C56:C57"/>
    <mergeCell ref="D56:E57"/>
    <mergeCell ref="F56:G57"/>
    <mergeCell ref="D58:E58"/>
    <mergeCell ref="C31:C32"/>
    <mergeCell ref="D31:D32"/>
    <mergeCell ref="E31:E32"/>
    <mergeCell ref="F31:F32"/>
    <mergeCell ref="G31:G32"/>
    <mergeCell ref="F58:G58"/>
  </mergeCells>
  <pageMargins left="0.78740157480314965" right="0.59055118110236227" top="0.9055118110236221" bottom="0.62992125984251968" header="0" footer="0"/>
  <pageSetup paperSize="9" scale="58" orientation="portrait" r:id="rId1"/>
  <headerFooter alignWithMargins="0"/>
  <ignoredErrors>
    <ignoredError sqref="E64 E63 F60 C63 G11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AH97"/>
  <sheetViews>
    <sheetView view="pageBreakPreview" zoomScale="90" zoomScaleNormal="50" zoomScaleSheetLayoutView="90" workbookViewId="0">
      <selection activeCell="K3" sqref="K3"/>
    </sheetView>
  </sheetViews>
  <sheetFormatPr baseColWidth="10" defaultRowHeight="16.5" x14ac:dyDescent="0.3"/>
  <cols>
    <col min="1" max="1" width="2.5703125" style="24" customWidth="1"/>
    <col min="2" max="2" width="5.140625" style="24" customWidth="1"/>
    <col min="3" max="3" width="52.28515625" style="24" customWidth="1"/>
    <col min="4" max="4" width="12.28515625" style="24" customWidth="1"/>
    <col min="5" max="7" width="10.42578125" style="24" customWidth="1"/>
    <col min="8" max="8" width="11.28515625" style="24" customWidth="1"/>
    <col min="9" max="11" width="10.42578125" style="24" customWidth="1"/>
    <col min="12" max="12" width="11.85546875" style="24" customWidth="1"/>
    <col min="13" max="15" width="10.42578125" style="24" customWidth="1"/>
    <col min="16" max="16" width="14" style="24" bestFit="1" customWidth="1"/>
    <col min="17" max="17" width="4.42578125" style="47" customWidth="1"/>
    <col min="18" max="18" width="11.42578125" style="47"/>
    <col min="19" max="19" width="51.85546875" style="47" bestFit="1" customWidth="1"/>
    <col min="20" max="20" width="23" style="47" bestFit="1" customWidth="1"/>
    <col min="21" max="21" width="10" style="47" bestFit="1" customWidth="1"/>
    <col min="22" max="22" width="8.85546875" style="47" customWidth="1"/>
    <col min="23" max="23" width="10" style="47" bestFit="1" customWidth="1"/>
    <col min="24" max="24" width="11.140625" style="47" bestFit="1" customWidth="1"/>
    <col min="25" max="25" width="9.7109375" style="47" bestFit="1" customWidth="1"/>
    <col min="26" max="26" width="8.28515625" style="47" bestFit="1" customWidth="1"/>
    <col min="27" max="28" width="6.140625" style="47" bestFit="1" customWidth="1"/>
    <col min="29" max="29" width="8.28515625" style="47" bestFit="1" customWidth="1"/>
    <col min="30" max="30" width="12.28515625" style="47" bestFit="1" customWidth="1"/>
    <col min="31" max="31" width="9.7109375" style="47" bestFit="1" customWidth="1"/>
    <col min="32" max="32" width="10.7109375" style="47" bestFit="1" customWidth="1"/>
    <col min="33" max="33" width="9.42578125" style="47" bestFit="1" customWidth="1"/>
    <col min="34" max="34" width="12.28515625" style="24" bestFit="1" customWidth="1"/>
    <col min="35" max="16384" width="11.42578125" style="24"/>
  </cols>
  <sheetData>
    <row r="1" spans="1:34" s="73" customFormat="1" ht="17.25" x14ac:dyDescent="0.3">
      <c r="A1" s="846" t="s">
        <v>1231</v>
      </c>
      <c r="B1" s="847"/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122"/>
      <c r="R1" s="123"/>
      <c r="S1" s="71" t="s">
        <v>163</v>
      </c>
      <c r="T1" s="47" t="s">
        <v>294</v>
      </c>
      <c r="U1" s="47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</row>
    <row r="2" spans="1:34" s="73" customFormat="1" ht="13.5" customHeight="1" x14ac:dyDescent="0.3">
      <c r="A2" s="75"/>
      <c r="B2" s="849"/>
      <c r="C2" s="848"/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122"/>
      <c r="R2" s="123"/>
      <c r="S2" s="71" t="s">
        <v>165</v>
      </c>
      <c r="T2" s="47" t="s">
        <v>292</v>
      </c>
      <c r="U2" s="47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</row>
    <row r="3" spans="1:34" s="73" customFormat="1" ht="17.25" x14ac:dyDescent="0.3">
      <c r="A3" s="75"/>
      <c r="B3" s="850" t="s">
        <v>1232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Q3" s="122"/>
      <c r="R3" s="123"/>
      <c r="S3" s="71" t="s">
        <v>1112</v>
      </c>
      <c r="T3" s="47" t="s">
        <v>1113</v>
      </c>
      <c r="U3" s="47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</row>
    <row r="4" spans="1:34" s="73" customFormat="1" ht="9" customHeight="1" thickBot="1" x14ac:dyDescent="0.35">
      <c r="A4" s="75"/>
      <c r="B4" s="851"/>
      <c r="C4" s="848"/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122"/>
      <c r="R4" s="123"/>
      <c r="S4" s="47"/>
      <c r="T4" s="47"/>
      <c r="U4" s="47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</row>
    <row r="5" spans="1:34" s="73" customFormat="1" ht="23.1" customHeight="1" x14ac:dyDescent="0.3">
      <c r="A5" s="75"/>
      <c r="B5" s="1737" t="s">
        <v>882</v>
      </c>
      <c r="C5" s="1739" t="s">
        <v>4</v>
      </c>
      <c r="D5" s="1900" t="s">
        <v>1196</v>
      </c>
      <c r="E5" s="1901"/>
      <c r="F5" s="1901"/>
      <c r="G5" s="1902"/>
      <c r="H5" s="1900" t="s">
        <v>1198</v>
      </c>
      <c r="I5" s="1901"/>
      <c r="J5" s="1901"/>
      <c r="K5" s="1902"/>
      <c r="L5" s="1900" t="s">
        <v>959</v>
      </c>
      <c r="M5" s="1901"/>
      <c r="N5" s="1901"/>
      <c r="O5" s="1902"/>
      <c r="P5" s="1898" t="s">
        <v>1233</v>
      </c>
      <c r="Q5" s="122"/>
      <c r="R5" s="123"/>
      <c r="S5" s="47" t="s">
        <v>1096</v>
      </c>
      <c r="T5" s="47" t="s">
        <v>300</v>
      </c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24"/>
    </row>
    <row r="6" spans="1:34" s="73" customFormat="1" ht="23.1" customHeight="1" thickBot="1" x14ac:dyDescent="0.35">
      <c r="A6" s="75"/>
      <c r="B6" s="1738"/>
      <c r="C6" s="1740"/>
      <c r="D6" s="316" t="s">
        <v>1186</v>
      </c>
      <c r="E6" s="316" t="s">
        <v>1187</v>
      </c>
      <c r="F6" s="316" t="s">
        <v>307</v>
      </c>
      <c r="G6" s="316" t="s">
        <v>1188</v>
      </c>
      <c r="H6" s="316" t="s">
        <v>1186</v>
      </c>
      <c r="I6" s="316" t="s">
        <v>1187</v>
      </c>
      <c r="J6" s="316" t="s">
        <v>307</v>
      </c>
      <c r="K6" s="316" t="s">
        <v>1188</v>
      </c>
      <c r="L6" s="316" t="s">
        <v>1186</v>
      </c>
      <c r="M6" s="316" t="s">
        <v>1187</v>
      </c>
      <c r="N6" s="316" t="s">
        <v>307</v>
      </c>
      <c r="O6" s="316" t="s">
        <v>1188</v>
      </c>
      <c r="P6" s="1899"/>
      <c r="Q6" s="852"/>
      <c r="R6" s="123"/>
      <c r="S6" s="47"/>
      <c r="T6" s="47" t="s">
        <v>1196</v>
      </c>
      <c r="U6" s="47"/>
      <c r="V6" s="47"/>
      <c r="W6" s="47"/>
      <c r="X6" s="47" t="s">
        <v>1583</v>
      </c>
      <c r="Y6" s="47" t="s">
        <v>1197</v>
      </c>
      <c r="Z6" s="47"/>
      <c r="AA6" s="47"/>
      <c r="AB6" s="47"/>
      <c r="AC6" s="47" t="s">
        <v>1582</v>
      </c>
      <c r="AD6" s="47" t="s">
        <v>290</v>
      </c>
      <c r="AE6" s="47"/>
      <c r="AF6" s="47"/>
      <c r="AG6" s="47"/>
      <c r="AH6" s="24"/>
    </row>
    <row r="7" spans="1:34" s="73" customFormat="1" ht="23.1" customHeight="1" x14ac:dyDescent="0.3">
      <c r="A7" s="75"/>
      <c r="B7" s="853">
        <v>1</v>
      </c>
      <c r="C7" s="854" t="s">
        <v>6</v>
      </c>
      <c r="D7" s="855"/>
      <c r="E7" s="856">
        <v>13.450000000000001</v>
      </c>
      <c r="F7" s="856"/>
      <c r="G7" s="857"/>
      <c r="H7" s="858"/>
      <c r="I7" s="856"/>
      <c r="J7" s="856"/>
      <c r="K7" s="859"/>
      <c r="L7" s="860">
        <f t="shared" ref="L7:O8" si="0">+D7+H7</f>
        <v>0</v>
      </c>
      <c r="M7" s="860">
        <f t="shared" si="0"/>
        <v>13.450000000000001</v>
      </c>
      <c r="N7" s="860">
        <f t="shared" si="0"/>
        <v>0</v>
      </c>
      <c r="O7" s="861">
        <f t="shared" si="0"/>
        <v>0</v>
      </c>
      <c r="P7" s="862">
        <f>SUM(L7:O7)</f>
        <v>13.450000000000001</v>
      </c>
      <c r="Q7" s="863"/>
      <c r="R7" s="123"/>
      <c r="S7" s="47" t="s">
        <v>315</v>
      </c>
      <c r="T7" s="47" t="s">
        <v>305</v>
      </c>
      <c r="U7" s="47" t="s">
        <v>306</v>
      </c>
      <c r="V7" s="47" t="s">
        <v>307</v>
      </c>
      <c r="W7" s="47" t="s">
        <v>308</v>
      </c>
      <c r="X7" s="47"/>
      <c r="Y7" s="47" t="s">
        <v>305</v>
      </c>
      <c r="Z7" s="47" t="s">
        <v>306</v>
      </c>
      <c r="AA7" s="47" t="s">
        <v>307</v>
      </c>
      <c r="AB7" s="47" t="s">
        <v>308</v>
      </c>
      <c r="AC7" s="47"/>
      <c r="AD7" s="47"/>
      <c r="AE7" s="47"/>
      <c r="AF7" s="47"/>
      <c r="AG7" s="47"/>
      <c r="AH7" s="24"/>
    </row>
    <row r="8" spans="1:34" s="73" customFormat="1" ht="23.1" customHeight="1" x14ac:dyDescent="0.3">
      <c r="A8" s="75"/>
      <c r="B8" s="864">
        <v>2</v>
      </c>
      <c r="C8" s="412" t="s">
        <v>8</v>
      </c>
      <c r="D8" s="865"/>
      <c r="E8" s="440">
        <v>20.389000000000006</v>
      </c>
      <c r="F8" s="440"/>
      <c r="G8" s="866"/>
      <c r="H8" s="867"/>
      <c r="I8" s="440"/>
      <c r="J8" s="440"/>
      <c r="K8" s="868"/>
      <c r="L8" s="869">
        <f t="shared" si="0"/>
        <v>0</v>
      </c>
      <c r="M8" s="869">
        <f t="shared" si="0"/>
        <v>20.389000000000006</v>
      </c>
      <c r="N8" s="869">
        <f t="shared" si="0"/>
        <v>0</v>
      </c>
      <c r="O8" s="870">
        <f t="shared" si="0"/>
        <v>0</v>
      </c>
      <c r="P8" s="871">
        <f>SUM(L8:O8)</f>
        <v>20.389000000000006</v>
      </c>
      <c r="Q8" s="863"/>
      <c r="R8" s="123"/>
      <c r="S8" s="47" t="s">
        <v>6</v>
      </c>
      <c r="T8" s="47"/>
      <c r="U8" s="47">
        <v>13.450000000000001</v>
      </c>
      <c r="V8" s="47"/>
      <c r="W8" s="47"/>
      <c r="X8" s="47">
        <v>13.450000000000001</v>
      </c>
      <c r="Y8" s="47"/>
      <c r="Z8" s="47"/>
      <c r="AA8" s="47"/>
      <c r="AB8" s="47"/>
      <c r="AC8" s="47"/>
      <c r="AD8" s="47">
        <v>13.450000000000001</v>
      </c>
      <c r="AE8" s="807">
        <v>0</v>
      </c>
      <c r="AF8" s="47"/>
      <c r="AG8" s="47"/>
      <c r="AH8" s="24"/>
    </row>
    <row r="9" spans="1:34" s="73" customFormat="1" ht="23.1" customHeight="1" x14ac:dyDescent="0.3">
      <c r="A9" s="75"/>
      <c r="B9" s="853">
        <v>3</v>
      </c>
      <c r="C9" s="412" t="s">
        <v>160</v>
      </c>
      <c r="D9" s="865"/>
      <c r="E9" s="440">
        <v>8.1500000000000021</v>
      </c>
      <c r="F9" s="440"/>
      <c r="G9" s="866"/>
      <c r="H9" s="867"/>
      <c r="I9" s="440"/>
      <c r="J9" s="440"/>
      <c r="K9" s="868"/>
      <c r="L9" s="869">
        <f t="shared" ref="L9:L72" si="1">+D9+H9</f>
        <v>0</v>
      </c>
      <c r="M9" s="869">
        <f t="shared" ref="M9:M72" si="2">+E9+I9</f>
        <v>8.1500000000000021</v>
      </c>
      <c r="N9" s="869">
        <f t="shared" ref="N9:N72" si="3">+F9+J9</f>
        <v>0</v>
      </c>
      <c r="O9" s="870">
        <f t="shared" ref="O9:O72" si="4">+G9+K9</f>
        <v>0</v>
      </c>
      <c r="P9" s="871">
        <f t="shared" ref="P9:P72" si="5">SUM(L9:O9)</f>
        <v>8.1500000000000021</v>
      </c>
      <c r="Q9" s="863"/>
      <c r="R9" s="123"/>
      <c r="S9" s="47" t="s">
        <v>8</v>
      </c>
      <c r="T9" s="47"/>
      <c r="U9" s="47">
        <v>20.389000000000006</v>
      </c>
      <c r="V9" s="47"/>
      <c r="W9" s="47"/>
      <c r="X9" s="47">
        <v>20.389000000000006</v>
      </c>
      <c r="Y9" s="47"/>
      <c r="Z9" s="47"/>
      <c r="AA9" s="47"/>
      <c r="AB9" s="47"/>
      <c r="AC9" s="47"/>
      <c r="AD9" s="47">
        <v>20.389000000000006</v>
      </c>
      <c r="AE9" s="807">
        <v>0</v>
      </c>
      <c r="AF9" s="47"/>
      <c r="AG9" s="47"/>
      <c r="AH9" s="24"/>
    </row>
    <row r="10" spans="1:34" s="73" customFormat="1" ht="23.1" customHeight="1" x14ac:dyDescent="0.3">
      <c r="A10" s="75"/>
      <c r="B10" s="864">
        <v>4</v>
      </c>
      <c r="C10" s="412" t="s">
        <v>11</v>
      </c>
      <c r="D10" s="865">
        <v>20</v>
      </c>
      <c r="E10" s="440"/>
      <c r="F10" s="440"/>
      <c r="G10" s="866"/>
      <c r="H10" s="867"/>
      <c r="I10" s="440"/>
      <c r="J10" s="440"/>
      <c r="K10" s="868"/>
      <c r="L10" s="869">
        <f t="shared" si="1"/>
        <v>20</v>
      </c>
      <c r="M10" s="869">
        <f t="shared" si="2"/>
        <v>0</v>
      </c>
      <c r="N10" s="869">
        <f t="shared" si="3"/>
        <v>0</v>
      </c>
      <c r="O10" s="870">
        <f t="shared" si="4"/>
        <v>0</v>
      </c>
      <c r="P10" s="871">
        <f t="shared" si="5"/>
        <v>20</v>
      </c>
      <c r="Q10" s="863"/>
      <c r="R10" s="123"/>
      <c r="S10" s="47" t="s">
        <v>160</v>
      </c>
      <c r="T10" s="47"/>
      <c r="U10" s="47">
        <v>8.1500000000000021</v>
      </c>
      <c r="V10" s="47"/>
      <c r="W10" s="47"/>
      <c r="X10" s="47">
        <v>8.1500000000000021</v>
      </c>
      <c r="Y10" s="47"/>
      <c r="Z10" s="47"/>
      <c r="AA10" s="47"/>
      <c r="AB10" s="47"/>
      <c r="AC10" s="47"/>
      <c r="AD10" s="47">
        <v>8.1500000000000021</v>
      </c>
      <c r="AE10" s="807">
        <v>0</v>
      </c>
      <c r="AF10" s="47"/>
      <c r="AG10" s="47"/>
      <c r="AH10" s="24"/>
    </row>
    <row r="11" spans="1:34" s="73" customFormat="1" ht="23.1" customHeight="1" x14ac:dyDescent="0.3">
      <c r="A11" s="75"/>
      <c r="B11" s="853">
        <v>5</v>
      </c>
      <c r="C11" s="412" t="s">
        <v>13</v>
      </c>
      <c r="D11" s="865">
        <v>1.1499999999999999</v>
      </c>
      <c r="E11" s="440"/>
      <c r="F11" s="440"/>
      <c r="G11" s="866"/>
      <c r="H11" s="867"/>
      <c r="I11" s="440"/>
      <c r="J11" s="440"/>
      <c r="K11" s="868"/>
      <c r="L11" s="869">
        <f t="shared" si="1"/>
        <v>1.1499999999999999</v>
      </c>
      <c r="M11" s="869">
        <f t="shared" si="2"/>
        <v>0</v>
      </c>
      <c r="N11" s="869">
        <f t="shared" si="3"/>
        <v>0</v>
      </c>
      <c r="O11" s="870">
        <f t="shared" si="4"/>
        <v>0</v>
      </c>
      <c r="P11" s="871">
        <f t="shared" si="5"/>
        <v>1.1499999999999999</v>
      </c>
      <c r="Q11" s="863"/>
      <c r="R11" s="123"/>
      <c r="S11" s="47" t="s">
        <v>11</v>
      </c>
      <c r="T11" s="47">
        <v>20</v>
      </c>
      <c r="U11" s="47"/>
      <c r="V11" s="47"/>
      <c r="W11" s="47"/>
      <c r="X11" s="47">
        <v>20</v>
      </c>
      <c r="Y11" s="47"/>
      <c r="Z11" s="47"/>
      <c r="AA11" s="47"/>
      <c r="AB11" s="47"/>
      <c r="AC11" s="47"/>
      <c r="AD11" s="47">
        <v>20</v>
      </c>
      <c r="AE11" s="807">
        <v>0</v>
      </c>
      <c r="AF11" s="47"/>
      <c r="AG11" s="47"/>
      <c r="AH11" s="24"/>
    </row>
    <row r="12" spans="1:34" s="73" customFormat="1" ht="23.1" customHeight="1" x14ac:dyDescent="0.3">
      <c r="A12" s="75"/>
      <c r="B12" s="864">
        <v>6</v>
      </c>
      <c r="C12" s="412" t="s">
        <v>161</v>
      </c>
      <c r="D12" s="865">
        <v>1.79</v>
      </c>
      <c r="E12" s="440"/>
      <c r="F12" s="440"/>
      <c r="G12" s="866"/>
      <c r="H12" s="867"/>
      <c r="I12" s="440"/>
      <c r="J12" s="440"/>
      <c r="K12" s="868"/>
      <c r="L12" s="869">
        <f t="shared" si="1"/>
        <v>1.79</v>
      </c>
      <c r="M12" s="869">
        <f t="shared" si="2"/>
        <v>0</v>
      </c>
      <c r="N12" s="869">
        <f t="shared" si="3"/>
        <v>0</v>
      </c>
      <c r="O12" s="870">
        <f t="shared" si="4"/>
        <v>0</v>
      </c>
      <c r="P12" s="871">
        <f t="shared" si="5"/>
        <v>1.79</v>
      </c>
      <c r="Q12" s="863"/>
      <c r="R12" s="123"/>
      <c r="S12" s="47" t="s">
        <v>13</v>
      </c>
      <c r="T12" s="47">
        <v>1.1499999999999999</v>
      </c>
      <c r="U12" s="47"/>
      <c r="V12" s="47"/>
      <c r="W12" s="47"/>
      <c r="X12" s="47">
        <v>1.1499999999999999</v>
      </c>
      <c r="Y12" s="47"/>
      <c r="Z12" s="47"/>
      <c r="AA12" s="47"/>
      <c r="AB12" s="47"/>
      <c r="AC12" s="47"/>
      <c r="AD12" s="47">
        <v>1.1499999999999999</v>
      </c>
      <c r="AE12" s="807">
        <v>0</v>
      </c>
      <c r="AF12" s="47"/>
      <c r="AG12" s="47"/>
      <c r="AH12" s="24"/>
    </row>
    <row r="13" spans="1:34" s="73" customFormat="1" ht="23.1" customHeight="1" x14ac:dyDescent="0.3">
      <c r="A13" s="75"/>
      <c r="B13" s="853">
        <v>7</v>
      </c>
      <c r="C13" s="412" t="s">
        <v>16</v>
      </c>
      <c r="D13" s="865"/>
      <c r="E13" s="440">
        <v>15.820000000000007</v>
      </c>
      <c r="F13" s="440"/>
      <c r="G13" s="866"/>
      <c r="H13" s="867"/>
      <c r="I13" s="440"/>
      <c r="J13" s="440"/>
      <c r="K13" s="868"/>
      <c r="L13" s="869">
        <f t="shared" si="1"/>
        <v>0</v>
      </c>
      <c r="M13" s="869">
        <f t="shared" si="2"/>
        <v>15.820000000000007</v>
      </c>
      <c r="N13" s="869">
        <f t="shared" si="3"/>
        <v>0</v>
      </c>
      <c r="O13" s="870">
        <f t="shared" si="4"/>
        <v>0</v>
      </c>
      <c r="P13" s="871">
        <f t="shared" si="5"/>
        <v>15.820000000000007</v>
      </c>
      <c r="Q13" s="863"/>
      <c r="R13" s="123"/>
      <c r="S13" s="47" t="s">
        <v>161</v>
      </c>
      <c r="T13" s="47">
        <v>1.79</v>
      </c>
      <c r="U13" s="47"/>
      <c r="V13" s="47"/>
      <c r="W13" s="47"/>
      <c r="X13" s="47">
        <v>1.79</v>
      </c>
      <c r="Y13" s="47"/>
      <c r="Z13" s="47"/>
      <c r="AA13" s="47"/>
      <c r="AB13" s="47"/>
      <c r="AC13" s="47"/>
      <c r="AD13" s="47">
        <v>1.79</v>
      </c>
      <c r="AE13" s="807">
        <v>0</v>
      </c>
      <c r="AF13" s="47"/>
      <c r="AG13" s="47"/>
      <c r="AH13" s="24"/>
    </row>
    <row r="14" spans="1:34" s="73" customFormat="1" ht="23.1" customHeight="1" x14ac:dyDescent="0.3">
      <c r="A14" s="75"/>
      <c r="B14" s="864">
        <v>8</v>
      </c>
      <c r="C14" s="412" t="s">
        <v>18</v>
      </c>
      <c r="D14" s="865">
        <v>19.859999999999985</v>
      </c>
      <c r="E14" s="440"/>
      <c r="F14" s="440"/>
      <c r="G14" s="866"/>
      <c r="H14" s="867"/>
      <c r="I14" s="440"/>
      <c r="J14" s="440"/>
      <c r="K14" s="868"/>
      <c r="L14" s="869">
        <f t="shared" si="1"/>
        <v>19.859999999999985</v>
      </c>
      <c r="M14" s="869">
        <f t="shared" si="2"/>
        <v>0</v>
      </c>
      <c r="N14" s="869">
        <f t="shared" si="3"/>
        <v>0</v>
      </c>
      <c r="O14" s="870">
        <f t="shared" si="4"/>
        <v>0</v>
      </c>
      <c r="P14" s="871">
        <f t="shared" si="5"/>
        <v>19.859999999999985</v>
      </c>
      <c r="Q14" s="863"/>
      <c r="R14" s="123"/>
      <c r="S14" s="47" t="s">
        <v>16</v>
      </c>
      <c r="T14" s="47"/>
      <c r="U14" s="47">
        <v>15.820000000000007</v>
      </c>
      <c r="V14" s="47"/>
      <c r="W14" s="47"/>
      <c r="X14" s="47">
        <v>15.820000000000007</v>
      </c>
      <c r="Y14" s="47"/>
      <c r="Z14" s="47"/>
      <c r="AA14" s="47"/>
      <c r="AB14" s="47"/>
      <c r="AC14" s="47"/>
      <c r="AD14" s="47">
        <v>15.820000000000007</v>
      </c>
      <c r="AE14" s="807">
        <v>0</v>
      </c>
      <c r="AF14" s="47"/>
      <c r="AG14" s="47"/>
      <c r="AH14" s="24"/>
    </row>
    <row r="15" spans="1:34" s="73" customFormat="1" ht="23.1" customHeight="1" x14ac:dyDescent="0.3">
      <c r="A15" s="75"/>
      <c r="B15" s="853">
        <v>9</v>
      </c>
      <c r="C15" s="412" t="s">
        <v>20</v>
      </c>
      <c r="D15" s="865">
        <v>5.94</v>
      </c>
      <c r="E15" s="440"/>
      <c r="F15" s="440"/>
      <c r="G15" s="866"/>
      <c r="H15" s="867"/>
      <c r="I15" s="440"/>
      <c r="J15" s="440"/>
      <c r="K15" s="868"/>
      <c r="L15" s="869">
        <f t="shared" si="1"/>
        <v>5.94</v>
      </c>
      <c r="M15" s="869">
        <f t="shared" si="2"/>
        <v>0</v>
      </c>
      <c r="N15" s="869">
        <f t="shared" si="3"/>
        <v>0</v>
      </c>
      <c r="O15" s="870">
        <f t="shared" si="4"/>
        <v>0</v>
      </c>
      <c r="P15" s="871">
        <f t="shared" si="5"/>
        <v>5.94</v>
      </c>
      <c r="Q15" s="863"/>
      <c r="R15" s="123"/>
      <c r="S15" s="47" t="s">
        <v>18</v>
      </c>
      <c r="T15" s="47">
        <v>19.859999999999985</v>
      </c>
      <c r="U15" s="47"/>
      <c r="V15" s="47"/>
      <c r="W15" s="47"/>
      <c r="X15" s="47">
        <v>19.859999999999985</v>
      </c>
      <c r="Y15" s="47"/>
      <c r="Z15" s="47"/>
      <c r="AA15" s="47"/>
      <c r="AB15" s="47"/>
      <c r="AC15" s="47"/>
      <c r="AD15" s="47">
        <v>19.859999999999985</v>
      </c>
      <c r="AE15" s="807">
        <v>0</v>
      </c>
      <c r="AF15" s="47"/>
      <c r="AG15" s="47"/>
      <c r="AH15" s="24"/>
    </row>
    <row r="16" spans="1:34" s="73" customFormat="1" ht="23.1" customHeight="1" x14ac:dyDescent="0.3">
      <c r="A16" s="75"/>
      <c r="B16" s="864">
        <v>10</v>
      </c>
      <c r="C16" s="412" t="s">
        <v>22</v>
      </c>
      <c r="D16" s="865">
        <v>2.6419999999999999</v>
      </c>
      <c r="E16" s="440"/>
      <c r="F16" s="440"/>
      <c r="G16" s="866"/>
      <c r="H16" s="867"/>
      <c r="I16" s="440"/>
      <c r="J16" s="440"/>
      <c r="K16" s="868"/>
      <c r="L16" s="869">
        <f t="shared" si="1"/>
        <v>2.6419999999999999</v>
      </c>
      <c r="M16" s="869">
        <f t="shared" si="2"/>
        <v>0</v>
      </c>
      <c r="N16" s="869">
        <f t="shared" si="3"/>
        <v>0</v>
      </c>
      <c r="O16" s="870">
        <f t="shared" si="4"/>
        <v>0</v>
      </c>
      <c r="P16" s="871">
        <f t="shared" si="5"/>
        <v>2.6419999999999999</v>
      </c>
      <c r="Q16" s="863"/>
      <c r="R16" s="123"/>
      <c r="S16" s="47" t="s">
        <v>20</v>
      </c>
      <c r="T16" s="47">
        <v>5.94</v>
      </c>
      <c r="U16" s="47"/>
      <c r="V16" s="47"/>
      <c r="W16" s="47"/>
      <c r="X16" s="47">
        <v>5.94</v>
      </c>
      <c r="Y16" s="47"/>
      <c r="Z16" s="47"/>
      <c r="AA16" s="47"/>
      <c r="AB16" s="47"/>
      <c r="AC16" s="47"/>
      <c r="AD16" s="47">
        <v>5.94</v>
      </c>
      <c r="AE16" s="807">
        <v>0</v>
      </c>
      <c r="AF16" s="47"/>
      <c r="AG16" s="47"/>
      <c r="AH16" s="24"/>
    </row>
    <row r="17" spans="1:34" s="73" customFormat="1" ht="23.1" customHeight="1" x14ac:dyDescent="0.3">
      <c r="A17" s="75"/>
      <c r="B17" s="853">
        <v>11</v>
      </c>
      <c r="C17" s="412" t="s">
        <v>24</v>
      </c>
      <c r="D17" s="865">
        <v>195.45600000000005</v>
      </c>
      <c r="E17" s="440"/>
      <c r="F17" s="440"/>
      <c r="G17" s="866"/>
      <c r="H17" s="867"/>
      <c r="I17" s="440"/>
      <c r="J17" s="440"/>
      <c r="K17" s="868"/>
      <c r="L17" s="869">
        <f t="shared" si="1"/>
        <v>195.45600000000005</v>
      </c>
      <c r="M17" s="869">
        <f t="shared" si="2"/>
        <v>0</v>
      </c>
      <c r="N17" s="869">
        <f t="shared" si="3"/>
        <v>0</v>
      </c>
      <c r="O17" s="870">
        <f t="shared" si="4"/>
        <v>0</v>
      </c>
      <c r="P17" s="871">
        <f t="shared" si="5"/>
        <v>195.45600000000005</v>
      </c>
      <c r="Q17" s="863"/>
      <c r="R17" s="123"/>
      <c r="S17" s="47" t="s">
        <v>22</v>
      </c>
      <c r="T17" s="47">
        <v>2.6419999999999999</v>
      </c>
      <c r="U17" s="47"/>
      <c r="V17" s="47"/>
      <c r="W17" s="47"/>
      <c r="X17" s="47">
        <v>2.6419999999999999</v>
      </c>
      <c r="Y17" s="47"/>
      <c r="Z17" s="47"/>
      <c r="AA17" s="47"/>
      <c r="AB17" s="47"/>
      <c r="AC17" s="47"/>
      <c r="AD17" s="47">
        <v>2.6419999999999999</v>
      </c>
      <c r="AE17" s="807">
        <v>0</v>
      </c>
      <c r="AF17" s="47"/>
      <c r="AG17" s="47"/>
      <c r="AH17" s="24"/>
    </row>
    <row r="18" spans="1:34" s="73" customFormat="1" ht="23.1" customHeight="1" x14ac:dyDescent="0.3">
      <c r="A18" s="75"/>
      <c r="B18" s="864">
        <v>12</v>
      </c>
      <c r="C18" s="412" t="s">
        <v>26</v>
      </c>
      <c r="D18" s="865"/>
      <c r="E18" s="440"/>
      <c r="F18" s="440"/>
      <c r="G18" s="866"/>
      <c r="H18" s="867">
        <v>0.5</v>
      </c>
      <c r="I18" s="440"/>
      <c r="J18" s="440"/>
      <c r="K18" s="868"/>
      <c r="L18" s="869">
        <f t="shared" si="1"/>
        <v>0.5</v>
      </c>
      <c r="M18" s="869">
        <f t="shared" si="2"/>
        <v>0</v>
      </c>
      <c r="N18" s="869">
        <f t="shared" si="3"/>
        <v>0</v>
      </c>
      <c r="O18" s="870">
        <f t="shared" si="4"/>
        <v>0</v>
      </c>
      <c r="P18" s="871">
        <f t="shared" si="5"/>
        <v>0.5</v>
      </c>
      <c r="Q18" s="863"/>
      <c r="R18" s="123"/>
      <c r="S18" s="47" t="s">
        <v>24</v>
      </c>
      <c r="T18" s="47">
        <v>195.45600000000005</v>
      </c>
      <c r="U18" s="47"/>
      <c r="V18" s="47"/>
      <c r="W18" s="47"/>
      <c r="X18" s="47">
        <v>195.45600000000005</v>
      </c>
      <c r="Y18" s="47"/>
      <c r="Z18" s="47"/>
      <c r="AA18" s="47"/>
      <c r="AB18" s="47"/>
      <c r="AC18" s="47"/>
      <c r="AD18" s="47">
        <v>195.45600000000005</v>
      </c>
      <c r="AE18" s="807">
        <v>0</v>
      </c>
      <c r="AF18" s="47"/>
      <c r="AG18" s="47"/>
      <c r="AH18" s="24"/>
    </row>
    <row r="19" spans="1:34" s="73" customFormat="1" ht="23.1" customHeight="1" x14ac:dyDescent="0.3">
      <c r="A19" s="75"/>
      <c r="B19" s="853">
        <v>13</v>
      </c>
      <c r="C19" s="412" t="s">
        <v>1817</v>
      </c>
      <c r="D19" s="865"/>
      <c r="E19" s="440">
        <v>36.139000000000003</v>
      </c>
      <c r="F19" s="440"/>
      <c r="G19" s="866"/>
      <c r="H19" s="867"/>
      <c r="I19" s="440"/>
      <c r="J19" s="440"/>
      <c r="K19" s="868"/>
      <c r="L19" s="869">
        <f t="shared" si="1"/>
        <v>0</v>
      </c>
      <c r="M19" s="869">
        <f t="shared" si="2"/>
        <v>36.139000000000003</v>
      </c>
      <c r="N19" s="869">
        <f t="shared" si="3"/>
        <v>0</v>
      </c>
      <c r="O19" s="870">
        <f t="shared" si="4"/>
        <v>0</v>
      </c>
      <c r="P19" s="871">
        <f t="shared" si="5"/>
        <v>36.139000000000003</v>
      </c>
      <c r="Q19" s="863"/>
      <c r="R19" s="123"/>
      <c r="S19" s="47" t="s">
        <v>26</v>
      </c>
      <c r="T19" s="47"/>
      <c r="U19" s="47"/>
      <c r="V19" s="47"/>
      <c r="W19" s="47"/>
      <c r="X19" s="47"/>
      <c r="Y19" s="47">
        <v>0.5</v>
      </c>
      <c r="Z19" s="47"/>
      <c r="AA19" s="47"/>
      <c r="AB19" s="47"/>
      <c r="AC19" s="47">
        <v>0.5</v>
      </c>
      <c r="AD19" s="47">
        <v>0.5</v>
      </c>
      <c r="AE19" s="807">
        <v>0</v>
      </c>
      <c r="AF19" s="47"/>
      <c r="AG19" s="47"/>
      <c r="AH19" s="24"/>
    </row>
    <row r="20" spans="1:34" s="73" customFormat="1" ht="23.1" customHeight="1" x14ac:dyDescent="0.3">
      <c r="A20" s="75"/>
      <c r="B20" s="864">
        <v>14</v>
      </c>
      <c r="C20" s="412" t="s">
        <v>1613</v>
      </c>
      <c r="D20" s="865"/>
      <c r="E20" s="440"/>
      <c r="F20" s="440">
        <v>1.2000000000000004E-2</v>
      </c>
      <c r="G20" s="866"/>
      <c r="H20" s="867"/>
      <c r="I20" s="440"/>
      <c r="J20" s="440"/>
      <c r="K20" s="868"/>
      <c r="L20" s="869">
        <f t="shared" si="1"/>
        <v>0</v>
      </c>
      <c r="M20" s="869">
        <f t="shared" si="2"/>
        <v>0</v>
      </c>
      <c r="N20" s="869">
        <f t="shared" si="3"/>
        <v>1.2000000000000004E-2</v>
      </c>
      <c r="O20" s="870">
        <f t="shared" si="4"/>
        <v>0</v>
      </c>
      <c r="P20" s="871">
        <f t="shared" si="5"/>
        <v>1.2000000000000004E-2</v>
      </c>
      <c r="Q20" s="863"/>
      <c r="R20" s="123"/>
      <c r="S20" s="47" t="s">
        <v>1817</v>
      </c>
      <c r="T20" s="47"/>
      <c r="U20" s="47">
        <v>36.139000000000003</v>
      </c>
      <c r="V20" s="47"/>
      <c r="W20" s="47"/>
      <c r="X20" s="47">
        <v>36.139000000000003</v>
      </c>
      <c r="Y20" s="47"/>
      <c r="Z20" s="47"/>
      <c r="AA20" s="47"/>
      <c r="AB20" s="47"/>
      <c r="AC20" s="47"/>
      <c r="AD20" s="47">
        <v>36.139000000000003</v>
      </c>
      <c r="AE20" s="807">
        <v>0</v>
      </c>
      <c r="AF20" s="47"/>
      <c r="AG20" s="47"/>
      <c r="AH20" s="24"/>
    </row>
    <row r="21" spans="1:34" s="73" customFormat="1" ht="23.1" customHeight="1" x14ac:dyDescent="0.3">
      <c r="A21" s="75"/>
      <c r="B21" s="853">
        <v>15</v>
      </c>
      <c r="C21" s="412" t="s">
        <v>28</v>
      </c>
      <c r="D21" s="865">
        <v>219.99999999999991</v>
      </c>
      <c r="E21" s="440"/>
      <c r="F21" s="440"/>
      <c r="G21" s="866"/>
      <c r="H21" s="867"/>
      <c r="I21" s="440"/>
      <c r="J21" s="440"/>
      <c r="K21" s="868"/>
      <c r="L21" s="869">
        <f t="shared" si="1"/>
        <v>219.99999999999991</v>
      </c>
      <c r="M21" s="869">
        <f t="shared" si="2"/>
        <v>0</v>
      </c>
      <c r="N21" s="869">
        <f t="shared" si="3"/>
        <v>0</v>
      </c>
      <c r="O21" s="870">
        <f t="shared" si="4"/>
        <v>0</v>
      </c>
      <c r="P21" s="871">
        <f t="shared" si="5"/>
        <v>219.99999999999991</v>
      </c>
      <c r="Q21" s="863"/>
      <c r="R21" s="123"/>
      <c r="S21" s="47" t="s">
        <v>1613</v>
      </c>
      <c r="T21" s="47"/>
      <c r="U21" s="47"/>
      <c r="V21" s="47">
        <v>1.2000000000000004E-2</v>
      </c>
      <c r="W21" s="47"/>
      <c r="X21" s="47">
        <v>1.2000000000000004E-2</v>
      </c>
      <c r="Y21" s="47"/>
      <c r="Z21" s="47"/>
      <c r="AA21" s="47"/>
      <c r="AB21" s="47"/>
      <c r="AC21" s="47"/>
      <c r="AD21" s="47">
        <v>1.2000000000000004E-2</v>
      </c>
      <c r="AE21" s="807">
        <v>0</v>
      </c>
      <c r="AF21" s="47"/>
      <c r="AG21" s="47"/>
      <c r="AH21" s="24"/>
    </row>
    <row r="22" spans="1:34" s="73" customFormat="1" ht="23.1" customHeight="1" x14ac:dyDescent="0.3">
      <c r="A22" s="75"/>
      <c r="B22" s="864">
        <v>16</v>
      </c>
      <c r="C22" s="412" t="s">
        <v>30</v>
      </c>
      <c r="D22" s="865">
        <v>1.2</v>
      </c>
      <c r="E22" s="440"/>
      <c r="F22" s="440"/>
      <c r="G22" s="866"/>
      <c r="H22" s="867"/>
      <c r="I22" s="440"/>
      <c r="J22" s="440"/>
      <c r="K22" s="868"/>
      <c r="L22" s="869">
        <f t="shared" si="1"/>
        <v>1.2</v>
      </c>
      <c r="M22" s="869">
        <f t="shared" si="2"/>
        <v>0</v>
      </c>
      <c r="N22" s="869">
        <f t="shared" si="3"/>
        <v>0</v>
      </c>
      <c r="O22" s="870">
        <f t="shared" si="4"/>
        <v>0</v>
      </c>
      <c r="P22" s="871">
        <f t="shared" si="5"/>
        <v>1.2</v>
      </c>
      <c r="Q22" s="863"/>
      <c r="R22" s="123"/>
      <c r="S22" s="47" t="s">
        <v>28</v>
      </c>
      <c r="T22" s="47">
        <v>219.99999999999991</v>
      </c>
      <c r="U22" s="47"/>
      <c r="V22" s="47"/>
      <c r="W22" s="47"/>
      <c r="X22" s="47">
        <v>219.99999999999991</v>
      </c>
      <c r="Y22" s="47"/>
      <c r="Z22" s="47"/>
      <c r="AA22" s="47"/>
      <c r="AB22" s="47"/>
      <c r="AC22" s="47"/>
      <c r="AD22" s="47">
        <v>219.99999999999991</v>
      </c>
      <c r="AE22" s="807">
        <v>0</v>
      </c>
      <c r="AF22" s="47"/>
      <c r="AG22" s="47"/>
      <c r="AH22" s="24"/>
    </row>
    <row r="23" spans="1:34" s="73" customFormat="1" ht="23.1" customHeight="1" x14ac:dyDescent="0.3">
      <c r="A23" s="75"/>
      <c r="B23" s="853">
        <v>17</v>
      </c>
      <c r="C23" s="412" t="s">
        <v>32</v>
      </c>
      <c r="D23" s="865">
        <v>1.3180000000000001</v>
      </c>
      <c r="E23" s="440">
        <v>12.939000000000004</v>
      </c>
      <c r="F23" s="440"/>
      <c r="G23" s="866"/>
      <c r="H23" s="867"/>
      <c r="I23" s="440"/>
      <c r="J23" s="440"/>
      <c r="K23" s="868"/>
      <c r="L23" s="869">
        <f t="shared" si="1"/>
        <v>1.3180000000000001</v>
      </c>
      <c r="M23" s="869">
        <f t="shared" si="2"/>
        <v>12.939000000000004</v>
      </c>
      <c r="N23" s="869">
        <f t="shared" si="3"/>
        <v>0</v>
      </c>
      <c r="O23" s="870">
        <f t="shared" si="4"/>
        <v>0</v>
      </c>
      <c r="P23" s="871">
        <f t="shared" si="5"/>
        <v>14.257000000000003</v>
      </c>
      <c r="Q23" s="863"/>
      <c r="R23" s="123"/>
      <c r="S23" s="47" t="s">
        <v>30</v>
      </c>
      <c r="T23" s="47">
        <v>1.2</v>
      </c>
      <c r="U23" s="47"/>
      <c r="V23" s="47"/>
      <c r="W23" s="47"/>
      <c r="X23" s="47">
        <v>1.2</v>
      </c>
      <c r="Y23" s="47"/>
      <c r="Z23" s="47"/>
      <c r="AA23" s="47"/>
      <c r="AB23" s="47"/>
      <c r="AC23" s="47"/>
      <c r="AD23" s="47">
        <v>1.2</v>
      </c>
      <c r="AE23" s="807">
        <v>0</v>
      </c>
      <c r="AF23" s="47"/>
      <c r="AG23" s="47"/>
      <c r="AH23" s="24"/>
    </row>
    <row r="24" spans="1:34" s="73" customFormat="1" ht="23.1" customHeight="1" x14ac:dyDescent="0.3">
      <c r="A24" s="75"/>
      <c r="B24" s="864">
        <v>18</v>
      </c>
      <c r="C24" s="412" t="s">
        <v>34</v>
      </c>
      <c r="D24" s="865">
        <v>0.59199999999999953</v>
      </c>
      <c r="E24" s="440"/>
      <c r="F24" s="440"/>
      <c r="G24" s="866"/>
      <c r="H24" s="867"/>
      <c r="I24" s="440"/>
      <c r="J24" s="440"/>
      <c r="K24" s="868"/>
      <c r="L24" s="869">
        <f t="shared" si="1"/>
        <v>0.59199999999999953</v>
      </c>
      <c r="M24" s="869">
        <f t="shared" si="2"/>
        <v>0</v>
      </c>
      <c r="N24" s="869">
        <f t="shared" si="3"/>
        <v>0</v>
      </c>
      <c r="O24" s="870">
        <f t="shared" si="4"/>
        <v>0</v>
      </c>
      <c r="P24" s="871">
        <f t="shared" si="5"/>
        <v>0.59199999999999953</v>
      </c>
      <c r="Q24" s="863"/>
      <c r="R24" s="123"/>
      <c r="S24" s="47" t="s">
        <v>32</v>
      </c>
      <c r="T24" s="47">
        <v>1.3180000000000001</v>
      </c>
      <c r="U24" s="47">
        <v>12.939000000000004</v>
      </c>
      <c r="V24" s="47"/>
      <c r="W24" s="47"/>
      <c r="X24" s="47">
        <v>14.257000000000003</v>
      </c>
      <c r="Y24" s="47"/>
      <c r="Z24" s="47"/>
      <c r="AA24" s="47"/>
      <c r="AB24" s="47"/>
      <c r="AC24" s="47"/>
      <c r="AD24" s="47">
        <v>14.257000000000003</v>
      </c>
      <c r="AE24" s="807">
        <v>0</v>
      </c>
      <c r="AF24" s="47"/>
      <c r="AG24" s="47"/>
      <c r="AH24" s="24"/>
    </row>
    <row r="25" spans="1:34" s="73" customFormat="1" ht="23.1" customHeight="1" x14ac:dyDescent="0.3">
      <c r="A25" s="75"/>
      <c r="B25" s="853">
        <v>19</v>
      </c>
      <c r="C25" s="412" t="s">
        <v>36</v>
      </c>
      <c r="D25" s="865">
        <v>3.9100000000000024</v>
      </c>
      <c r="E25" s="440"/>
      <c r="F25" s="440"/>
      <c r="G25" s="866"/>
      <c r="H25" s="867"/>
      <c r="I25" s="440"/>
      <c r="J25" s="440"/>
      <c r="K25" s="868"/>
      <c r="L25" s="869">
        <f t="shared" si="1"/>
        <v>3.9100000000000024</v>
      </c>
      <c r="M25" s="869">
        <f t="shared" si="2"/>
        <v>0</v>
      </c>
      <c r="N25" s="869">
        <f t="shared" si="3"/>
        <v>0</v>
      </c>
      <c r="O25" s="870">
        <f t="shared" si="4"/>
        <v>0</v>
      </c>
      <c r="P25" s="871">
        <f t="shared" si="5"/>
        <v>3.9100000000000024</v>
      </c>
      <c r="Q25" s="863"/>
      <c r="R25" s="123"/>
      <c r="S25" s="47" t="s">
        <v>34</v>
      </c>
      <c r="T25" s="47">
        <v>0.59199999999999953</v>
      </c>
      <c r="U25" s="47"/>
      <c r="V25" s="47"/>
      <c r="W25" s="47"/>
      <c r="X25" s="47">
        <v>0.59199999999999953</v>
      </c>
      <c r="Y25" s="47"/>
      <c r="Z25" s="47"/>
      <c r="AA25" s="47"/>
      <c r="AB25" s="47"/>
      <c r="AC25" s="47"/>
      <c r="AD25" s="47">
        <v>0.59199999999999953</v>
      </c>
      <c r="AE25" s="807">
        <v>0</v>
      </c>
      <c r="AF25" s="47"/>
      <c r="AG25" s="47"/>
      <c r="AH25" s="24"/>
    </row>
    <row r="26" spans="1:34" s="73" customFormat="1" ht="23.1" customHeight="1" x14ac:dyDescent="0.3">
      <c r="A26" s="75"/>
      <c r="B26" s="864">
        <v>20</v>
      </c>
      <c r="C26" s="412" t="s">
        <v>38</v>
      </c>
      <c r="D26" s="865">
        <v>9.2000000000000012E-2</v>
      </c>
      <c r="E26" s="440">
        <v>37.363999999999955</v>
      </c>
      <c r="F26" s="440"/>
      <c r="G26" s="866"/>
      <c r="H26" s="867"/>
      <c r="I26" s="440"/>
      <c r="J26" s="440"/>
      <c r="K26" s="868"/>
      <c r="L26" s="869">
        <f t="shared" si="1"/>
        <v>9.2000000000000012E-2</v>
      </c>
      <c r="M26" s="869">
        <f t="shared" si="2"/>
        <v>37.363999999999955</v>
      </c>
      <c r="N26" s="869">
        <f t="shared" si="3"/>
        <v>0</v>
      </c>
      <c r="O26" s="870">
        <f t="shared" si="4"/>
        <v>0</v>
      </c>
      <c r="P26" s="871">
        <f t="shared" si="5"/>
        <v>37.455999999999953</v>
      </c>
      <c r="Q26" s="863"/>
      <c r="R26" s="123"/>
      <c r="S26" s="47" t="s">
        <v>36</v>
      </c>
      <c r="T26" s="47">
        <v>3.9100000000000024</v>
      </c>
      <c r="U26" s="47"/>
      <c r="V26" s="47"/>
      <c r="W26" s="47"/>
      <c r="X26" s="47">
        <v>3.9100000000000024</v>
      </c>
      <c r="Y26" s="47"/>
      <c r="Z26" s="47"/>
      <c r="AA26" s="47"/>
      <c r="AB26" s="47"/>
      <c r="AC26" s="47"/>
      <c r="AD26" s="47">
        <v>3.9100000000000024</v>
      </c>
      <c r="AE26" s="807">
        <v>0</v>
      </c>
      <c r="AF26" s="47"/>
      <c r="AG26" s="47"/>
      <c r="AH26" s="24"/>
    </row>
    <row r="27" spans="1:34" s="73" customFormat="1" ht="23.1" customHeight="1" x14ac:dyDescent="0.3">
      <c r="A27" s="75"/>
      <c r="B27" s="853">
        <v>21</v>
      </c>
      <c r="C27" s="412" t="s">
        <v>40</v>
      </c>
      <c r="D27" s="865">
        <v>20.359999999999996</v>
      </c>
      <c r="E27" s="440">
        <v>25.499999999999982</v>
      </c>
      <c r="F27" s="440"/>
      <c r="G27" s="866"/>
      <c r="H27" s="867">
        <v>4.6699999999999955</v>
      </c>
      <c r="I27" s="440">
        <v>75.762999999999863</v>
      </c>
      <c r="J27" s="440"/>
      <c r="K27" s="868"/>
      <c r="L27" s="869">
        <f t="shared" si="1"/>
        <v>25.02999999999999</v>
      </c>
      <c r="M27" s="869">
        <f t="shared" si="2"/>
        <v>101.26299999999985</v>
      </c>
      <c r="N27" s="869">
        <f t="shared" si="3"/>
        <v>0</v>
      </c>
      <c r="O27" s="870">
        <f t="shared" si="4"/>
        <v>0</v>
      </c>
      <c r="P27" s="871">
        <f t="shared" si="5"/>
        <v>126.29299999999984</v>
      </c>
      <c r="Q27" s="863"/>
      <c r="R27" s="123"/>
      <c r="S27" s="47" t="s">
        <v>38</v>
      </c>
      <c r="T27" s="47">
        <v>9.2000000000000012E-2</v>
      </c>
      <c r="U27" s="47">
        <v>37.363999999999955</v>
      </c>
      <c r="V27" s="47"/>
      <c r="W27" s="47"/>
      <c r="X27" s="47">
        <v>37.455999999999953</v>
      </c>
      <c r="Y27" s="47"/>
      <c r="Z27" s="47"/>
      <c r="AA27" s="47"/>
      <c r="AB27" s="47"/>
      <c r="AC27" s="47"/>
      <c r="AD27" s="47">
        <v>37.455999999999953</v>
      </c>
      <c r="AE27" s="807">
        <v>0</v>
      </c>
      <c r="AF27" s="47"/>
      <c r="AG27" s="47"/>
      <c r="AH27" s="24"/>
    </row>
    <row r="28" spans="1:34" s="73" customFormat="1" ht="23.1" customHeight="1" x14ac:dyDescent="0.3">
      <c r="A28" s="75"/>
      <c r="B28" s="864">
        <v>22</v>
      </c>
      <c r="C28" s="412" t="s">
        <v>42</v>
      </c>
      <c r="D28" s="865">
        <v>3.6900000000000008</v>
      </c>
      <c r="E28" s="440">
        <v>0.25</v>
      </c>
      <c r="F28" s="440">
        <v>0.26999999999999996</v>
      </c>
      <c r="G28" s="866"/>
      <c r="H28" s="867"/>
      <c r="I28" s="440"/>
      <c r="J28" s="440"/>
      <c r="K28" s="868"/>
      <c r="L28" s="869">
        <f t="shared" si="1"/>
        <v>3.6900000000000008</v>
      </c>
      <c r="M28" s="869">
        <f t="shared" si="2"/>
        <v>0.25</v>
      </c>
      <c r="N28" s="869">
        <f t="shared" si="3"/>
        <v>0.26999999999999996</v>
      </c>
      <c r="O28" s="870">
        <f t="shared" si="4"/>
        <v>0</v>
      </c>
      <c r="P28" s="871">
        <f t="shared" si="5"/>
        <v>4.2100000000000009</v>
      </c>
      <c r="Q28" s="863"/>
      <c r="R28" s="123"/>
      <c r="S28" s="47" t="s">
        <v>40</v>
      </c>
      <c r="T28" s="47">
        <v>25.030000000000019</v>
      </c>
      <c r="U28" s="47">
        <v>26.299999999999979</v>
      </c>
      <c r="V28" s="47"/>
      <c r="W28" s="47"/>
      <c r="X28" s="47">
        <v>51.33</v>
      </c>
      <c r="Y28" s="47"/>
      <c r="Z28" s="47">
        <v>74.962999999999852</v>
      </c>
      <c r="AA28" s="47"/>
      <c r="AB28" s="47"/>
      <c r="AC28" s="47">
        <v>74.962999999999852</v>
      </c>
      <c r="AD28" s="47">
        <v>126.29299999999985</v>
      </c>
      <c r="AE28" s="807">
        <v>0</v>
      </c>
      <c r="AF28" s="47"/>
      <c r="AG28" s="47"/>
      <c r="AH28" s="24"/>
    </row>
    <row r="29" spans="1:34" s="73" customFormat="1" ht="23.1" customHeight="1" x14ac:dyDescent="0.3">
      <c r="A29" s="75"/>
      <c r="B29" s="853">
        <v>23</v>
      </c>
      <c r="C29" s="412" t="s">
        <v>44</v>
      </c>
      <c r="D29" s="865">
        <v>9.9999999999999964</v>
      </c>
      <c r="E29" s="440">
        <v>4.6500000000000004</v>
      </c>
      <c r="F29" s="440"/>
      <c r="G29" s="866"/>
      <c r="H29" s="867"/>
      <c r="I29" s="440"/>
      <c r="J29" s="440"/>
      <c r="K29" s="868"/>
      <c r="L29" s="869">
        <f t="shared" si="1"/>
        <v>9.9999999999999964</v>
      </c>
      <c r="M29" s="869">
        <f t="shared" si="2"/>
        <v>4.6500000000000004</v>
      </c>
      <c r="N29" s="869">
        <f t="shared" si="3"/>
        <v>0</v>
      </c>
      <c r="O29" s="870">
        <f t="shared" si="4"/>
        <v>0</v>
      </c>
      <c r="P29" s="871">
        <f t="shared" si="5"/>
        <v>14.649999999999997</v>
      </c>
      <c r="Q29" s="863"/>
      <c r="R29" s="123"/>
      <c r="S29" s="47" t="s">
        <v>42</v>
      </c>
      <c r="T29" s="47">
        <v>3.6900000000000008</v>
      </c>
      <c r="U29" s="47">
        <v>0.25</v>
      </c>
      <c r="V29" s="47">
        <v>0.26999999999999996</v>
      </c>
      <c r="W29" s="47"/>
      <c r="X29" s="47">
        <v>4.2100000000000009</v>
      </c>
      <c r="Y29" s="47"/>
      <c r="Z29" s="47"/>
      <c r="AA29" s="47"/>
      <c r="AB29" s="47"/>
      <c r="AC29" s="47"/>
      <c r="AD29" s="47">
        <v>4.2100000000000009</v>
      </c>
      <c r="AE29" s="807">
        <v>0</v>
      </c>
      <c r="AF29" s="47"/>
      <c r="AG29" s="47"/>
      <c r="AH29" s="24"/>
    </row>
    <row r="30" spans="1:34" s="73" customFormat="1" ht="23.1" customHeight="1" x14ac:dyDescent="0.3">
      <c r="A30" s="75"/>
      <c r="B30" s="864">
        <v>24</v>
      </c>
      <c r="C30" s="412" t="s">
        <v>46</v>
      </c>
      <c r="D30" s="865"/>
      <c r="E30" s="440"/>
      <c r="F30" s="440"/>
      <c r="G30" s="866"/>
      <c r="H30" s="867">
        <v>0.83000000000000018</v>
      </c>
      <c r="I30" s="440">
        <v>2.945999999999998</v>
      </c>
      <c r="J30" s="440">
        <v>0.01</v>
      </c>
      <c r="K30" s="868"/>
      <c r="L30" s="869">
        <f t="shared" si="1"/>
        <v>0.83000000000000018</v>
      </c>
      <c r="M30" s="869">
        <f t="shared" si="2"/>
        <v>2.945999999999998</v>
      </c>
      <c r="N30" s="869">
        <f t="shared" si="3"/>
        <v>0.01</v>
      </c>
      <c r="O30" s="870">
        <f t="shared" si="4"/>
        <v>0</v>
      </c>
      <c r="P30" s="871">
        <f t="shared" si="5"/>
        <v>3.7859999999999978</v>
      </c>
      <c r="Q30" s="863"/>
      <c r="R30" s="123"/>
      <c r="S30" s="47" t="s">
        <v>44</v>
      </c>
      <c r="T30" s="47">
        <v>9.9999999999999964</v>
      </c>
      <c r="U30" s="47">
        <v>4.6500000000000004</v>
      </c>
      <c r="V30" s="47"/>
      <c r="W30" s="47"/>
      <c r="X30" s="47">
        <v>14.649999999999997</v>
      </c>
      <c r="Y30" s="47"/>
      <c r="Z30" s="47"/>
      <c r="AA30" s="47"/>
      <c r="AB30" s="47"/>
      <c r="AC30" s="47"/>
      <c r="AD30" s="47">
        <v>14.649999999999997</v>
      </c>
      <c r="AE30" s="807">
        <v>0</v>
      </c>
      <c r="AF30" s="47"/>
      <c r="AG30" s="47"/>
      <c r="AH30" s="24"/>
    </row>
    <row r="31" spans="1:34" s="73" customFormat="1" ht="23.1" customHeight="1" x14ac:dyDescent="0.3">
      <c r="A31" s="75"/>
      <c r="B31" s="853">
        <v>25</v>
      </c>
      <c r="C31" s="412" t="s">
        <v>48</v>
      </c>
      <c r="D31" s="865">
        <v>13.167999999999992</v>
      </c>
      <c r="E31" s="440"/>
      <c r="F31" s="440"/>
      <c r="G31" s="866"/>
      <c r="H31" s="867"/>
      <c r="I31" s="440"/>
      <c r="J31" s="440"/>
      <c r="K31" s="868"/>
      <c r="L31" s="869">
        <f t="shared" si="1"/>
        <v>13.167999999999992</v>
      </c>
      <c r="M31" s="869">
        <f t="shared" si="2"/>
        <v>0</v>
      </c>
      <c r="N31" s="869">
        <f t="shared" si="3"/>
        <v>0</v>
      </c>
      <c r="O31" s="870">
        <f t="shared" si="4"/>
        <v>0</v>
      </c>
      <c r="P31" s="871">
        <f t="shared" si="5"/>
        <v>13.167999999999992</v>
      </c>
      <c r="Q31" s="863"/>
      <c r="R31" s="123"/>
      <c r="S31" s="47" t="s">
        <v>46</v>
      </c>
      <c r="T31" s="47"/>
      <c r="U31" s="47"/>
      <c r="V31" s="47"/>
      <c r="W31" s="47"/>
      <c r="X31" s="47"/>
      <c r="Y31" s="47">
        <v>0.83000000000000018</v>
      </c>
      <c r="Z31" s="47">
        <v>2.945999999999998</v>
      </c>
      <c r="AA31" s="47">
        <v>0.01</v>
      </c>
      <c r="AB31" s="47"/>
      <c r="AC31" s="47">
        <v>3.7859999999999978</v>
      </c>
      <c r="AD31" s="47">
        <v>3.7859999999999978</v>
      </c>
      <c r="AE31" s="807">
        <v>0</v>
      </c>
      <c r="AF31" s="47"/>
      <c r="AG31" s="47"/>
      <c r="AH31" s="24"/>
    </row>
    <row r="32" spans="1:34" s="73" customFormat="1" ht="23.1" customHeight="1" x14ac:dyDescent="0.3">
      <c r="A32" s="75"/>
      <c r="B32" s="864">
        <v>26</v>
      </c>
      <c r="C32" s="412" t="s">
        <v>50</v>
      </c>
      <c r="D32" s="865">
        <v>19.374000000000009</v>
      </c>
      <c r="E32" s="440">
        <v>4.4499999999999975</v>
      </c>
      <c r="F32" s="440"/>
      <c r="G32" s="866"/>
      <c r="H32" s="867"/>
      <c r="I32" s="440"/>
      <c r="J32" s="440"/>
      <c r="K32" s="868"/>
      <c r="L32" s="869">
        <f t="shared" si="1"/>
        <v>19.374000000000009</v>
      </c>
      <c r="M32" s="869">
        <f t="shared" si="2"/>
        <v>4.4499999999999975</v>
      </c>
      <c r="N32" s="869">
        <f t="shared" si="3"/>
        <v>0</v>
      </c>
      <c r="O32" s="870">
        <f t="shared" si="4"/>
        <v>0</v>
      </c>
      <c r="P32" s="871">
        <f t="shared" si="5"/>
        <v>23.824000000000005</v>
      </c>
      <c r="Q32" s="863"/>
      <c r="R32" s="123"/>
      <c r="S32" s="47" t="s">
        <v>48</v>
      </c>
      <c r="T32" s="47">
        <v>13.167999999999992</v>
      </c>
      <c r="U32" s="47"/>
      <c r="V32" s="47"/>
      <c r="W32" s="47"/>
      <c r="X32" s="47">
        <v>13.167999999999992</v>
      </c>
      <c r="Y32" s="47"/>
      <c r="Z32" s="47"/>
      <c r="AA32" s="47"/>
      <c r="AB32" s="47"/>
      <c r="AC32" s="47"/>
      <c r="AD32" s="47">
        <v>13.167999999999992</v>
      </c>
      <c r="AE32" s="807">
        <v>0</v>
      </c>
      <c r="AF32" s="47"/>
      <c r="AG32" s="47"/>
      <c r="AH32" s="24"/>
    </row>
    <row r="33" spans="1:34" s="875" customFormat="1" ht="23.1" customHeight="1" x14ac:dyDescent="0.3">
      <c r="A33" s="872"/>
      <c r="B33" s="853">
        <v>27</v>
      </c>
      <c r="C33" s="412" t="s">
        <v>52</v>
      </c>
      <c r="D33" s="865">
        <v>1.9999999999999993</v>
      </c>
      <c r="E33" s="440">
        <v>47.788999999999987</v>
      </c>
      <c r="F33" s="440"/>
      <c r="G33" s="866"/>
      <c r="H33" s="867"/>
      <c r="I33" s="440"/>
      <c r="J33" s="440"/>
      <c r="K33" s="868"/>
      <c r="L33" s="869">
        <f t="shared" si="1"/>
        <v>1.9999999999999993</v>
      </c>
      <c r="M33" s="869">
        <f t="shared" si="2"/>
        <v>47.788999999999987</v>
      </c>
      <c r="N33" s="869">
        <f t="shared" si="3"/>
        <v>0</v>
      </c>
      <c r="O33" s="870">
        <f t="shared" si="4"/>
        <v>0</v>
      </c>
      <c r="P33" s="871">
        <f t="shared" si="5"/>
        <v>49.788999999999987</v>
      </c>
      <c r="Q33" s="873"/>
      <c r="R33" s="874"/>
      <c r="S33" s="47" t="s">
        <v>50</v>
      </c>
      <c r="T33" s="47">
        <v>19.374000000000009</v>
      </c>
      <c r="U33" s="47">
        <v>4.4499999999999975</v>
      </c>
      <c r="V33" s="47"/>
      <c r="W33" s="47"/>
      <c r="X33" s="47">
        <v>23.824000000000005</v>
      </c>
      <c r="Y33" s="47"/>
      <c r="Z33" s="47"/>
      <c r="AA33" s="47"/>
      <c r="AB33" s="47"/>
      <c r="AC33" s="47"/>
      <c r="AD33" s="47">
        <v>23.824000000000005</v>
      </c>
      <c r="AE33" s="807">
        <v>0</v>
      </c>
      <c r="AF33" s="47"/>
      <c r="AG33" s="47"/>
      <c r="AH33" s="24"/>
    </row>
    <row r="34" spans="1:34" s="73" customFormat="1" ht="23.1" customHeight="1" x14ac:dyDescent="0.3">
      <c r="A34" s="75"/>
      <c r="B34" s="864">
        <v>28</v>
      </c>
      <c r="C34" s="412" t="s">
        <v>54</v>
      </c>
      <c r="D34" s="865">
        <v>4.54</v>
      </c>
      <c r="E34" s="440">
        <v>2.56</v>
      </c>
      <c r="F34" s="440"/>
      <c r="G34" s="866"/>
      <c r="H34" s="867"/>
      <c r="I34" s="440"/>
      <c r="J34" s="440"/>
      <c r="K34" s="868"/>
      <c r="L34" s="869">
        <f t="shared" si="1"/>
        <v>4.54</v>
      </c>
      <c r="M34" s="869">
        <f t="shared" si="2"/>
        <v>2.56</v>
      </c>
      <c r="N34" s="869">
        <f t="shared" si="3"/>
        <v>0</v>
      </c>
      <c r="O34" s="870">
        <f t="shared" si="4"/>
        <v>0</v>
      </c>
      <c r="P34" s="871">
        <f t="shared" si="5"/>
        <v>7.1</v>
      </c>
      <c r="Q34" s="863"/>
      <c r="R34" s="123"/>
      <c r="S34" s="47" t="s">
        <v>52</v>
      </c>
      <c r="T34" s="47">
        <v>1.9999999999999993</v>
      </c>
      <c r="U34" s="47">
        <v>47.788999999999987</v>
      </c>
      <c r="V34" s="47"/>
      <c r="W34" s="47"/>
      <c r="X34" s="47">
        <v>49.788999999999987</v>
      </c>
      <c r="Y34" s="47"/>
      <c r="Z34" s="47"/>
      <c r="AA34" s="47"/>
      <c r="AB34" s="47"/>
      <c r="AC34" s="47"/>
      <c r="AD34" s="47">
        <v>49.788999999999987</v>
      </c>
      <c r="AE34" s="807">
        <v>0</v>
      </c>
      <c r="AF34" s="47"/>
      <c r="AG34" s="47"/>
      <c r="AH34" s="24"/>
    </row>
    <row r="35" spans="1:34" s="73" customFormat="1" ht="23.1" customHeight="1" x14ac:dyDescent="0.3">
      <c r="A35" s="75"/>
      <c r="B35" s="853">
        <v>29</v>
      </c>
      <c r="C35" s="412" t="s">
        <v>56</v>
      </c>
      <c r="D35" s="865">
        <v>898.15000000000146</v>
      </c>
      <c r="E35" s="440">
        <v>16.314</v>
      </c>
      <c r="F35" s="440"/>
      <c r="G35" s="866"/>
      <c r="H35" s="867"/>
      <c r="I35" s="440"/>
      <c r="J35" s="440"/>
      <c r="K35" s="868"/>
      <c r="L35" s="869">
        <f t="shared" si="1"/>
        <v>898.15000000000146</v>
      </c>
      <c r="M35" s="869">
        <f t="shared" si="2"/>
        <v>16.314</v>
      </c>
      <c r="N35" s="869">
        <f t="shared" si="3"/>
        <v>0</v>
      </c>
      <c r="O35" s="870">
        <f t="shared" si="4"/>
        <v>0</v>
      </c>
      <c r="P35" s="871">
        <f t="shared" si="5"/>
        <v>914.46400000000142</v>
      </c>
      <c r="Q35" s="863"/>
      <c r="R35" s="123"/>
      <c r="S35" s="47" t="s">
        <v>54</v>
      </c>
      <c r="T35" s="47">
        <v>4.54</v>
      </c>
      <c r="U35" s="47">
        <v>2.56</v>
      </c>
      <c r="V35" s="47"/>
      <c r="W35" s="47"/>
      <c r="X35" s="47">
        <v>7.1</v>
      </c>
      <c r="Y35" s="47"/>
      <c r="Z35" s="47"/>
      <c r="AA35" s="47"/>
      <c r="AB35" s="47"/>
      <c r="AC35" s="47"/>
      <c r="AD35" s="47">
        <v>7.1</v>
      </c>
      <c r="AE35" s="807">
        <v>0</v>
      </c>
      <c r="AF35" s="47"/>
      <c r="AG35" s="47"/>
      <c r="AH35" s="24"/>
    </row>
    <row r="36" spans="1:34" s="73" customFormat="1" ht="23.1" customHeight="1" x14ac:dyDescent="0.3">
      <c r="A36" s="75"/>
      <c r="B36" s="864">
        <v>30</v>
      </c>
      <c r="C36" s="412" t="s">
        <v>58</v>
      </c>
      <c r="D36" s="865">
        <v>171.11700000000022</v>
      </c>
      <c r="E36" s="440">
        <v>54.050999999999995</v>
      </c>
      <c r="F36" s="440"/>
      <c r="G36" s="866"/>
      <c r="H36" s="867"/>
      <c r="I36" s="440"/>
      <c r="J36" s="440"/>
      <c r="K36" s="868"/>
      <c r="L36" s="869">
        <f t="shared" si="1"/>
        <v>171.11700000000022</v>
      </c>
      <c r="M36" s="869">
        <f t="shared" si="2"/>
        <v>54.050999999999995</v>
      </c>
      <c r="N36" s="869">
        <f t="shared" si="3"/>
        <v>0</v>
      </c>
      <c r="O36" s="870">
        <f t="shared" si="4"/>
        <v>0</v>
      </c>
      <c r="P36" s="871">
        <f t="shared" si="5"/>
        <v>225.16800000000021</v>
      </c>
      <c r="Q36" s="863"/>
      <c r="R36" s="123"/>
      <c r="S36" s="47" t="s">
        <v>56</v>
      </c>
      <c r="T36" s="47">
        <v>898.15000000000146</v>
      </c>
      <c r="U36" s="47">
        <v>16.314</v>
      </c>
      <c r="V36" s="47"/>
      <c r="W36" s="47"/>
      <c r="X36" s="47">
        <v>914.46400000000142</v>
      </c>
      <c r="Y36" s="47"/>
      <c r="Z36" s="47"/>
      <c r="AA36" s="47"/>
      <c r="AB36" s="47"/>
      <c r="AC36" s="47"/>
      <c r="AD36" s="47">
        <v>914.46400000000142</v>
      </c>
      <c r="AE36" s="807">
        <v>0</v>
      </c>
      <c r="AF36" s="47"/>
      <c r="AG36" s="47"/>
      <c r="AH36" s="24"/>
    </row>
    <row r="37" spans="1:34" s="73" customFormat="1" ht="23.1" customHeight="1" x14ac:dyDescent="0.3">
      <c r="A37" s="75"/>
      <c r="B37" s="853">
        <v>31</v>
      </c>
      <c r="C37" s="412" t="s">
        <v>60</v>
      </c>
      <c r="D37" s="865">
        <v>22.093000000000004</v>
      </c>
      <c r="E37" s="440">
        <v>22.896000000000008</v>
      </c>
      <c r="F37" s="440"/>
      <c r="G37" s="866"/>
      <c r="H37" s="867"/>
      <c r="I37" s="440"/>
      <c r="J37" s="440"/>
      <c r="K37" s="868"/>
      <c r="L37" s="869">
        <f t="shared" si="1"/>
        <v>22.093000000000004</v>
      </c>
      <c r="M37" s="869">
        <f t="shared" si="2"/>
        <v>22.896000000000008</v>
      </c>
      <c r="N37" s="869">
        <f t="shared" si="3"/>
        <v>0</v>
      </c>
      <c r="O37" s="870">
        <f t="shared" si="4"/>
        <v>0</v>
      </c>
      <c r="P37" s="871">
        <f t="shared" si="5"/>
        <v>44.989000000000011</v>
      </c>
      <c r="Q37" s="863"/>
      <c r="R37" s="123"/>
      <c r="S37" s="47" t="s">
        <v>58</v>
      </c>
      <c r="T37" s="47">
        <v>171.11700000000022</v>
      </c>
      <c r="U37" s="47">
        <v>54.050999999999995</v>
      </c>
      <c r="V37" s="47"/>
      <c r="W37" s="47"/>
      <c r="X37" s="47">
        <v>225.16800000000021</v>
      </c>
      <c r="Y37" s="47"/>
      <c r="Z37" s="47"/>
      <c r="AA37" s="47"/>
      <c r="AB37" s="47"/>
      <c r="AC37" s="47"/>
      <c r="AD37" s="47">
        <v>225.16800000000021</v>
      </c>
      <c r="AE37" s="807">
        <v>0</v>
      </c>
      <c r="AF37" s="47"/>
      <c r="AG37" s="47"/>
      <c r="AH37" s="24"/>
    </row>
    <row r="38" spans="1:34" s="73" customFormat="1" ht="23.1" customHeight="1" x14ac:dyDescent="0.3">
      <c r="A38" s="75"/>
      <c r="B38" s="864">
        <v>32</v>
      </c>
      <c r="C38" s="412" t="s">
        <v>62</v>
      </c>
      <c r="D38" s="865">
        <v>0.56399999999999995</v>
      </c>
      <c r="E38" s="440"/>
      <c r="F38" s="440"/>
      <c r="G38" s="866"/>
      <c r="H38" s="867"/>
      <c r="I38" s="440"/>
      <c r="J38" s="440"/>
      <c r="K38" s="868"/>
      <c r="L38" s="869">
        <f t="shared" si="1"/>
        <v>0.56399999999999995</v>
      </c>
      <c r="M38" s="869">
        <f t="shared" si="2"/>
        <v>0</v>
      </c>
      <c r="N38" s="869">
        <f t="shared" si="3"/>
        <v>0</v>
      </c>
      <c r="O38" s="870">
        <f t="shared" si="4"/>
        <v>0</v>
      </c>
      <c r="P38" s="871">
        <f t="shared" si="5"/>
        <v>0.56399999999999995</v>
      </c>
      <c r="Q38" s="863"/>
      <c r="R38" s="123"/>
      <c r="S38" s="47" t="s">
        <v>60</v>
      </c>
      <c r="T38" s="47">
        <v>22.093000000000004</v>
      </c>
      <c r="U38" s="47">
        <v>22.896000000000008</v>
      </c>
      <c r="V38" s="47"/>
      <c r="W38" s="47"/>
      <c r="X38" s="47">
        <v>44.989000000000011</v>
      </c>
      <c r="Y38" s="47"/>
      <c r="Z38" s="47"/>
      <c r="AA38" s="47"/>
      <c r="AB38" s="47"/>
      <c r="AC38" s="47"/>
      <c r="AD38" s="47">
        <v>44.989000000000011</v>
      </c>
      <c r="AE38" s="807">
        <v>0</v>
      </c>
      <c r="AF38" s="47"/>
      <c r="AG38" s="47"/>
      <c r="AH38" s="24"/>
    </row>
    <row r="39" spans="1:34" s="73" customFormat="1" ht="23.1" customHeight="1" x14ac:dyDescent="0.3">
      <c r="A39" s="75"/>
      <c r="B39" s="853">
        <v>33</v>
      </c>
      <c r="C39" s="412" t="s">
        <v>64</v>
      </c>
      <c r="D39" s="865">
        <v>5</v>
      </c>
      <c r="E39" s="440"/>
      <c r="F39" s="440"/>
      <c r="G39" s="866"/>
      <c r="H39" s="867"/>
      <c r="I39" s="440"/>
      <c r="J39" s="440"/>
      <c r="K39" s="868"/>
      <c r="L39" s="869">
        <f t="shared" si="1"/>
        <v>5</v>
      </c>
      <c r="M39" s="869">
        <f t="shared" si="2"/>
        <v>0</v>
      </c>
      <c r="N39" s="869">
        <f t="shared" si="3"/>
        <v>0</v>
      </c>
      <c r="O39" s="870">
        <f t="shared" si="4"/>
        <v>0</v>
      </c>
      <c r="P39" s="871">
        <f t="shared" si="5"/>
        <v>5</v>
      </c>
      <c r="Q39" s="863"/>
      <c r="R39" s="123"/>
      <c r="S39" s="47" t="s">
        <v>62</v>
      </c>
      <c r="T39" s="47">
        <v>0.56399999999999995</v>
      </c>
      <c r="U39" s="47"/>
      <c r="V39" s="47"/>
      <c r="W39" s="47"/>
      <c r="X39" s="47">
        <v>0.56399999999999995</v>
      </c>
      <c r="Y39" s="47"/>
      <c r="Z39" s="47"/>
      <c r="AA39" s="47"/>
      <c r="AB39" s="47"/>
      <c r="AC39" s="47"/>
      <c r="AD39" s="47">
        <v>0.56399999999999995</v>
      </c>
      <c r="AE39" s="807">
        <v>0</v>
      </c>
      <c r="AF39" s="47"/>
      <c r="AG39" s="47"/>
      <c r="AH39" s="24"/>
    </row>
    <row r="40" spans="1:34" s="73" customFormat="1" ht="23.1" customHeight="1" x14ac:dyDescent="0.3">
      <c r="A40" s="75"/>
      <c r="B40" s="864">
        <v>34</v>
      </c>
      <c r="C40" s="412" t="s">
        <v>66</v>
      </c>
      <c r="D40" s="865">
        <v>72.885999999999939</v>
      </c>
      <c r="E40" s="440"/>
      <c r="F40" s="440"/>
      <c r="G40" s="866"/>
      <c r="H40" s="867"/>
      <c r="I40" s="440"/>
      <c r="J40" s="440"/>
      <c r="K40" s="868"/>
      <c r="L40" s="869">
        <f t="shared" si="1"/>
        <v>72.885999999999939</v>
      </c>
      <c r="M40" s="869">
        <f t="shared" si="2"/>
        <v>0</v>
      </c>
      <c r="N40" s="869">
        <f t="shared" si="3"/>
        <v>0</v>
      </c>
      <c r="O40" s="870">
        <f t="shared" si="4"/>
        <v>0</v>
      </c>
      <c r="P40" s="871">
        <f t="shared" si="5"/>
        <v>72.885999999999939</v>
      </c>
      <c r="Q40" s="863"/>
      <c r="R40" s="123"/>
      <c r="S40" s="47" t="s">
        <v>64</v>
      </c>
      <c r="T40" s="47">
        <v>5</v>
      </c>
      <c r="U40" s="47"/>
      <c r="V40" s="47"/>
      <c r="W40" s="47"/>
      <c r="X40" s="47">
        <v>5</v>
      </c>
      <c r="Y40" s="47"/>
      <c r="Z40" s="47"/>
      <c r="AA40" s="47"/>
      <c r="AB40" s="47"/>
      <c r="AC40" s="47"/>
      <c r="AD40" s="47">
        <v>5</v>
      </c>
      <c r="AE40" s="807">
        <v>0</v>
      </c>
      <c r="AF40" s="47"/>
      <c r="AG40" s="47"/>
      <c r="AH40" s="24"/>
    </row>
    <row r="41" spans="1:34" s="73" customFormat="1" ht="23.1" customHeight="1" x14ac:dyDescent="0.3">
      <c r="A41" s="75"/>
      <c r="B41" s="853">
        <v>35</v>
      </c>
      <c r="C41" s="412" t="s">
        <v>68</v>
      </c>
      <c r="D41" s="865">
        <v>188.66000000000003</v>
      </c>
      <c r="E41" s="440">
        <v>11.450000000000001</v>
      </c>
      <c r="F41" s="440"/>
      <c r="G41" s="866"/>
      <c r="H41" s="867"/>
      <c r="I41" s="440"/>
      <c r="J41" s="440"/>
      <c r="K41" s="868"/>
      <c r="L41" s="869">
        <f t="shared" si="1"/>
        <v>188.66000000000003</v>
      </c>
      <c r="M41" s="869">
        <f t="shared" si="2"/>
        <v>11.450000000000001</v>
      </c>
      <c r="N41" s="869">
        <f t="shared" si="3"/>
        <v>0</v>
      </c>
      <c r="O41" s="870">
        <f t="shared" si="4"/>
        <v>0</v>
      </c>
      <c r="P41" s="871">
        <f t="shared" si="5"/>
        <v>200.11</v>
      </c>
      <c r="Q41" s="863"/>
      <c r="R41" s="123"/>
      <c r="S41" s="47" t="s">
        <v>66</v>
      </c>
      <c r="T41" s="47">
        <v>72.885999999999939</v>
      </c>
      <c r="U41" s="47"/>
      <c r="V41" s="47"/>
      <c r="W41" s="47"/>
      <c r="X41" s="47">
        <v>72.885999999999939</v>
      </c>
      <c r="Y41" s="47"/>
      <c r="Z41" s="47"/>
      <c r="AA41" s="47"/>
      <c r="AB41" s="47"/>
      <c r="AC41" s="47"/>
      <c r="AD41" s="47">
        <v>72.885999999999939</v>
      </c>
      <c r="AE41" s="807">
        <v>0</v>
      </c>
      <c r="AF41" s="47"/>
      <c r="AG41" s="47"/>
      <c r="AH41" s="24"/>
    </row>
    <row r="42" spans="1:34" s="73" customFormat="1" ht="23.1" customHeight="1" x14ac:dyDescent="0.3">
      <c r="A42" s="75"/>
      <c r="B42" s="864">
        <v>36</v>
      </c>
      <c r="C42" s="412" t="s">
        <v>70</v>
      </c>
      <c r="D42" s="865">
        <v>20</v>
      </c>
      <c r="E42" s="440"/>
      <c r="F42" s="440"/>
      <c r="G42" s="866"/>
      <c r="H42" s="867"/>
      <c r="I42" s="440"/>
      <c r="J42" s="440"/>
      <c r="K42" s="868"/>
      <c r="L42" s="869">
        <f t="shared" si="1"/>
        <v>20</v>
      </c>
      <c r="M42" s="869">
        <f t="shared" si="2"/>
        <v>0</v>
      </c>
      <c r="N42" s="869">
        <f t="shared" si="3"/>
        <v>0</v>
      </c>
      <c r="O42" s="870">
        <f t="shared" si="4"/>
        <v>0</v>
      </c>
      <c r="P42" s="871">
        <f t="shared" si="5"/>
        <v>20</v>
      </c>
      <c r="Q42" s="863"/>
      <c r="R42" s="123"/>
      <c r="S42" s="47" t="s">
        <v>68</v>
      </c>
      <c r="T42" s="47">
        <v>188.66000000000003</v>
      </c>
      <c r="U42" s="47">
        <v>11.450000000000001</v>
      </c>
      <c r="V42" s="47"/>
      <c r="W42" s="47"/>
      <c r="X42" s="47">
        <v>200.11</v>
      </c>
      <c r="Y42" s="47"/>
      <c r="Z42" s="47"/>
      <c r="AA42" s="47"/>
      <c r="AB42" s="47"/>
      <c r="AC42" s="47"/>
      <c r="AD42" s="47">
        <v>200.11</v>
      </c>
      <c r="AE42" s="807">
        <v>0</v>
      </c>
      <c r="AF42" s="47"/>
      <c r="AG42" s="47"/>
      <c r="AH42" s="24"/>
    </row>
    <row r="43" spans="1:34" s="73" customFormat="1" ht="23.1" customHeight="1" x14ac:dyDescent="0.3">
      <c r="A43" s="75"/>
      <c r="B43" s="853">
        <v>37</v>
      </c>
      <c r="C43" s="412" t="s">
        <v>72</v>
      </c>
      <c r="D43" s="865">
        <v>117.71700000000003</v>
      </c>
      <c r="E43" s="440"/>
      <c r="F43" s="440"/>
      <c r="G43" s="866"/>
      <c r="H43" s="867"/>
      <c r="I43" s="440"/>
      <c r="J43" s="440"/>
      <c r="K43" s="868"/>
      <c r="L43" s="869">
        <f t="shared" si="1"/>
        <v>117.71700000000003</v>
      </c>
      <c r="M43" s="869">
        <f t="shared" si="2"/>
        <v>0</v>
      </c>
      <c r="N43" s="869">
        <f t="shared" si="3"/>
        <v>0</v>
      </c>
      <c r="O43" s="870">
        <f t="shared" si="4"/>
        <v>0</v>
      </c>
      <c r="P43" s="871">
        <f t="shared" si="5"/>
        <v>117.71700000000003</v>
      </c>
      <c r="Q43" s="863"/>
      <c r="R43" s="123"/>
      <c r="S43" s="47" t="s">
        <v>70</v>
      </c>
      <c r="T43" s="47">
        <v>20</v>
      </c>
      <c r="U43" s="47"/>
      <c r="V43" s="47"/>
      <c r="W43" s="47"/>
      <c r="X43" s="47">
        <v>20</v>
      </c>
      <c r="Y43" s="47"/>
      <c r="Z43" s="47"/>
      <c r="AA43" s="47"/>
      <c r="AB43" s="47"/>
      <c r="AC43" s="47"/>
      <c r="AD43" s="47">
        <v>20</v>
      </c>
      <c r="AE43" s="807">
        <v>0</v>
      </c>
      <c r="AF43" s="47"/>
      <c r="AG43" s="47"/>
      <c r="AH43" s="24"/>
    </row>
    <row r="44" spans="1:34" s="73" customFormat="1" ht="23.1" customHeight="1" x14ac:dyDescent="0.3">
      <c r="A44" s="75"/>
      <c r="B44" s="864">
        <v>38</v>
      </c>
      <c r="C44" s="412" t="s">
        <v>74</v>
      </c>
      <c r="D44" s="865">
        <v>20.861999999999995</v>
      </c>
      <c r="E44" s="440"/>
      <c r="F44" s="440"/>
      <c r="G44" s="866"/>
      <c r="H44" s="867"/>
      <c r="I44" s="440"/>
      <c r="J44" s="440"/>
      <c r="K44" s="868"/>
      <c r="L44" s="869">
        <f t="shared" si="1"/>
        <v>20.861999999999995</v>
      </c>
      <c r="M44" s="869">
        <f t="shared" si="2"/>
        <v>0</v>
      </c>
      <c r="N44" s="869">
        <f t="shared" si="3"/>
        <v>0</v>
      </c>
      <c r="O44" s="870">
        <f t="shared" si="4"/>
        <v>0</v>
      </c>
      <c r="P44" s="871">
        <f t="shared" si="5"/>
        <v>20.861999999999995</v>
      </c>
      <c r="Q44" s="863"/>
      <c r="R44" s="123"/>
      <c r="S44" s="47" t="s">
        <v>72</v>
      </c>
      <c r="T44" s="47">
        <v>117.71700000000003</v>
      </c>
      <c r="U44" s="47"/>
      <c r="V44" s="47"/>
      <c r="W44" s="47"/>
      <c r="X44" s="47">
        <v>117.71700000000003</v>
      </c>
      <c r="Y44" s="47"/>
      <c r="Z44" s="47"/>
      <c r="AA44" s="47"/>
      <c r="AB44" s="47"/>
      <c r="AC44" s="47"/>
      <c r="AD44" s="47">
        <v>117.71700000000003</v>
      </c>
      <c r="AE44" s="807">
        <v>0</v>
      </c>
      <c r="AF44" s="47"/>
      <c r="AG44" s="47"/>
      <c r="AH44" s="24"/>
    </row>
    <row r="45" spans="1:34" s="73" customFormat="1" ht="23.1" customHeight="1" x14ac:dyDescent="0.3">
      <c r="A45" s="75"/>
      <c r="B45" s="853">
        <v>39</v>
      </c>
      <c r="C45" s="412" t="s">
        <v>76</v>
      </c>
      <c r="D45" s="865">
        <v>476.74000000000018</v>
      </c>
      <c r="E45" s="440"/>
      <c r="F45" s="440"/>
      <c r="G45" s="866"/>
      <c r="H45" s="867"/>
      <c r="I45" s="440"/>
      <c r="J45" s="440"/>
      <c r="K45" s="868"/>
      <c r="L45" s="869">
        <f t="shared" si="1"/>
        <v>476.74000000000018</v>
      </c>
      <c r="M45" s="869">
        <f t="shared" si="2"/>
        <v>0</v>
      </c>
      <c r="N45" s="869">
        <f t="shared" si="3"/>
        <v>0</v>
      </c>
      <c r="O45" s="870">
        <f t="shared" si="4"/>
        <v>0</v>
      </c>
      <c r="P45" s="871">
        <f t="shared" si="5"/>
        <v>476.74000000000018</v>
      </c>
      <c r="Q45" s="863"/>
      <c r="R45" s="123"/>
      <c r="S45" s="47" t="s">
        <v>74</v>
      </c>
      <c r="T45" s="47">
        <v>20.861999999999995</v>
      </c>
      <c r="U45" s="47"/>
      <c r="V45" s="47"/>
      <c r="W45" s="47"/>
      <c r="X45" s="47">
        <v>20.861999999999995</v>
      </c>
      <c r="Y45" s="47"/>
      <c r="Z45" s="47"/>
      <c r="AA45" s="47"/>
      <c r="AB45" s="47"/>
      <c r="AC45" s="47"/>
      <c r="AD45" s="47">
        <v>20.861999999999995</v>
      </c>
      <c r="AE45" s="807">
        <v>0</v>
      </c>
      <c r="AF45" s="47"/>
      <c r="AG45" s="47"/>
      <c r="AH45" s="24"/>
    </row>
    <row r="46" spans="1:34" s="73" customFormat="1" ht="23.1" customHeight="1" x14ac:dyDescent="0.3">
      <c r="A46" s="75"/>
      <c r="B46" s="864">
        <v>40</v>
      </c>
      <c r="C46" s="412" t="s">
        <v>78</v>
      </c>
      <c r="D46" s="865">
        <v>96.759999999999991</v>
      </c>
      <c r="E46" s="440"/>
      <c r="F46" s="440"/>
      <c r="G46" s="866"/>
      <c r="H46" s="867"/>
      <c r="I46" s="440"/>
      <c r="J46" s="440"/>
      <c r="K46" s="868"/>
      <c r="L46" s="869">
        <f t="shared" si="1"/>
        <v>96.759999999999991</v>
      </c>
      <c r="M46" s="869">
        <f t="shared" si="2"/>
        <v>0</v>
      </c>
      <c r="N46" s="869">
        <f t="shared" si="3"/>
        <v>0</v>
      </c>
      <c r="O46" s="870">
        <f t="shared" si="4"/>
        <v>0</v>
      </c>
      <c r="P46" s="871">
        <f t="shared" si="5"/>
        <v>96.759999999999991</v>
      </c>
      <c r="Q46" s="863"/>
      <c r="R46" s="123"/>
      <c r="S46" s="47" t="s">
        <v>76</v>
      </c>
      <c r="T46" s="47">
        <v>476.74000000000018</v>
      </c>
      <c r="U46" s="47"/>
      <c r="V46" s="47"/>
      <c r="W46" s="47"/>
      <c r="X46" s="47">
        <v>476.74000000000018</v>
      </c>
      <c r="Y46" s="47"/>
      <c r="Z46" s="47"/>
      <c r="AA46" s="47"/>
      <c r="AB46" s="47"/>
      <c r="AC46" s="47"/>
      <c r="AD46" s="47">
        <v>476.74000000000018</v>
      </c>
      <c r="AE46" s="807">
        <v>0</v>
      </c>
      <c r="AF46" s="47"/>
      <c r="AG46" s="47"/>
      <c r="AH46" s="24"/>
    </row>
    <row r="47" spans="1:34" s="73" customFormat="1" ht="23.1" customHeight="1" x14ac:dyDescent="0.3">
      <c r="A47" s="75"/>
      <c r="B47" s="853">
        <v>41</v>
      </c>
      <c r="C47" s="412" t="s">
        <v>80</v>
      </c>
      <c r="D47" s="865"/>
      <c r="E47" s="440"/>
      <c r="F47" s="440"/>
      <c r="G47" s="866"/>
      <c r="H47" s="867">
        <v>0.77099999999999969</v>
      </c>
      <c r="I47" s="440"/>
      <c r="J47" s="440"/>
      <c r="K47" s="868"/>
      <c r="L47" s="869">
        <f t="shared" si="1"/>
        <v>0.77099999999999969</v>
      </c>
      <c r="M47" s="869">
        <f t="shared" si="2"/>
        <v>0</v>
      </c>
      <c r="N47" s="869">
        <f t="shared" si="3"/>
        <v>0</v>
      </c>
      <c r="O47" s="870">
        <f t="shared" si="4"/>
        <v>0</v>
      </c>
      <c r="P47" s="871">
        <f t="shared" si="5"/>
        <v>0.77099999999999969</v>
      </c>
      <c r="Q47" s="863"/>
      <c r="R47" s="123"/>
      <c r="S47" s="47" t="s">
        <v>78</v>
      </c>
      <c r="T47" s="47">
        <v>96.759999999999991</v>
      </c>
      <c r="U47" s="47"/>
      <c r="V47" s="47"/>
      <c r="W47" s="47"/>
      <c r="X47" s="47">
        <v>96.759999999999991</v>
      </c>
      <c r="Y47" s="47"/>
      <c r="Z47" s="47"/>
      <c r="AA47" s="47"/>
      <c r="AB47" s="47"/>
      <c r="AC47" s="47"/>
      <c r="AD47" s="47">
        <v>96.759999999999991</v>
      </c>
      <c r="AE47" s="807">
        <v>0</v>
      </c>
      <c r="AF47" s="47"/>
      <c r="AG47" s="47"/>
      <c r="AH47" s="24"/>
    </row>
    <row r="48" spans="1:34" s="73" customFormat="1" ht="23.1" customHeight="1" x14ac:dyDescent="0.3">
      <c r="A48" s="75"/>
      <c r="B48" s="864">
        <v>42</v>
      </c>
      <c r="C48" s="412" t="s">
        <v>82</v>
      </c>
      <c r="D48" s="865">
        <v>19.899999999999988</v>
      </c>
      <c r="E48" s="440"/>
      <c r="F48" s="440"/>
      <c r="G48" s="866"/>
      <c r="H48" s="867"/>
      <c r="I48" s="440"/>
      <c r="J48" s="440"/>
      <c r="K48" s="868"/>
      <c r="L48" s="869">
        <f t="shared" si="1"/>
        <v>19.899999999999988</v>
      </c>
      <c r="M48" s="869">
        <f t="shared" si="2"/>
        <v>0</v>
      </c>
      <c r="N48" s="869">
        <f t="shared" si="3"/>
        <v>0</v>
      </c>
      <c r="O48" s="870">
        <f t="shared" si="4"/>
        <v>0</v>
      </c>
      <c r="P48" s="871">
        <f t="shared" si="5"/>
        <v>19.899999999999988</v>
      </c>
      <c r="Q48" s="863"/>
      <c r="R48" s="123"/>
      <c r="S48" s="47" t="s">
        <v>80</v>
      </c>
      <c r="T48" s="47"/>
      <c r="U48" s="47"/>
      <c r="V48" s="47"/>
      <c r="W48" s="47"/>
      <c r="X48" s="47"/>
      <c r="Y48" s="47">
        <v>0.77099999999999969</v>
      </c>
      <c r="Z48" s="47"/>
      <c r="AA48" s="47"/>
      <c r="AB48" s="47"/>
      <c r="AC48" s="47">
        <v>0.77099999999999969</v>
      </c>
      <c r="AD48" s="47">
        <v>0.77099999999999969</v>
      </c>
      <c r="AE48" s="807">
        <v>0</v>
      </c>
      <c r="AF48" s="47"/>
      <c r="AG48" s="47"/>
      <c r="AH48" s="24"/>
    </row>
    <row r="49" spans="1:34" s="73" customFormat="1" ht="23.1" customHeight="1" x14ac:dyDescent="0.3">
      <c r="A49" s="75"/>
      <c r="B49" s="853">
        <v>43</v>
      </c>
      <c r="C49" s="412" t="s">
        <v>84</v>
      </c>
      <c r="D49" s="865">
        <v>19.189999999999998</v>
      </c>
      <c r="E49" s="440">
        <v>0.31000000000000011</v>
      </c>
      <c r="F49" s="440"/>
      <c r="G49" s="866"/>
      <c r="H49" s="867"/>
      <c r="I49" s="440"/>
      <c r="J49" s="440"/>
      <c r="K49" s="868"/>
      <c r="L49" s="869">
        <f t="shared" si="1"/>
        <v>19.189999999999998</v>
      </c>
      <c r="M49" s="869">
        <f t="shared" si="2"/>
        <v>0.31000000000000011</v>
      </c>
      <c r="N49" s="869">
        <f t="shared" si="3"/>
        <v>0</v>
      </c>
      <c r="O49" s="870">
        <f t="shared" si="4"/>
        <v>0</v>
      </c>
      <c r="P49" s="871">
        <f t="shared" si="5"/>
        <v>19.499999999999996</v>
      </c>
      <c r="Q49" s="863"/>
      <c r="R49" s="123"/>
      <c r="S49" s="47" t="s">
        <v>82</v>
      </c>
      <c r="T49" s="47">
        <v>19.899999999999988</v>
      </c>
      <c r="U49" s="47"/>
      <c r="V49" s="47"/>
      <c r="W49" s="47"/>
      <c r="X49" s="47">
        <v>19.899999999999988</v>
      </c>
      <c r="Y49" s="47"/>
      <c r="Z49" s="47"/>
      <c r="AA49" s="47"/>
      <c r="AB49" s="47"/>
      <c r="AC49" s="47"/>
      <c r="AD49" s="47">
        <v>19.899999999999988</v>
      </c>
      <c r="AE49" s="807">
        <v>0</v>
      </c>
      <c r="AF49" s="47"/>
      <c r="AG49" s="47"/>
      <c r="AH49" s="24"/>
    </row>
    <row r="50" spans="1:34" s="73" customFormat="1" ht="23.1" customHeight="1" x14ac:dyDescent="0.3">
      <c r="A50" s="75"/>
      <c r="B50" s="864">
        <v>44</v>
      </c>
      <c r="C50" s="412" t="s">
        <v>86</v>
      </c>
      <c r="D50" s="865"/>
      <c r="E50" s="440"/>
      <c r="F50" s="440"/>
      <c r="G50" s="866"/>
      <c r="H50" s="867">
        <v>2.0010000000000017</v>
      </c>
      <c r="I50" s="440">
        <v>2.169999999999999</v>
      </c>
      <c r="J50" s="440"/>
      <c r="K50" s="868"/>
      <c r="L50" s="869">
        <f t="shared" si="1"/>
        <v>2.0010000000000017</v>
      </c>
      <c r="M50" s="869">
        <f t="shared" si="2"/>
        <v>2.169999999999999</v>
      </c>
      <c r="N50" s="869">
        <f t="shared" si="3"/>
        <v>0</v>
      </c>
      <c r="O50" s="870">
        <f t="shared" si="4"/>
        <v>0</v>
      </c>
      <c r="P50" s="871">
        <f t="shared" si="5"/>
        <v>4.1710000000000012</v>
      </c>
      <c r="Q50" s="863"/>
      <c r="R50" s="123"/>
      <c r="S50" s="47" t="s">
        <v>84</v>
      </c>
      <c r="T50" s="47">
        <v>19.189999999999998</v>
      </c>
      <c r="U50" s="47">
        <v>0.31000000000000011</v>
      </c>
      <c r="V50" s="47"/>
      <c r="W50" s="47"/>
      <c r="X50" s="47">
        <v>19.499999999999996</v>
      </c>
      <c r="Y50" s="47"/>
      <c r="Z50" s="47"/>
      <c r="AA50" s="47"/>
      <c r="AB50" s="47"/>
      <c r="AC50" s="47"/>
      <c r="AD50" s="47">
        <v>19.499999999999996</v>
      </c>
      <c r="AE50" s="807">
        <v>0</v>
      </c>
      <c r="AF50" s="47"/>
      <c r="AG50" s="47"/>
      <c r="AH50" s="24"/>
    </row>
    <row r="51" spans="1:34" s="73" customFormat="1" ht="23.1" customHeight="1" x14ac:dyDescent="0.3">
      <c r="A51" s="75"/>
      <c r="B51" s="853">
        <v>45</v>
      </c>
      <c r="C51" s="412" t="s">
        <v>88</v>
      </c>
      <c r="D51" s="865">
        <v>599.97300000000041</v>
      </c>
      <c r="E51" s="440">
        <v>888.51299999999969</v>
      </c>
      <c r="F51" s="440">
        <v>259.41499999999985</v>
      </c>
      <c r="G51" s="866">
        <v>309.3000000000003</v>
      </c>
      <c r="H51" s="867"/>
      <c r="I51" s="440"/>
      <c r="J51" s="440"/>
      <c r="K51" s="868"/>
      <c r="L51" s="869">
        <f t="shared" si="1"/>
        <v>599.97300000000041</v>
      </c>
      <c r="M51" s="869">
        <f t="shared" si="2"/>
        <v>888.51299999999969</v>
      </c>
      <c r="N51" s="869">
        <f t="shared" si="3"/>
        <v>259.41499999999985</v>
      </c>
      <c r="O51" s="870">
        <f t="shared" si="4"/>
        <v>309.3000000000003</v>
      </c>
      <c r="P51" s="871">
        <f t="shared" si="5"/>
        <v>2057.201</v>
      </c>
      <c r="Q51" s="863"/>
      <c r="R51" s="123"/>
      <c r="S51" s="47" t="s">
        <v>86</v>
      </c>
      <c r="T51" s="47"/>
      <c r="U51" s="47"/>
      <c r="V51" s="47"/>
      <c r="W51" s="47"/>
      <c r="X51" s="47"/>
      <c r="Y51" s="47">
        <v>2.0010000000000017</v>
      </c>
      <c r="Z51" s="47">
        <v>2.169999999999999</v>
      </c>
      <c r="AA51" s="47"/>
      <c r="AB51" s="47"/>
      <c r="AC51" s="47">
        <v>4.1710000000000012</v>
      </c>
      <c r="AD51" s="47">
        <v>4.1710000000000012</v>
      </c>
      <c r="AE51" s="807">
        <v>0</v>
      </c>
      <c r="AF51" s="47"/>
      <c r="AG51" s="47"/>
      <c r="AH51" s="24"/>
    </row>
    <row r="52" spans="1:34" s="73" customFormat="1" ht="23.1" customHeight="1" x14ac:dyDescent="0.3">
      <c r="A52" s="75"/>
      <c r="B52" s="864">
        <v>46</v>
      </c>
      <c r="C52" s="412" t="s">
        <v>90</v>
      </c>
      <c r="D52" s="865"/>
      <c r="E52" s="440">
        <v>326.12100000000004</v>
      </c>
      <c r="F52" s="440"/>
      <c r="G52" s="866"/>
      <c r="H52" s="867"/>
      <c r="I52" s="440"/>
      <c r="J52" s="440"/>
      <c r="K52" s="868"/>
      <c r="L52" s="869">
        <f t="shared" si="1"/>
        <v>0</v>
      </c>
      <c r="M52" s="869">
        <f t="shared" si="2"/>
        <v>326.12100000000004</v>
      </c>
      <c r="N52" s="869">
        <f t="shared" si="3"/>
        <v>0</v>
      </c>
      <c r="O52" s="870">
        <f t="shared" si="4"/>
        <v>0</v>
      </c>
      <c r="P52" s="871">
        <f t="shared" si="5"/>
        <v>326.12100000000004</v>
      </c>
      <c r="Q52" s="863"/>
      <c r="R52" s="123"/>
      <c r="S52" s="47" t="s">
        <v>88</v>
      </c>
      <c r="T52" s="47">
        <v>599.97300000000041</v>
      </c>
      <c r="U52" s="47">
        <v>888.51299999999969</v>
      </c>
      <c r="V52" s="47">
        <v>259.41499999999985</v>
      </c>
      <c r="W52" s="47">
        <v>309.3000000000003</v>
      </c>
      <c r="X52" s="47">
        <v>2057.201</v>
      </c>
      <c r="Y52" s="47"/>
      <c r="Z52" s="47"/>
      <c r="AA52" s="47"/>
      <c r="AB52" s="47"/>
      <c r="AC52" s="47"/>
      <c r="AD52" s="47">
        <v>2057.201</v>
      </c>
      <c r="AE52" s="807">
        <v>0</v>
      </c>
      <c r="AF52" s="47"/>
      <c r="AG52" s="47"/>
      <c r="AH52" s="24"/>
    </row>
    <row r="53" spans="1:34" s="73" customFormat="1" ht="23.1" customHeight="1" x14ac:dyDescent="0.3">
      <c r="A53" s="75"/>
      <c r="B53" s="853">
        <v>47</v>
      </c>
      <c r="C53" s="412" t="s">
        <v>94</v>
      </c>
      <c r="D53" s="865"/>
      <c r="E53" s="440"/>
      <c r="F53" s="440"/>
      <c r="G53" s="866">
        <v>110.00000000000001</v>
      </c>
      <c r="H53" s="867"/>
      <c r="I53" s="440"/>
      <c r="J53" s="440"/>
      <c r="K53" s="868"/>
      <c r="L53" s="869">
        <f t="shared" si="1"/>
        <v>0</v>
      </c>
      <c r="M53" s="869">
        <f t="shared" si="2"/>
        <v>0</v>
      </c>
      <c r="N53" s="869">
        <f t="shared" si="3"/>
        <v>0</v>
      </c>
      <c r="O53" s="870">
        <f t="shared" si="4"/>
        <v>110.00000000000001</v>
      </c>
      <c r="P53" s="871">
        <f t="shared" si="5"/>
        <v>110.00000000000001</v>
      </c>
      <c r="Q53" s="863"/>
      <c r="R53" s="123"/>
      <c r="S53" s="47" t="s">
        <v>90</v>
      </c>
      <c r="T53" s="47"/>
      <c r="U53" s="47">
        <v>326.12100000000004</v>
      </c>
      <c r="V53" s="47"/>
      <c r="W53" s="47"/>
      <c r="X53" s="47">
        <v>326.12100000000004</v>
      </c>
      <c r="Y53" s="47"/>
      <c r="Z53" s="47"/>
      <c r="AA53" s="47"/>
      <c r="AB53" s="47"/>
      <c r="AC53" s="47"/>
      <c r="AD53" s="47">
        <v>326.12100000000004</v>
      </c>
      <c r="AE53" s="807">
        <v>0</v>
      </c>
      <c r="AF53" s="47"/>
      <c r="AG53" s="47"/>
      <c r="AH53" s="24"/>
    </row>
    <row r="54" spans="1:34" s="73" customFormat="1" ht="23.1" customHeight="1" x14ac:dyDescent="0.3">
      <c r="A54" s="75"/>
      <c r="B54" s="864">
        <v>48</v>
      </c>
      <c r="C54" s="412" t="s">
        <v>1820</v>
      </c>
      <c r="D54" s="865"/>
      <c r="E54" s="440"/>
      <c r="F54" s="440"/>
      <c r="G54" s="866">
        <v>135.69999999999999</v>
      </c>
      <c r="H54" s="867"/>
      <c r="I54" s="440"/>
      <c r="J54" s="440"/>
      <c r="K54" s="868"/>
      <c r="L54" s="869">
        <f t="shared" si="1"/>
        <v>0</v>
      </c>
      <c r="M54" s="869">
        <f t="shared" si="2"/>
        <v>0</v>
      </c>
      <c r="N54" s="869">
        <f t="shared" si="3"/>
        <v>0</v>
      </c>
      <c r="O54" s="870">
        <f t="shared" si="4"/>
        <v>135.69999999999999</v>
      </c>
      <c r="P54" s="871">
        <f t="shared" si="5"/>
        <v>135.69999999999999</v>
      </c>
      <c r="Q54" s="122"/>
      <c r="R54" s="123"/>
      <c r="S54" s="47" t="s">
        <v>94</v>
      </c>
      <c r="T54" s="47"/>
      <c r="U54" s="47"/>
      <c r="V54" s="47"/>
      <c r="W54" s="47">
        <v>110.00000000000001</v>
      </c>
      <c r="X54" s="47">
        <v>110.00000000000001</v>
      </c>
      <c r="Y54" s="47"/>
      <c r="Z54" s="47"/>
      <c r="AA54" s="47"/>
      <c r="AB54" s="47"/>
      <c r="AC54" s="47"/>
      <c r="AD54" s="47">
        <v>110.00000000000001</v>
      </c>
      <c r="AE54" s="807">
        <v>0</v>
      </c>
      <c r="AF54" s="47"/>
      <c r="AG54" s="47"/>
      <c r="AH54" s="24"/>
    </row>
    <row r="55" spans="1:34" s="73" customFormat="1" ht="23.1" customHeight="1" x14ac:dyDescent="0.3">
      <c r="A55" s="75"/>
      <c r="B55" s="853">
        <v>49</v>
      </c>
      <c r="C55" s="412" t="s">
        <v>96</v>
      </c>
      <c r="D55" s="865">
        <v>195.524</v>
      </c>
      <c r="E55" s="440">
        <v>2049.909000000001</v>
      </c>
      <c r="F55" s="440">
        <v>44.54099999999999</v>
      </c>
      <c r="G55" s="866">
        <v>294.00000000000011</v>
      </c>
      <c r="H55" s="867"/>
      <c r="I55" s="440"/>
      <c r="J55" s="440"/>
      <c r="K55" s="868"/>
      <c r="L55" s="869">
        <f t="shared" si="1"/>
        <v>195.524</v>
      </c>
      <c r="M55" s="869">
        <f t="shared" si="2"/>
        <v>2049.909000000001</v>
      </c>
      <c r="N55" s="869">
        <f t="shared" si="3"/>
        <v>44.54099999999999</v>
      </c>
      <c r="O55" s="870">
        <f t="shared" si="4"/>
        <v>294.00000000000011</v>
      </c>
      <c r="P55" s="871">
        <f t="shared" si="5"/>
        <v>2583.9740000000011</v>
      </c>
      <c r="Q55" s="122"/>
      <c r="R55" s="123"/>
      <c r="S55" s="47" t="s">
        <v>1820</v>
      </c>
      <c r="T55" s="47"/>
      <c r="U55" s="47"/>
      <c r="V55" s="47"/>
      <c r="W55" s="47">
        <v>135.69999999999999</v>
      </c>
      <c r="X55" s="47">
        <v>135.69999999999999</v>
      </c>
      <c r="Y55" s="47"/>
      <c r="Z55" s="47"/>
      <c r="AA55" s="47"/>
      <c r="AB55" s="47"/>
      <c r="AC55" s="47"/>
      <c r="AD55" s="47">
        <v>135.69999999999999</v>
      </c>
      <c r="AE55" s="807">
        <v>0</v>
      </c>
      <c r="AF55" s="47"/>
      <c r="AG55" s="47"/>
      <c r="AH55" s="24"/>
    </row>
    <row r="56" spans="1:34" s="73" customFormat="1" ht="23.1" customHeight="1" x14ac:dyDescent="0.3">
      <c r="A56" s="75"/>
      <c r="B56" s="864">
        <v>50</v>
      </c>
      <c r="C56" s="412" t="s">
        <v>98</v>
      </c>
      <c r="D56" s="865"/>
      <c r="E56" s="440">
        <v>572.58600000000013</v>
      </c>
      <c r="F56" s="440"/>
      <c r="G56" s="866"/>
      <c r="H56" s="867"/>
      <c r="I56" s="440"/>
      <c r="J56" s="440"/>
      <c r="K56" s="868"/>
      <c r="L56" s="869">
        <f t="shared" si="1"/>
        <v>0</v>
      </c>
      <c r="M56" s="869">
        <f t="shared" si="2"/>
        <v>572.58600000000013</v>
      </c>
      <c r="N56" s="869">
        <f t="shared" si="3"/>
        <v>0</v>
      </c>
      <c r="O56" s="870">
        <f t="shared" si="4"/>
        <v>0</v>
      </c>
      <c r="P56" s="871">
        <f t="shared" si="5"/>
        <v>572.58600000000013</v>
      </c>
      <c r="Q56" s="863"/>
      <c r="R56" s="123"/>
      <c r="S56" s="47" t="s">
        <v>96</v>
      </c>
      <c r="T56" s="47">
        <v>195.524</v>
      </c>
      <c r="U56" s="47">
        <v>2049.909000000001</v>
      </c>
      <c r="V56" s="47">
        <v>44.54099999999999</v>
      </c>
      <c r="W56" s="47">
        <v>294.00000000000011</v>
      </c>
      <c r="X56" s="47">
        <v>2583.9740000000011</v>
      </c>
      <c r="Y56" s="47"/>
      <c r="Z56" s="47"/>
      <c r="AA56" s="47"/>
      <c r="AB56" s="47"/>
      <c r="AC56" s="47"/>
      <c r="AD56" s="47">
        <v>2583.9740000000011</v>
      </c>
      <c r="AE56" s="807">
        <v>0</v>
      </c>
      <c r="AF56" s="47"/>
      <c r="AG56" s="47"/>
      <c r="AH56" s="24"/>
    </row>
    <row r="57" spans="1:34" s="73" customFormat="1" ht="23.1" customHeight="1" x14ac:dyDescent="0.3">
      <c r="A57" s="75"/>
      <c r="B57" s="853">
        <v>51</v>
      </c>
      <c r="C57" s="412" t="s">
        <v>100</v>
      </c>
      <c r="D57" s="865">
        <v>27.40000000000002</v>
      </c>
      <c r="E57" s="440"/>
      <c r="F57" s="440"/>
      <c r="G57" s="866"/>
      <c r="H57" s="867"/>
      <c r="I57" s="440"/>
      <c r="J57" s="440"/>
      <c r="K57" s="868"/>
      <c r="L57" s="869">
        <f t="shared" si="1"/>
        <v>27.40000000000002</v>
      </c>
      <c r="M57" s="869">
        <f t="shared" si="2"/>
        <v>0</v>
      </c>
      <c r="N57" s="869">
        <f t="shared" si="3"/>
        <v>0</v>
      </c>
      <c r="O57" s="870">
        <f t="shared" si="4"/>
        <v>0</v>
      </c>
      <c r="P57" s="871">
        <f t="shared" si="5"/>
        <v>27.40000000000002</v>
      </c>
      <c r="Q57" s="863"/>
      <c r="R57" s="123"/>
      <c r="S57" s="47" t="s">
        <v>98</v>
      </c>
      <c r="T57" s="47"/>
      <c r="U57" s="47">
        <v>572.58600000000013</v>
      </c>
      <c r="V57" s="47"/>
      <c r="W57" s="47"/>
      <c r="X57" s="47">
        <v>572.58600000000013</v>
      </c>
      <c r="Y57" s="47"/>
      <c r="Z57" s="47"/>
      <c r="AA57" s="47"/>
      <c r="AB57" s="47"/>
      <c r="AC57" s="47"/>
      <c r="AD57" s="47">
        <v>572.58600000000013</v>
      </c>
      <c r="AE57" s="807">
        <v>0</v>
      </c>
      <c r="AF57" s="47"/>
      <c r="AG57" s="47"/>
      <c r="AH57" s="24"/>
    </row>
    <row r="58" spans="1:34" s="73" customFormat="1" ht="23.1" customHeight="1" x14ac:dyDescent="0.3">
      <c r="A58" s="75"/>
      <c r="B58" s="864">
        <v>52</v>
      </c>
      <c r="C58" s="412" t="s">
        <v>102</v>
      </c>
      <c r="D58" s="865">
        <v>70.680000000000121</v>
      </c>
      <c r="E58" s="440"/>
      <c r="F58" s="440"/>
      <c r="G58" s="866"/>
      <c r="H58" s="867"/>
      <c r="I58" s="440"/>
      <c r="J58" s="440"/>
      <c r="K58" s="868"/>
      <c r="L58" s="869">
        <f t="shared" si="1"/>
        <v>70.680000000000121</v>
      </c>
      <c r="M58" s="869">
        <f t="shared" si="2"/>
        <v>0</v>
      </c>
      <c r="N58" s="869">
        <f t="shared" si="3"/>
        <v>0</v>
      </c>
      <c r="O58" s="870">
        <f t="shared" si="4"/>
        <v>0</v>
      </c>
      <c r="P58" s="871">
        <f t="shared" si="5"/>
        <v>70.680000000000121</v>
      </c>
      <c r="Q58" s="122"/>
      <c r="R58" s="123"/>
      <c r="S58" s="47" t="s">
        <v>100</v>
      </c>
      <c r="T58" s="47">
        <v>27.40000000000002</v>
      </c>
      <c r="U58" s="47"/>
      <c r="V58" s="47"/>
      <c r="W58" s="47"/>
      <c r="X58" s="47">
        <v>27.40000000000002</v>
      </c>
      <c r="Y58" s="47"/>
      <c r="Z58" s="47"/>
      <c r="AA58" s="47"/>
      <c r="AB58" s="47"/>
      <c r="AC58" s="47"/>
      <c r="AD58" s="47">
        <v>27.40000000000002</v>
      </c>
      <c r="AE58" s="807">
        <v>0</v>
      </c>
      <c r="AF58" s="47"/>
      <c r="AG58" s="47"/>
      <c r="AH58" s="24"/>
    </row>
    <row r="59" spans="1:34" s="73" customFormat="1" ht="23.1" customHeight="1" x14ac:dyDescent="0.3">
      <c r="A59" s="75"/>
      <c r="B59" s="853">
        <v>53</v>
      </c>
      <c r="C59" s="412" t="s">
        <v>104</v>
      </c>
      <c r="D59" s="865"/>
      <c r="E59" s="440"/>
      <c r="F59" s="440"/>
      <c r="G59" s="866"/>
      <c r="H59" s="867"/>
      <c r="I59" s="440">
        <v>79.758999999999986</v>
      </c>
      <c r="J59" s="440"/>
      <c r="K59" s="868"/>
      <c r="L59" s="869">
        <f t="shared" si="1"/>
        <v>0</v>
      </c>
      <c r="M59" s="869">
        <f t="shared" si="2"/>
        <v>79.758999999999986</v>
      </c>
      <c r="N59" s="869">
        <f t="shared" si="3"/>
        <v>0</v>
      </c>
      <c r="O59" s="870">
        <f t="shared" si="4"/>
        <v>0</v>
      </c>
      <c r="P59" s="871">
        <f t="shared" si="5"/>
        <v>79.758999999999986</v>
      </c>
      <c r="Q59" s="122"/>
      <c r="R59" s="123"/>
      <c r="S59" s="47" t="s">
        <v>102</v>
      </c>
      <c r="T59" s="47">
        <v>70.680000000000121</v>
      </c>
      <c r="U59" s="47"/>
      <c r="V59" s="47"/>
      <c r="W59" s="47"/>
      <c r="X59" s="47">
        <v>70.680000000000121</v>
      </c>
      <c r="Y59" s="47"/>
      <c r="Z59" s="47"/>
      <c r="AA59" s="47"/>
      <c r="AB59" s="47"/>
      <c r="AC59" s="47"/>
      <c r="AD59" s="47">
        <v>70.680000000000121</v>
      </c>
      <c r="AE59" s="807">
        <v>0</v>
      </c>
      <c r="AF59" s="47"/>
      <c r="AG59" s="47"/>
      <c r="AH59" s="24"/>
    </row>
    <row r="60" spans="1:34" s="73" customFormat="1" ht="23.1" customHeight="1" x14ac:dyDescent="0.3">
      <c r="A60" s="75"/>
      <c r="B60" s="864">
        <v>54</v>
      </c>
      <c r="C60" s="412" t="s">
        <v>1818</v>
      </c>
      <c r="D60" s="865"/>
      <c r="E60" s="440">
        <v>102.34000000000002</v>
      </c>
      <c r="F60" s="440"/>
      <c r="G60" s="866"/>
      <c r="H60" s="867"/>
      <c r="I60" s="440"/>
      <c r="J60" s="440"/>
      <c r="K60" s="868"/>
      <c r="L60" s="869">
        <f t="shared" si="1"/>
        <v>0</v>
      </c>
      <c r="M60" s="869">
        <f t="shared" si="2"/>
        <v>102.34000000000002</v>
      </c>
      <c r="N60" s="869">
        <f t="shared" si="3"/>
        <v>0</v>
      </c>
      <c r="O60" s="870">
        <f t="shared" si="4"/>
        <v>0</v>
      </c>
      <c r="P60" s="871">
        <f t="shared" si="5"/>
        <v>102.34000000000002</v>
      </c>
      <c r="Q60" s="122"/>
      <c r="R60" s="123"/>
      <c r="S60" s="47" t="s">
        <v>104</v>
      </c>
      <c r="T60" s="47"/>
      <c r="U60" s="47"/>
      <c r="V60" s="47"/>
      <c r="W60" s="47"/>
      <c r="X60" s="47"/>
      <c r="Y60" s="47"/>
      <c r="Z60" s="47">
        <v>79.758999999999986</v>
      </c>
      <c r="AA60" s="47"/>
      <c r="AB60" s="47"/>
      <c r="AC60" s="47">
        <v>79.758999999999986</v>
      </c>
      <c r="AD60" s="47">
        <v>79.758999999999986</v>
      </c>
      <c r="AE60" s="807">
        <v>0</v>
      </c>
      <c r="AF60" s="47"/>
      <c r="AG60" s="47"/>
      <c r="AH60" s="24"/>
    </row>
    <row r="61" spans="1:34" s="73" customFormat="1" ht="23.1" customHeight="1" x14ac:dyDescent="0.3">
      <c r="A61" s="75"/>
      <c r="B61" s="853">
        <v>55</v>
      </c>
      <c r="C61" s="412" t="s">
        <v>1599</v>
      </c>
      <c r="D61" s="865"/>
      <c r="E61" s="440"/>
      <c r="F61" s="440"/>
      <c r="G61" s="866">
        <v>18.37</v>
      </c>
      <c r="H61" s="867"/>
      <c r="I61" s="440"/>
      <c r="J61" s="440"/>
      <c r="K61" s="868"/>
      <c r="L61" s="869">
        <f t="shared" si="1"/>
        <v>0</v>
      </c>
      <c r="M61" s="869">
        <f t="shared" si="2"/>
        <v>0</v>
      </c>
      <c r="N61" s="869">
        <f t="shared" si="3"/>
        <v>0</v>
      </c>
      <c r="O61" s="870">
        <f t="shared" si="4"/>
        <v>18.37</v>
      </c>
      <c r="P61" s="871">
        <f t="shared" si="5"/>
        <v>18.37</v>
      </c>
      <c r="Q61" s="122"/>
      <c r="R61" s="123"/>
      <c r="S61" s="47" t="s">
        <v>1818</v>
      </c>
      <c r="T61" s="47"/>
      <c r="U61" s="47">
        <v>102.34000000000002</v>
      </c>
      <c r="V61" s="47"/>
      <c r="W61" s="47"/>
      <c r="X61" s="47">
        <v>102.34000000000002</v>
      </c>
      <c r="Y61" s="47"/>
      <c r="Z61" s="47"/>
      <c r="AA61" s="47"/>
      <c r="AB61" s="47"/>
      <c r="AC61" s="47"/>
      <c r="AD61" s="47">
        <v>102.34000000000002</v>
      </c>
      <c r="AE61" s="807">
        <v>0</v>
      </c>
      <c r="AF61" s="47"/>
      <c r="AG61" s="47"/>
      <c r="AH61" s="24"/>
    </row>
    <row r="62" spans="1:34" s="73" customFormat="1" ht="23.1" customHeight="1" x14ac:dyDescent="0.3">
      <c r="A62" s="75"/>
      <c r="B62" s="864">
        <v>56</v>
      </c>
      <c r="C62" s="412" t="s">
        <v>1602</v>
      </c>
      <c r="D62" s="865"/>
      <c r="E62" s="440"/>
      <c r="F62" s="440"/>
      <c r="G62" s="866">
        <v>18.37</v>
      </c>
      <c r="H62" s="867"/>
      <c r="I62" s="440"/>
      <c r="J62" s="440"/>
      <c r="K62" s="868"/>
      <c r="L62" s="869">
        <f t="shared" si="1"/>
        <v>0</v>
      </c>
      <c r="M62" s="869">
        <f t="shared" si="2"/>
        <v>0</v>
      </c>
      <c r="N62" s="869">
        <f t="shared" si="3"/>
        <v>0</v>
      </c>
      <c r="O62" s="870">
        <f t="shared" si="4"/>
        <v>18.37</v>
      </c>
      <c r="P62" s="871">
        <f t="shared" si="5"/>
        <v>18.37</v>
      </c>
      <c r="Q62" s="122"/>
      <c r="R62" s="123"/>
      <c r="S62" s="47" t="s">
        <v>1599</v>
      </c>
      <c r="T62" s="47"/>
      <c r="U62" s="47"/>
      <c r="V62" s="47"/>
      <c r="W62" s="47">
        <v>18.37</v>
      </c>
      <c r="X62" s="47">
        <v>18.37</v>
      </c>
      <c r="Y62" s="47"/>
      <c r="Z62" s="47"/>
      <c r="AA62" s="47"/>
      <c r="AB62" s="47"/>
      <c r="AC62" s="47"/>
      <c r="AD62" s="47">
        <v>18.37</v>
      </c>
      <c r="AE62" s="807">
        <v>0</v>
      </c>
      <c r="AF62" s="47"/>
      <c r="AG62" s="47"/>
      <c r="AH62" s="24"/>
    </row>
    <row r="63" spans="1:34" s="73" customFormat="1" ht="23.1" customHeight="1" x14ac:dyDescent="0.3">
      <c r="A63" s="75"/>
      <c r="B63" s="853">
        <v>57</v>
      </c>
      <c r="C63" s="412" t="s">
        <v>106</v>
      </c>
      <c r="D63" s="865">
        <v>8.0869999999999909</v>
      </c>
      <c r="E63" s="440"/>
      <c r="F63" s="440"/>
      <c r="G63" s="866"/>
      <c r="H63" s="867">
        <v>0.9750000000000002</v>
      </c>
      <c r="I63" s="440">
        <v>1.3150000000000004</v>
      </c>
      <c r="J63" s="440"/>
      <c r="K63" s="868"/>
      <c r="L63" s="869">
        <f t="shared" si="1"/>
        <v>9.0619999999999905</v>
      </c>
      <c r="M63" s="869">
        <f t="shared" si="2"/>
        <v>1.3150000000000004</v>
      </c>
      <c r="N63" s="869">
        <f t="shared" si="3"/>
        <v>0</v>
      </c>
      <c r="O63" s="870">
        <f t="shared" si="4"/>
        <v>0</v>
      </c>
      <c r="P63" s="871">
        <f t="shared" si="5"/>
        <v>10.376999999999992</v>
      </c>
      <c r="Q63" s="122"/>
      <c r="R63" s="123"/>
      <c r="S63" s="47" t="s">
        <v>1602</v>
      </c>
      <c r="T63" s="47"/>
      <c r="U63" s="47"/>
      <c r="V63" s="47"/>
      <c r="W63" s="47">
        <v>18.37</v>
      </c>
      <c r="X63" s="47">
        <v>18.37</v>
      </c>
      <c r="Y63" s="47"/>
      <c r="Z63" s="47"/>
      <c r="AA63" s="47"/>
      <c r="AB63" s="47"/>
      <c r="AC63" s="47"/>
      <c r="AD63" s="47">
        <v>18.37</v>
      </c>
      <c r="AE63" s="807">
        <v>0</v>
      </c>
      <c r="AF63" s="47"/>
      <c r="AG63" s="47"/>
      <c r="AH63" s="24"/>
    </row>
    <row r="64" spans="1:34" s="73" customFormat="1" ht="23.1" customHeight="1" x14ac:dyDescent="0.3">
      <c r="A64" s="75"/>
      <c r="B64" s="864">
        <v>58</v>
      </c>
      <c r="C64" s="412" t="s">
        <v>109</v>
      </c>
      <c r="D64" s="865">
        <v>3.9700000000000011</v>
      </c>
      <c r="E64" s="440"/>
      <c r="F64" s="440"/>
      <c r="G64" s="866"/>
      <c r="H64" s="867"/>
      <c r="I64" s="440"/>
      <c r="J64" s="440"/>
      <c r="K64" s="868"/>
      <c r="L64" s="869">
        <f t="shared" si="1"/>
        <v>3.9700000000000011</v>
      </c>
      <c r="M64" s="869">
        <f t="shared" si="2"/>
        <v>0</v>
      </c>
      <c r="N64" s="869">
        <f t="shared" si="3"/>
        <v>0</v>
      </c>
      <c r="O64" s="870">
        <f t="shared" si="4"/>
        <v>0</v>
      </c>
      <c r="P64" s="871">
        <f t="shared" si="5"/>
        <v>3.9700000000000011</v>
      </c>
      <c r="Q64" s="122"/>
      <c r="R64" s="123"/>
      <c r="S64" s="47" t="s">
        <v>106</v>
      </c>
      <c r="T64" s="47">
        <v>8.0869999999999909</v>
      </c>
      <c r="U64" s="47"/>
      <c r="V64" s="47"/>
      <c r="W64" s="47"/>
      <c r="X64" s="47">
        <v>8.0869999999999909</v>
      </c>
      <c r="Y64" s="47">
        <v>0.9750000000000002</v>
      </c>
      <c r="Z64" s="47">
        <v>1.3150000000000004</v>
      </c>
      <c r="AA64" s="47"/>
      <c r="AB64" s="47"/>
      <c r="AC64" s="47">
        <v>2.2900000000000005</v>
      </c>
      <c r="AD64" s="47">
        <v>10.376999999999992</v>
      </c>
      <c r="AE64" s="807">
        <v>0</v>
      </c>
      <c r="AF64" s="47"/>
      <c r="AG64" s="47"/>
      <c r="AH64" s="24"/>
    </row>
    <row r="65" spans="1:34" s="73" customFormat="1" ht="23.1" customHeight="1" x14ac:dyDescent="0.3">
      <c r="A65" s="75"/>
      <c r="B65" s="853">
        <v>59</v>
      </c>
      <c r="C65" s="412" t="s">
        <v>111</v>
      </c>
      <c r="D65" s="865">
        <v>20.678000000000011</v>
      </c>
      <c r="E65" s="440"/>
      <c r="F65" s="440"/>
      <c r="G65" s="866"/>
      <c r="H65" s="867"/>
      <c r="I65" s="440"/>
      <c r="J65" s="440"/>
      <c r="K65" s="868"/>
      <c r="L65" s="869">
        <f t="shared" si="1"/>
        <v>20.678000000000011</v>
      </c>
      <c r="M65" s="869">
        <f t="shared" si="2"/>
        <v>0</v>
      </c>
      <c r="N65" s="869">
        <f t="shared" si="3"/>
        <v>0</v>
      </c>
      <c r="O65" s="870">
        <f t="shared" si="4"/>
        <v>0</v>
      </c>
      <c r="P65" s="871">
        <f t="shared" si="5"/>
        <v>20.678000000000011</v>
      </c>
      <c r="Q65" s="122"/>
      <c r="R65" s="123"/>
      <c r="S65" s="47" t="s">
        <v>109</v>
      </c>
      <c r="T65" s="47">
        <v>3.9700000000000011</v>
      </c>
      <c r="U65" s="47"/>
      <c r="V65" s="47"/>
      <c r="W65" s="47"/>
      <c r="X65" s="47">
        <v>3.9700000000000011</v>
      </c>
      <c r="Y65" s="47"/>
      <c r="Z65" s="47"/>
      <c r="AA65" s="47"/>
      <c r="AB65" s="47"/>
      <c r="AC65" s="47"/>
      <c r="AD65" s="47">
        <v>3.9700000000000011</v>
      </c>
      <c r="AE65" s="807">
        <v>0</v>
      </c>
      <c r="AF65" s="47"/>
      <c r="AG65" s="47"/>
      <c r="AH65" s="24"/>
    </row>
    <row r="66" spans="1:34" s="73" customFormat="1" ht="23.1" customHeight="1" x14ac:dyDescent="0.3">
      <c r="A66" s="75"/>
      <c r="B66" s="864">
        <v>60</v>
      </c>
      <c r="C66" s="412" t="s">
        <v>113</v>
      </c>
      <c r="D66" s="865">
        <v>18.429999999999996</v>
      </c>
      <c r="E66" s="440"/>
      <c r="F66" s="440"/>
      <c r="G66" s="866"/>
      <c r="H66" s="867"/>
      <c r="I66" s="440"/>
      <c r="J66" s="440"/>
      <c r="K66" s="868"/>
      <c r="L66" s="869">
        <f t="shared" si="1"/>
        <v>18.429999999999996</v>
      </c>
      <c r="M66" s="869">
        <f t="shared" si="2"/>
        <v>0</v>
      </c>
      <c r="N66" s="869">
        <f t="shared" si="3"/>
        <v>0</v>
      </c>
      <c r="O66" s="870">
        <f t="shared" si="4"/>
        <v>0</v>
      </c>
      <c r="P66" s="871">
        <f t="shared" si="5"/>
        <v>18.429999999999996</v>
      </c>
      <c r="Q66" s="122"/>
      <c r="R66" s="123"/>
      <c r="S66" s="47" t="s">
        <v>111</v>
      </c>
      <c r="T66" s="47">
        <v>20.678000000000011</v>
      </c>
      <c r="U66" s="47"/>
      <c r="V66" s="47"/>
      <c r="W66" s="47"/>
      <c r="X66" s="47">
        <v>20.678000000000011</v>
      </c>
      <c r="Y66" s="47"/>
      <c r="Z66" s="47"/>
      <c r="AA66" s="47"/>
      <c r="AB66" s="47"/>
      <c r="AC66" s="47"/>
      <c r="AD66" s="47">
        <v>20.678000000000011</v>
      </c>
      <c r="AE66" s="807">
        <v>0</v>
      </c>
      <c r="AF66" s="47"/>
      <c r="AG66" s="47"/>
      <c r="AH66" s="24"/>
    </row>
    <row r="67" spans="1:34" s="73" customFormat="1" ht="23.1" customHeight="1" x14ac:dyDescent="0.3">
      <c r="A67" s="75"/>
      <c r="B67" s="853">
        <v>61</v>
      </c>
      <c r="C67" s="412" t="s">
        <v>1709</v>
      </c>
      <c r="D67" s="865">
        <v>0.92600000000000027</v>
      </c>
      <c r="E67" s="440"/>
      <c r="F67" s="440"/>
      <c r="G67" s="866"/>
      <c r="H67" s="867"/>
      <c r="I67" s="440"/>
      <c r="J67" s="440"/>
      <c r="K67" s="868"/>
      <c r="L67" s="869">
        <f t="shared" si="1"/>
        <v>0.92600000000000027</v>
      </c>
      <c r="M67" s="869">
        <f t="shared" si="2"/>
        <v>0</v>
      </c>
      <c r="N67" s="869">
        <f t="shared" si="3"/>
        <v>0</v>
      </c>
      <c r="O67" s="870">
        <f t="shared" si="4"/>
        <v>0</v>
      </c>
      <c r="P67" s="871">
        <f t="shared" si="5"/>
        <v>0.92600000000000027</v>
      </c>
      <c r="Q67" s="122"/>
      <c r="R67" s="123"/>
      <c r="S67" s="47" t="s">
        <v>113</v>
      </c>
      <c r="T67" s="47">
        <v>18.429999999999996</v>
      </c>
      <c r="U67" s="47"/>
      <c r="V67" s="47"/>
      <c r="W67" s="47"/>
      <c r="X67" s="47">
        <v>18.429999999999996</v>
      </c>
      <c r="Y67" s="47"/>
      <c r="Z67" s="47"/>
      <c r="AA67" s="47"/>
      <c r="AB67" s="47"/>
      <c r="AC67" s="47"/>
      <c r="AD67" s="47">
        <v>18.429999999999996</v>
      </c>
      <c r="AE67" s="807">
        <v>0</v>
      </c>
      <c r="AF67" s="47"/>
      <c r="AG67" s="47"/>
      <c r="AH67" s="24"/>
    </row>
    <row r="68" spans="1:34" s="73" customFormat="1" ht="23.1" customHeight="1" x14ac:dyDescent="0.3">
      <c r="A68" s="75"/>
      <c r="B68" s="864">
        <v>62</v>
      </c>
      <c r="C68" s="412" t="s">
        <v>115</v>
      </c>
      <c r="D68" s="865"/>
      <c r="E68" s="440">
        <v>58.850000000000009</v>
      </c>
      <c r="F68" s="440"/>
      <c r="G68" s="866"/>
      <c r="H68" s="867"/>
      <c r="I68" s="440"/>
      <c r="J68" s="440"/>
      <c r="K68" s="868"/>
      <c r="L68" s="869">
        <f t="shared" si="1"/>
        <v>0</v>
      </c>
      <c r="M68" s="869">
        <f t="shared" si="2"/>
        <v>58.850000000000009</v>
      </c>
      <c r="N68" s="869">
        <f t="shared" si="3"/>
        <v>0</v>
      </c>
      <c r="O68" s="870">
        <f t="shared" si="4"/>
        <v>0</v>
      </c>
      <c r="P68" s="871">
        <f t="shared" si="5"/>
        <v>58.850000000000009</v>
      </c>
      <c r="Q68" s="122"/>
      <c r="R68" s="123"/>
      <c r="S68" s="47" t="s">
        <v>1709</v>
      </c>
      <c r="T68" s="47">
        <v>0.92600000000000027</v>
      </c>
      <c r="U68" s="47"/>
      <c r="V68" s="47"/>
      <c r="W68" s="47"/>
      <c r="X68" s="47">
        <v>0.92600000000000027</v>
      </c>
      <c r="Y68" s="47"/>
      <c r="Z68" s="47"/>
      <c r="AA68" s="47"/>
      <c r="AB68" s="47"/>
      <c r="AC68" s="47"/>
      <c r="AD68" s="47">
        <v>0.92600000000000027</v>
      </c>
      <c r="AE68" s="807">
        <v>0</v>
      </c>
      <c r="AF68" s="47"/>
      <c r="AG68" s="47"/>
      <c r="AH68" s="24"/>
    </row>
    <row r="69" spans="1:34" s="73" customFormat="1" ht="23.1" customHeight="1" x14ac:dyDescent="0.3">
      <c r="A69" s="75"/>
      <c r="B69" s="853">
        <v>63</v>
      </c>
      <c r="C69" s="412" t="s">
        <v>117</v>
      </c>
      <c r="D69" s="865">
        <v>89.849000000000032</v>
      </c>
      <c r="E69" s="440"/>
      <c r="F69" s="440"/>
      <c r="G69" s="866"/>
      <c r="H69" s="867"/>
      <c r="I69" s="440"/>
      <c r="J69" s="440"/>
      <c r="K69" s="868"/>
      <c r="L69" s="869">
        <f t="shared" si="1"/>
        <v>89.849000000000032</v>
      </c>
      <c r="M69" s="869">
        <f t="shared" si="2"/>
        <v>0</v>
      </c>
      <c r="N69" s="869">
        <f t="shared" si="3"/>
        <v>0</v>
      </c>
      <c r="O69" s="870">
        <f t="shared" si="4"/>
        <v>0</v>
      </c>
      <c r="P69" s="871">
        <f t="shared" si="5"/>
        <v>89.849000000000032</v>
      </c>
      <c r="Q69" s="122"/>
      <c r="R69" s="123"/>
      <c r="S69" s="47" t="s">
        <v>115</v>
      </c>
      <c r="T69" s="47"/>
      <c r="U69" s="47">
        <v>58.850000000000009</v>
      </c>
      <c r="V69" s="47"/>
      <c r="W69" s="47"/>
      <c r="X69" s="47">
        <v>58.850000000000009</v>
      </c>
      <c r="Y69" s="47"/>
      <c r="Z69" s="47"/>
      <c r="AA69" s="47"/>
      <c r="AB69" s="47"/>
      <c r="AC69" s="47"/>
      <c r="AD69" s="47">
        <v>58.850000000000009</v>
      </c>
      <c r="AE69" s="807">
        <v>0</v>
      </c>
      <c r="AF69" s="47"/>
      <c r="AG69" s="47"/>
      <c r="AH69" s="24"/>
    </row>
    <row r="70" spans="1:34" s="73" customFormat="1" ht="23.1" customHeight="1" x14ac:dyDescent="0.3">
      <c r="A70" s="75"/>
      <c r="B70" s="864">
        <v>64</v>
      </c>
      <c r="C70" s="412" t="s">
        <v>119</v>
      </c>
      <c r="D70" s="865">
        <v>592.93299999999999</v>
      </c>
      <c r="E70" s="440">
        <v>1218.0700000000002</v>
      </c>
      <c r="F70" s="440"/>
      <c r="G70" s="866"/>
      <c r="H70" s="867"/>
      <c r="I70" s="440"/>
      <c r="J70" s="440"/>
      <c r="K70" s="868"/>
      <c r="L70" s="869">
        <f t="shared" si="1"/>
        <v>592.93299999999999</v>
      </c>
      <c r="M70" s="869">
        <f t="shared" si="2"/>
        <v>1218.0700000000002</v>
      </c>
      <c r="N70" s="869">
        <f t="shared" si="3"/>
        <v>0</v>
      </c>
      <c r="O70" s="870">
        <f t="shared" si="4"/>
        <v>0</v>
      </c>
      <c r="P70" s="871">
        <f t="shared" si="5"/>
        <v>1811.0030000000002</v>
      </c>
      <c r="Q70" s="122"/>
      <c r="R70" s="123"/>
      <c r="S70" s="47" t="s">
        <v>117</v>
      </c>
      <c r="T70" s="47">
        <v>89.849000000000032</v>
      </c>
      <c r="U70" s="47"/>
      <c r="V70" s="47"/>
      <c r="W70" s="47"/>
      <c r="X70" s="47">
        <v>89.849000000000032</v>
      </c>
      <c r="Y70" s="47"/>
      <c r="Z70" s="47"/>
      <c r="AA70" s="47"/>
      <c r="AB70" s="47"/>
      <c r="AC70" s="47"/>
      <c r="AD70" s="47">
        <v>89.849000000000032</v>
      </c>
      <c r="AE70" s="807">
        <v>0</v>
      </c>
      <c r="AF70" s="47"/>
      <c r="AG70" s="47"/>
      <c r="AH70" s="24"/>
    </row>
    <row r="71" spans="1:34" s="73" customFormat="1" ht="23.1" customHeight="1" x14ac:dyDescent="0.3">
      <c r="A71" s="75"/>
      <c r="B71" s="853">
        <v>65</v>
      </c>
      <c r="C71" s="412" t="s">
        <v>1629</v>
      </c>
      <c r="D71" s="865">
        <v>84.003</v>
      </c>
      <c r="E71" s="440"/>
      <c r="F71" s="440"/>
      <c r="G71" s="866"/>
      <c r="H71" s="867"/>
      <c r="I71" s="440"/>
      <c r="J71" s="440"/>
      <c r="K71" s="868"/>
      <c r="L71" s="869">
        <f t="shared" si="1"/>
        <v>84.003</v>
      </c>
      <c r="M71" s="869">
        <f t="shared" si="2"/>
        <v>0</v>
      </c>
      <c r="N71" s="869">
        <f t="shared" si="3"/>
        <v>0</v>
      </c>
      <c r="O71" s="870">
        <f t="shared" si="4"/>
        <v>0</v>
      </c>
      <c r="P71" s="871">
        <f t="shared" si="5"/>
        <v>84.003</v>
      </c>
      <c r="Q71" s="122"/>
      <c r="R71" s="123"/>
      <c r="S71" s="47" t="s">
        <v>119</v>
      </c>
      <c r="T71" s="47">
        <v>592.93299999999999</v>
      </c>
      <c r="U71" s="47">
        <v>1218.0700000000002</v>
      </c>
      <c r="V71" s="47"/>
      <c r="W71" s="47"/>
      <c r="X71" s="47">
        <v>1811.0030000000002</v>
      </c>
      <c r="Y71" s="47"/>
      <c r="Z71" s="47"/>
      <c r="AA71" s="47"/>
      <c r="AB71" s="47"/>
      <c r="AC71" s="47"/>
      <c r="AD71" s="47">
        <v>1811.0030000000002</v>
      </c>
      <c r="AE71" s="807">
        <v>0</v>
      </c>
      <c r="AF71" s="47"/>
      <c r="AG71" s="47"/>
      <c r="AH71" s="24"/>
    </row>
    <row r="72" spans="1:34" s="73" customFormat="1" ht="23.1" customHeight="1" x14ac:dyDescent="0.3">
      <c r="A72" s="75"/>
      <c r="B72" s="864">
        <v>66</v>
      </c>
      <c r="C72" s="412" t="s">
        <v>121</v>
      </c>
      <c r="D72" s="865">
        <v>3.6839999999999997</v>
      </c>
      <c r="E72" s="440"/>
      <c r="F72" s="440"/>
      <c r="G72" s="866"/>
      <c r="H72" s="867"/>
      <c r="I72" s="440"/>
      <c r="J72" s="440"/>
      <c r="K72" s="868"/>
      <c r="L72" s="869">
        <f t="shared" si="1"/>
        <v>3.6839999999999997</v>
      </c>
      <c r="M72" s="869">
        <f t="shared" si="2"/>
        <v>0</v>
      </c>
      <c r="N72" s="869">
        <f t="shared" si="3"/>
        <v>0</v>
      </c>
      <c r="O72" s="870">
        <f t="shared" si="4"/>
        <v>0</v>
      </c>
      <c r="P72" s="871">
        <f t="shared" si="5"/>
        <v>3.6839999999999997</v>
      </c>
      <c r="Q72" s="122"/>
      <c r="R72" s="123"/>
      <c r="S72" s="47" t="s">
        <v>1629</v>
      </c>
      <c r="T72" s="47">
        <v>84.003</v>
      </c>
      <c r="U72" s="47"/>
      <c r="V72" s="47"/>
      <c r="W72" s="47"/>
      <c r="X72" s="47">
        <v>84.003</v>
      </c>
      <c r="Y72" s="47"/>
      <c r="Z72" s="47"/>
      <c r="AA72" s="47"/>
      <c r="AB72" s="47"/>
      <c r="AC72" s="47"/>
      <c r="AD72" s="47">
        <v>84.003</v>
      </c>
      <c r="AE72" s="807">
        <v>0</v>
      </c>
      <c r="AF72" s="47"/>
      <c r="AG72" s="47"/>
      <c r="AH72" s="24"/>
    </row>
    <row r="73" spans="1:34" s="73" customFormat="1" ht="23.1" customHeight="1" x14ac:dyDescent="0.3">
      <c r="A73" s="75"/>
      <c r="B73" s="853">
        <v>67</v>
      </c>
      <c r="C73" s="412" t="s">
        <v>1587</v>
      </c>
      <c r="D73" s="865"/>
      <c r="E73" s="440"/>
      <c r="F73" s="440">
        <v>20</v>
      </c>
      <c r="G73" s="866"/>
      <c r="H73" s="867"/>
      <c r="I73" s="440"/>
      <c r="J73" s="440"/>
      <c r="K73" s="868"/>
      <c r="L73" s="869">
        <f t="shared" ref="L73:L91" si="6">+D73+H73</f>
        <v>0</v>
      </c>
      <c r="M73" s="869">
        <f t="shared" ref="M73:M92" si="7">+E73+I73</f>
        <v>0</v>
      </c>
      <c r="N73" s="869">
        <f t="shared" ref="N73:N91" si="8">+F73+J73</f>
        <v>20</v>
      </c>
      <c r="O73" s="870">
        <f t="shared" ref="O73:O91" si="9">+G73+K73</f>
        <v>0</v>
      </c>
      <c r="P73" s="871">
        <f t="shared" ref="P73:P92" si="10">SUM(L73:O73)</f>
        <v>20</v>
      </c>
      <c r="Q73" s="122"/>
      <c r="R73" s="123"/>
      <c r="S73" s="47" t="s">
        <v>121</v>
      </c>
      <c r="T73" s="47">
        <v>3.6839999999999997</v>
      </c>
      <c r="U73" s="47"/>
      <c r="V73" s="47"/>
      <c r="W73" s="47"/>
      <c r="X73" s="47">
        <v>3.6839999999999997</v>
      </c>
      <c r="Y73" s="47"/>
      <c r="Z73" s="47"/>
      <c r="AA73" s="47"/>
      <c r="AB73" s="47"/>
      <c r="AC73" s="47"/>
      <c r="AD73" s="47">
        <v>3.6839999999999997</v>
      </c>
      <c r="AE73" s="807">
        <v>0</v>
      </c>
      <c r="AF73" s="47"/>
      <c r="AG73" s="47"/>
      <c r="AH73" s="24"/>
    </row>
    <row r="74" spans="1:34" s="73" customFormat="1" ht="23.1" customHeight="1" x14ac:dyDescent="0.3">
      <c r="A74" s="75"/>
      <c r="B74" s="864">
        <v>68</v>
      </c>
      <c r="C74" s="412" t="s">
        <v>123</v>
      </c>
      <c r="D74" s="865"/>
      <c r="E74" s="440"/>
      <c r="F74" s="440">
        <v>16</v>
      </c>
      <c r="G74" s="866"/>
      <c r="H74" s="867"/>
      <c r="I74" s="440"/>
      <c r="J74" s="440"/>
      <c r="K74" s="868"/>
      <c r="L74" s="869">
        <f t="shared" si="6"/>
        <v>0</v>
      </c>
      <c r="M74" s="869">
        <f t="shared" si="7"/>
        <v>0</v>
      </c>
      <c r="N74" s="869">
        <f t="shared" si="8"/>
        <v>16</v>
      </c>
      <c r="O74" s="870">
        <f t="shared" si="9"/>
        <v>0</v>
      </c>
      <c r="P74" s="871">
        <f t="shared" si="10"/>
        <v>16</v>
      </c>
      <c r="Q74" s="122"/>
      <c r="R74" s="123"/>
      <c r="S74" s="47" t="s">
        <v>1587</v>
      </c>
      <c r="T74" s="47"/>
      <c r="U74" s="47"/>
      <c r="V74" s="47">
        <v>20</v>
      </c>
      <c r="W74" s="47"/>
      <c r="X74" s="47">
        <v>20</v>
      </c>
      <c r="Y74" s="47"/>
      <c r="Z74" s="47"/>
      <c r="AA74" s="47"/>
      <c r="AB74" s="47"/>
      <c r="AC74" s="47"/>
      <c r="AD74" s="47">
        <v>20</v>
      </c>
      <c r="AE74" s="807">
        <v>0</v>
      </c>
      <c r="AF74" s="47"/>
      <c r="AG74" s="47"/>
      <c r="AH74" s="24"/>
    </row>
    <row r="75" spans="1:34" s="73" customFormat="1" ht="23.1" customHeight="1" x14ac:dyDescent="0.3">
      <c r="A75" s="75"/>
      <c r="B75" s="853">
        <v>69</v>
      </c>
      <c r="C75" s="412" t="s">
        <v>125</v>
      </c>
      <c r="D75" s="865">
        <v>375.75000000000006</v>
      </c>
      <c r="E75" s="440"/>
      <c r="F75" s="440"/>
      <c r="G75" s="866"/>
      <c r="H75" s="867"/>
      <c r="I75" s="440"/>
      <c r="J75" s="440"/>
      <c r="K75" s="868"/>
      <c r="L75" s="869">
        <f t="shared" si="6"/>
        <v>375.75000000000006</v>
      </c>
      <c r="M75" s="869">
        <f t="shared" si="7"/>
        <v>0</v>
      </c>
      <c r="N75" s="869">
        <f t="shared" si="8"/>
        <v>0</v>
      </c>
      <c r="O75" s="870">
        <f t="shared" si="9"/>
        <v>0</v>
      </c>
      <c r="P75" s="871">
        <f t="shared" si="10"/>
        <v>375.75000000000006</v>
      </c>
      <c r="Q75" s="122"/>
      <c r="R75" s="123"/>
      <c r="S75" s="47" t="s">
        <v>123</v>
      </c>
      <c r="T75" s="47"/>
      <c r="U75" s="47"/>
      <c r="V75" s="47">
        <v>16</v>
      </c>
      <c r="W75" s="47"/>
      <c r="X75" s="47">
        <v>16</v>
      </c>
      <c r="Y75" s="47"/>
      <c r="Z75" s="47"/>
      <c r="AA75" s="47"/>
      <c r="AB75" s="47"/>
      <c r="AC75" s="47"/>
      <c r="AD75" s="47">
        <v>16</v>
      </c>
      <c r="AE75" s="807">
        <v>0</v>
      </c>
      <c r="AF75" s="47"/>
      <c r="AG75" s="47"/>
      <c r="AH75" s="24"/>
    </row>
    <row r="76" spans="1:34" s="73" customFormat="1" ht="23.1" customHeight="1" x14ac:dyDescent="0.3">
      <c r="A76" s="75"/>
      <c r="B76" s="864">
        <v>70</v>
      </c>
      <c r="C76" s="412" t="s">
        <v>127</v>
      </c>
      <c r="D76" s="865"/>
      <c r="E76" s="440"/>
      <c r="F76" s="440">
        <v>20</v>
      </c>
      <c r="G76" s="866"/>
      <c r="H76" s="867"/>
      <c r="I76" s="440"/>
      <c r="J76" s="440"/>
      <c r="K76" s="868"/>
      <c r="L76" s="869">
        <f t="shared" si="6"/>
        <v>0</v>
      </c>
      <c r="M76" s="869">
        <f t="shared" si="7"/>
        <v>0</v>
      </c>
      <c r="N76" s="869">
        <f t="shared" si="8"/>
        <v>20</v>
      </c>
      <c r="O76" s="870">
        <f t="shared" si="9"/>
        <v>0</v>
      </c>
      <c r="P76" s="871">
        <f t="shared" si="10"/>
        <v>20</v>
      </c>
      <c r="Q76" s="122"/>
      <c r="R76" s="123"/>
      <c r="S76" s="47" t="s">
        <v>125</v>
      </c>
      <c r="T76" s="47">
        <v>375.75000000000006</v>
      </c>
      <c r="U76" s="47"/>
      <c r="V76" s="47"/>
      <c r="W76" s="47"/>
      <c r="X76" s="47">
        <v>375.75000000000006</v>
      </c>
      <c r="Y76" s="47"/>
      <c r="Z76" s="47"/>
      <c r="AA76" s="47"/>
      <c r="AB76" s="47"/>
      <c r="AC76" s="47"/>
      <c r="AD76" s="47">
        <v>375.75000000000006</v>
      </c>
      <c r="AE76" s="807">
        <v>0</v>
      </c>
      <c r="AF76" s="47"/>
      <c r="AG76" s="47"/>
      <c r="AH76" s="24"/>
    </row>
    <row r="77" spans="1:34" s="73" customFormat="1" ht="23.1" customHeight="1" x14ac:dyDescent="0.3">
      <c r="A77" s="75"/>
      <c r="B77" s="853">
        <v>71</v>
      </c>
      <c r="C77" s="412" t="s">
        <v>129</v>
      </c>
      <c r="D77" s="865"/>
      <c r="E77" s="440"/>
      <c r="F77" s="440"/>
      <c r="G77" s="866">
        <v>32.100000000000009</v>
      </c>
      <c r="H77" s="867"/>
      <c r="I77" s="440"/>
      <c r="J77" s="440"/>
      <c r="K77" s="868"/>
      <c r="L77" s="869">
        <f t="shared" si="6"/>
        <v>0</v>
      </c>
      <c r="M77" s="869">
        <f t="shared" si="7"/>
        <v>0</v>
      </c>
      <c r="N77" s="869">
        <f t="shared" si="8"/>
        <v>0</v>
      </c>
      <c r="O77" s="870">
        <f t="shared" si="9"/>
        <v>32.100000000000009</v>
      </c>
      <c r="P77" s="871">
        <f t="shared" si="10"/>
        <v>32.100000000000009</v>
      </c>
      <c r="Q77" s="122"/>
      <c r="R77" s="123"/>
      <c r="S77" s="47" t="s">
        <v>127</v>
      </c>
      <c r="T77" s="47"/>
      <c r="U77" s="47"/>
      <c r="V77" s="47">
        <v>20</v>
      </c>
      <c r="W77" s="47"/>
      <c r="X77" s="47">
        <v>20</v>
      </c>
      <c r="Y77" s="47"/>
      <c r="Z77" s="47"/>
      <c r="AA77" s="47"/>
      <c r="AB77" s="47"/>
      <c r="AC77" s="47"/>
      <c r="AD77" s="47">
        <v>20</v>
      </c>
      <c r="AE77" s="807">
        <v>0</v>
      </c>
      <c r="AF77" s="47"/>
      <c r="AG77" s="47"/>
      <c r="AH77" s="24"/>
    </row>
    <row r="78" spans="1:34" s="73" customFormat="1" ht="23.1" customHeight="1" x14ac:dyDescent="0.3">
      <c r="A78" s="75"/>
      <c r="B78" s="864">
        <v>72</v>
      </c>
      <c r="C78" s="412" t="s">
        <v>131</v>
      </c>
      <c r="D78" s="865"/>
      <c r="E78" s="440"/>
      <c r="F78" s="440"/>
      <c r="G78" s="866">
        <v>97.15</v>
      </c>
      <c r="H78" s="867"/>
      <c r="I78" s="440"/>
      <c r="J78" s="440"/>
      <c r="K78" s="868"/>
      <c r="L78" s="869">
        <f t="shared" si="6"/>
        <v>0</v>
      </c>
      <c r="M78" s="869">
        <f t="shared" si="7"/>
        <v>0</v>
      </c>
      <c r="N78" s="869">
        <f t="shared" si="8"/>
        <v>0</v>
      </c>
      <c r="O78" s="870">
        <f t="shared" si="9"/>
        <v>97.15</v>
      </c>
      <c r="P78" s="871">
        <f t="shared" si="10"/>
        <v>97.15</v>
      </c>
      <c r="Q78" s="122"/>
      <c r="R78" s="123"/>
      <c r="S78" s="47" t="s">
        <v>129</v>
      </c>
      <c r="T78" s="47"/>
      <c r="U78" s="47"/>
      <c r="V78" s="47"/>
      <c r="W78" s="47">
        <v>32.100000000000009</v>
      </c>
      <c r="X78" s="47">
        <v>32.100000000000009</v>
      </c>
      <c r="Y78" s="47"/>
      <c r="Z78" s="47"/>
      <c r="AA78" s="47"/>
      <c r="AB78" s="47"/>
      <c r="AC78" s="47"/>
      <c r="AD78" s="47">
        <v>32.100000000000009</v>
      </c>
      <c r="AE78" s="807">
        <v>0</v>
      </c>
      <c r="AF78" s="47"/>
      <c r="AG78" s="47"/>
      <c r="AH78" s="24"/>
    </row>
    <row r="79" spans="1:34" s="73" customFormat="1" ht="23.1" customHeight="1" x14ac:dyDescent="0.3">
      <c r="A79" s="75"/>
      <c r="B79" s="853">
        <v>73</v>
      </c>
      <c r="C79" s="412" t="s">
        <v>1606</v>
      </c>
      <c r="D79" s="865">
        <v>20.762999999999995</v>
      </c>
      <c r="E79" s="440"/>
      <c r="F79" s="440"/>
      <c r="G79" s="866"/>
      <c r="H79" s="867"/>
      <c r="I79" s="440"/>
      <c r="J79" s="440"/>
      <c r="K79" s="868"/>
      <c r="L79" s="869">
        <f t="shared" si="6"/>
        <v>20.762999999999995</v>
      </c>
      <c r="M79" s="869">
        <f t="shared" si="7"/>
        <v>0</v>
      </c>
      <c r="N79" s="869">
        <f t="shared" si="8"/>
        <v>0</v>
      </c>
      <c r="O79" s="870">
        <f t="shared" si="9"/>
        <v>0</v>
      </c>
      <c r="P79" s="871">
        <f t="shared" si="10"/>
        <v>20.762999999999995</v>
      </c>
      <c r="Q79" s="122"/>
      <c r="R79" s="123"/>
      <c r="S79" s="47" t="s">
        <v>131</v>
      </c>
      <c r="T79" s="47"/>
      <c r="U79" s="47"/>
      <c r="V79" s="47"/>
      <c r="W79" s="47">
        <v>97.15</v>
      </c>
      <c r="X79" s="47">
        <v>97.15</v>
      </c>
      <c r="Y79" s="47"/>
      <c r="Z79" s="47"/>
      <c r="AA79" s="47"/>
      <c r="AB79" s="47"/>
      <c r="AC79" s="47"/>
      <c r="AD79" s="47">
        <v>97.15</v>
      </c>
      <c r="AE79" s="807">
        <v>0</v>
      </c>
      <c r="AF79" s="47"/>
      <c r="AG79" s="47"/>
      <c r="AH79" s="24"/>
    </row>
    <row r="80" spans="1:34" s="73" customFormat="1" ht="23.1" customHeight="1" x14ac:dyDescent="0.3">
      <c r="A80" s="75"/>
      <c r="B80" s="864">
        <v>74</v>
      </c>
      <c r="C80" s="412" t="s">
        <v>133</v>
      </c>
      <c r="D80" s="865"/>
      <c r="E80" s="440">
        <v>11.961000000000004</v>
      </c>
      <c r="F80" s="440"/>
      <c r="G80" s="866"/>
      <c r="H80" s="867"/>
      <c r="I80" s="440"/>
      <c r="J80" s="440"/>
      <c r="K80" s="868"/>
      <c r="L80" s="869">
        <f t="shared" si="6"/>
        <v>0</v>
      </c>
      <c r="M80" s="869">
        <f t="shared" si="7"/>
        <v>11.961000000000004</v>
      </c>
      <c r="N80" s="869">
        <f t="shared" si="8"/>
        <v>0</v>
      </c>
      <c r="O80" s="870">
        <f t="shared" si="9"/>
        <v>0</v>
      </c>
      <c r="P80" s="871">
        <f t="shared" si="10"/>
        <v>11.961000000000004</v>
      </c>
      <c r="Q80" s="122"/>
      <c r="R80" s="123"/>
      <c r="S80" s="47" t="s">
        <v>1606</v>
      </c>
      <c r="T80" s="47">
        <v>20.762999999999995</v>
      </c>
      <c r="U80" s="47"/>
      <c r="V80" s="47"/>
      <c r="W80" s="47"/>
      <c r="X80" s="47">
        <v>20.762999999999995</v>
      </c>
      <c r="Y80" s="47"/>
      <c r="Z80" s="47"/>
      <c r="AA80" s="47"/>
      <c r="AB80" s="47"/>
      <c r="AC80" s="47"/>
      <c r="AD80" s="47">
        <v>20.762999999999995</v>
      </c>
      <c r="AE80" s="807">
        <v>0</v>
      </c>
      <c r="AF80" s="47"/>
      <c r="AG80" s="47"/>
      <c r="AH80" s="24"/>
    </row>
    <row r="81" spans="1:34" s="73" customFormat="1" ht="23.1" customHeight="1" x14ac:dyDescent="0.3">
      <c r="A81" s="75"/>
      <c r="B81" s="853">
        <v>75</v>
      </c>
      <c r="C81" s="412" t="s">
        <v>135</v>
      </c>
      <c r="D81" s="865"/>
      <c r="E81" s="440">
        <v>226.04999999999998</v>
      </c>
      <c r="F81" s="440"/>
      <c r="G81" s="866"/>
      <c r="H81" s="867"/>
      <c r="I81" s="440"/>
      <c r="J81" s="440"/>
      <c r="K81" s="868"/>
      <c r="L81" s="869">
        <f t="shared" si="6"/>
        <v>0</v>
      </c>
      <c r="M81" s="869">
        <f t="shared" si="7"/>
        <v>226.04999999999998</v>
      </c>
      <c r="N81" s="869">
        <f t="shared" si="8"/>
        <v>0</v>
      </c>
      <c r="O81" s="870">
        <f t="shared" si="9"/>
        <v>0</v>
      </c>
      <c r="P81" s="871">
        <f t="shared" si="10"/>
        <v>226.04999999999998</v>
      </c>
      <c r="Q81" s="122"/>
      <c r="R81" s="123"/>
      <c r="S81" s="47" t="s">
        <v>133</v>
      </c>
      <c r="T81" s="47"/>
      <c r="U81" s="47">
        <v>11.961000000000004</v>
      </c>
      <c r="V81" s="47"/>
      <c r="W81" s="47"/>
      <c r="X81" s="47">
        <v>11.961000000000004</v>
      </c>
      <c r="Y81" s="47"/>
      <c r="Z81" s="47"/>
      <c r="AA81" s="47"/>
      <c r="AB81" s="47"/>
      <c r="AC81" s="47"/>
      <c r="AD81" s="47">
        <v>11.961000000000004</v>
      </c>
      <c r="AE81" s="807">
        <v>0</v>
      </c>
      <c r="AF81" s="47"/>
      <c r="AG81" s="47"/>
      <c r="AH81" s="24"/>
    </row>
    <row r="82" spans="1:34" s="73" customFormat="1" ht="23.1" customHeight="1" x14ac:dyDescent="0.3">
      <c r="A82" s="75"/>
      <c r="B82" s="864">
        <v>76</v>
      </c>
      <c r="C82" s="412" t="s">
        <v>137</v>
      </c>
      <c r="D82" s="865">
        <v>6.3000000000000016</v>
      </c>
      <c r="E82" s="440"/>
      <c r="F82" s="440"/>
      <c r="G82" s="866"/>
      <c r="H82" s="867">
        <v>0.63999999999999968</v>
      </c>
      <c r="I82" s="440">
        <v>0.11999999999999998</v>
      </c>
      <c r="J82" s="440"/>
      <c r="K82" s="868"/>
      <c r="L82" s="869">
        <f t="shared" si="6"/>
        <v>6.9400000000000013</v>
      </c>
      <c r="M82" s="869">
        <f t="shared" si="7"/>
        <v>0.11999999999999998</v>
      </c>
      <c r="N82" s="869">
        <f t="shared" si="8"/>
        <v>0</v>
      </c>
      <c r="O82" s="870">
        <f t="shared" si="9"/>
        <v>0</v>
      </c>
      <c r="P82" s="871">
        <f t="shared" si="10"/>
        <v>7.0600000000000014</v>
      </c>
      <c r="Q82" s="122"/>
      <c r="R82" s="123"/>
      <c r="S82" s="47" t="s">
        <v>135</v>
      </c>
      <c r="T82" s="47"/>
      <c r="U82" s="47">
        <v>226.04999999999998</v>
      </c>
      <c r="V82" s="47"/>
      <c r="W82" s="47"/>
      <c r="X82" s="47">
        <v>226.04999999999998</v>
      </c>
      <c r="Y82" s="47"/>
      <c r="Z82" s="47"/>
      <c r="AA82" s="47"/>
      <c r="AB82" s="47"/>
      <c r="AC82" s="47"/>
      <c r="AD82" s="47">
        <v>226.04999999999998</v>
      </c>
      <c r="AE82" s="807">
        <v>0</v>
      </c>
      <c r="AF82" s="47"/>
      <c r="AG82" s="47"/>
      <c r="AH82" s="24"/>
    </row>
    <row r="83" spans="1:34" s="73" customFormat="1" ht="23.1" customHeight="1" x14ac:dyDescent="0.3">
      <c r="A83" s="75"/>
      <c r="B83" s="853">
        <v>77</v>
      </c>
      <c r="C83" s="412" t="s">
        <v>1589</v>
      </c>
      <c r="D83" s="865"/>
      <c r="E83" s="440"/>
      <c r="F83" s="440">
        <v>20</v>
      </c>
      <c r="G83" s="866"/>
      <c r="H83" s="867"/>
      <c r="I83" s="440"/>
      <c r="J83" s="440"/>
      <c r="K83" s="868"/>
      <c r="L83" s="869">
        <f t="shared" si="6"/>
        <v>0</v>
      </c>
      <c r="M83" s="869">
        <f t="shared" si="7"/>
        <v>0</v>
      </c>
      <c r="N83" s="869">
        <f t="shared" si="8"/>
        <v>20</v>
      </c>
      <c r="O83" s="870">
        <f t="shared" si="9"/>
        <v>0</v>
      </c>
      <c r="P83" s="871">
        <f t="shared" si="10"/>
        <v>20</v>
      </c>
      <c r="Q83" s="122"/>
      <c r="R83" s="123"/>
      <c r="S83" s="47" t="s">
        <v>137</v>
      </c>
      <c r="T83" s="47">
        <v>6.3000000000000016</v>
      </c>
      <c r="U83" s="47"/>
      <c r="V83" s="47"/>
      <c r="W83" s="47"/>
      <c r="X83" s="47">
        <v>6.3000000000000016</v>
      </c>
      <c r="Y83" s="47">
        <v>0.63999999999999968</v>
      </c>
      <c r="Z83" s="47">
        <v>0.11999999999999998</v>
      </c>
      <c r="AA83" s="47"/>
      <c r="AB83" s="47"/>
      <c r="AC83" s="47">
        <v>0.75999999999999968</v>
      </c>
      <c r="AD83" s="47">
        <v>7.0600000000000014</v>
      </c>
      <c r="AE83" s="807">
        <v>0</v>
      </c>
      <c r="AF83" s="47"/>
      <c r="AG83" s="47"/>
      <c r="AH83" s="24"/>
    </row>
    <row r="84" spans="1:34" s="73" customFormat="1" ht="23.1" customHeight="1" x14ac:dyDescent="0.3">
      <c r="A84" s="75"/>
      <c r="B84" s="864">
        <v>78</v>
      </c>
      <c r="C84" s="412" t="s">
        <v>139</v>
      </c>
      <c r="D84" s="865"/>
      <c r="E84" s="440">
        <v>723.57600000000036</v>
      </c>
      <c r="F84" s="440"/>
      <c r="G84" s="866"/>
      <c r="H84" s="867"/>
      <c r="I84" s="440"/>
      <c r="J84" s="440"/>
      <c r="K84" s="868"/>
      <c r="L84" s="869">
        <f t="shared" si="6"/>
        <v>0</v>
      </c>
      <c r="M84" s="869">
        <f t="shared" si="7"/>
        <v>723.57600000000036</v>
      </c>
      <c r="N84" s="869">
        <f t="shared" si="8"/>
        <v>0</v>
      </c>
      <c r="O84" s="870">
        <f t="shared" si="9"/>
        <v>0</v>
      </c>
      <c r="P84" s="871">
        <f t="shared" si="10"/>
        <v>723.57600000000036</v>
      </c>
      <c r="Q84" s="122"/>
      <c r="R84" s="123"/>
      <c r="S84" s="47" t="s">
        <v>1589</v>
      </c>
      <c r="T84" s="47"/>
      <c r="U84" s="47"/>
      <c r="V84" s="47">
        <v>20</v>
      </c>
      <c r="W84" s="47"/>
      <c r="X84" s="47">
        <v>20</v>
      </c>
      <c r="Y84" s="47"/>
      <c r="Z84" s="47"/>
      <c r="AA84" s="47"/>
      <c r="AB84" s="47"/>
      <c r="AC84" s="47"/>
      <c r="AD84" s="47">
        <v>20</v>
      </c>
      <c r="AE84" s="807">
        <v>0</v>
      </c>
      <c r="AF84" s="123"/>
      <c r="AG84" s="123"/>
    </row>
    <row r="85" spans="1:34" s="73" customFormat="1" ht="23.1" customHeight="1" x14ac:dyDescent="0.3">
      <c r="A85" s="75"/>
      <c r="B85" s="853">
        <v>79</v>
      </c>
      <c r="C85" s="412" t="s">
        <v>143</v>
      </c>
      <c r="D85" s="865"/>
      <c r="E85" s="440">
        <v>61.705999999999989</v>
      </c>
      <c r="F85" s="440"/>
      <c r="G85" s="866"/>
      <c r="H85" s="867"/>
      <c r="I85" s="440"/>
      <c r="J85" s="440"/>
      <c r="K85" s="868"/>
      <c r="L85" s="869">
        <f t="shared" si="6"/>
        <v>0</v>
      </c>
      <c r="M85" s="869">
        <f t="shared" si="7"/>
        <v>61.705999999999989</v>
      </c>
      <c r="N85" s="869">
        <f t="shared" si="8"/>
        <v>0</v>
      </c>
      <c r="O85" s="870">
        <f t="shared" si="9"/>
        <v>0</v>
      </c>
      <c r="P85" s="871">
        <f t="shared" si="10"/>
        <v>61.705999999999989</v>
      </c>
      <c r="Q85" s="122"/>
      <c r="R85" s="123"/>
      <c r="S85" s="47" t="s">
        <v>139</v>
      </c>
      <c r="T85" s="47"/>
      <c r="U85" s="47">
        <v>723.57600000000036</v>
      </c>
      <c r="V85" s="47"/>
      <c r="W85" s="47"/>
      <c r="X85" s="47">
        <v>723.57600000000036</v>
      </c>
      <c r="Y85" s="47"/>
      <c r="Z85" s="47"/>
      <c r="AA85" s="47"/>
      <c r="AB85" s="47"/>
      <c r="AC85" s="47"/>
      <c r="AD85" s="47">
        <v>723.57600000000036</v>
      </c>
      <c r="AE85" s="807">
        <v>0</v>
      </c>
      <c r="AF85" s="123"/>
      <c r="AG85" s="123"/>
    </row>
    <row r="86" spans="1:34" s="73" customFormat="1" ht="23.1" customHeight="1" x14ac:dyDescent="0.3">
      <c r="A86" s="75"/>
      <c r="B86" s="864">
        <v>80</v>
      </c>
      <c r="C86" s="412" t="s">
        <v>145</v>
      </c>
      <c r="D86" s="865">
        <v>58.599999999999966</v>
      </c>
      <c r="E86" s="440"/>
      <c r="F86" s="440"/>
      <c r="G86" s="866"/>
      <c r="H86" s="867"/>
      <c r="I86" s="440"/>
      <c r="J86" s="440"/>
      <c r="K86" s="868"/>
      <c r="L86" s="869">
        <f t="shared" si="6"/>
        <v>58.599999999999966</v>
      </c>
      <c r="M86" s="869">
        <f t="shared" si="7"/>
        <v>0</v>
      </c>
      <c r="N86" s="869">
        <f t="shared" si="8"/>
        <v>0</v>
      </c>
      <c r="O86" s="870">
        <f t="shared" si="9"/>
        <v>0</v>
      </c>
      <c r="P86" s="871">
        <f t="shared" si="10"/>
        <v>58.599999999999966</v>
      </c>
      <c r="Q86" s="122"/>
      <c r="R86" s="123"/>
      <c r="S86" s="47" t="s">
        <v>143</v>
      </c>
      <c r="T86" s="47"/>
      <c r="U86" s="47">
        <v>61.705999999999989</v>
      </c>
      <c r="V86" s="47"/>
      <c r="W86" s="47"/>
      <c r="X86" s="47">
        <v>61.705999999999989</v>
      </c>
      <c r="Y86" s="47"/>
      <c r="Z86" s="47"/>
      <c r="AA86" s="47"/>
      <c r="AB86" s="47"/>
      <c r="AC86" s="47"/>
      <c r="AD86" s="47">
        <v>61.705999999999989</v>
      </c>
      <c r="AE86" s="807">
        <v>0</v>
      </c>
      <c r="AF86" s="123"/>
      <c r="AG86" s="123"/>
    </row>
    <row r="87" spans="1:34" s="73" customFormat="1" ht="23.1" customHeight="1" x14ac:dyDescent="0.3">
      <c r="A87" s="75"/>
      <c r="B87" s="853">
        <v>81</v>
      </c>
      <c r="C87" s="412" t="s">
        <v>147</v>
      </c>
      <c r="D87" s="865">
        <v>0</v>
      </c>
      <c r="E87" s="440">
        <v>2.2729999999999984</v>
      </c>
      <c r="F87" s="440"/>
      <c r="G87" s="866"/>
      <c r="H87" s="867"/>
      <c r="I87" s="440">
        <v>2.3600000000000003</v>
      </c>
      <c r="J87" s="440"/>
      <c r="K87" s="868"/>
      <c r="L87" s="869">
        <f t="shared" si="6"/>
        <v>0</v>
      </c>
      <c r="M87" s="869">
        <f t="shared" si="7"/>
        <v>4.6329999999999991</v>
      </c>
      <c r="N87" s="869">
        <f t="shared" si="8"/>
        <v>0</v>
      </c>
      <c r="O87" s="870">
        <f t="shared" si="9"/>
        <v>0</v>
      </c>
      <c r="P87" s="871">
        <f t="shared" si="10"/>
        <v>4.6329999999999991</v>
      </c>
      <c r="Q87" s="122"/>
      <c r="R87" s="123"/>
      <c r="S87" s="47" t="s">
        <v>145</v>
      </c>
      <c r="T87" s="47">
        <v>58.599999999999966</v>
      </c>
      <c r="U87" s="47"/>
      <c r="V87" s="47"/>
      <c r="W87" s="47"/>
      <c r="X87" s="47">
        <v>58.599999999999966</v>
      </c>
      <c r="Y87" s="47"/>
      <c r="Z87" s="47"/>
      <c r="AA87" s="47"/>
      <c r="AB87" s="47"/>
      <c r="AC87" s="47"/>
      <c r="AD87" s="47">
        <v>58.599999999999966</v>
      </c>
      <c r="AE87" s="807">
        <v>0</v>
      </c>
      <c r="AF87" s="123"/>
      <c r="AG87" s="123"/>
    </row>
    <row r="88" spans="1:34" s="73" customFormat="1" ht="23.1" customHeight="1" x14ac:dyDescent="0.3">
      <c r="A88" s="75"/>
      <c r="B88" s="864">
        <v>82</v>
      </c>
      <c r="C88" s="412" t="s">
        <v>149</v>
      </c>
      <c r="D88" s="865"/>
      <c r="E88" s="440">
        <v>205.91900000000018</v>
      </c>
      <c r="F88" s="440"/>
      <c r="G88" s="866"/>
      <c r="H88" s="867"/>
      <c r="I88" s="440"/>
      <c r="J88" s="440"/>
      <c r="K88" s="868"/>
      <c r="L88" s="869">
        <f t="shared" si="6"/>
        <v>0</v>
      </c>
      <c r="M88" s="869">
        <f t="shared" si="7"/>
        <v>205.91900000000018</v>
      </c>
      <c r="N88" s="869">
        <f t="shared" si="8"/>
        <v>0</v>
      </c>
      <c r="O88" s="870">
        <f t="shared" si="9"/>
        <v>0</v>
      </c>
      <c r="P88" s="871">
        <f t="shared" si="10"/>
        <v>205.91900000000018</v>
      </c>
      <c r="Q88" s="122"/>
      <c r="R88" s="123"/>
      <c r="S88" s="47" t="s">
        <v>147</v>
      </c>
      <c r="T88" s="47">
        <v>0</v>
      </c>
      <c r="U88" s="47">
        <v>2.2729999999999984</v>
      </c>
      <c r="V88" s="47"/>
      <c r="W88" s="47"/>
      <c r="X88" s="47">
        <v>2.2729999999999984</v>
      </c>
      <c r="Y88" s="47"/>
      <c r="Z88" s="47">
        <v>2.3600000000000003</v>
      </c>
      <c r="AA88" s="47"/>
      <c r="AB88" s="47"/>
      <c r="AC88" s="47">
        <v>2.3600000000000003</v>
      </c>
      <c r="AD88" s="47">
        <v>4.6329999999999991</v>
      </c>
      <c r="AE88" s="807">
        <v>0</v>
      </c>
      <c r="AF88" s="123"/>
      <c r="AG88" s="123"/>
    </row>
    <row r="89" spans="1:34" s="73" customFormat="1" ht="23.1" customHeight="1" x14ac:dyDescent="0.3">
      <c r="A89" s="75"/>
      <c r="B89" s="853">
        <v>83</v>
      </c>
      <c r="C89" s="412" t="s">
        <v>151</v>
      </c>
      <c r="D89" s="865">
        <v>441.8499999999998</v>
      </c>
      <c r="E89" s="440"/>
      <c r="F89" s="440"/>
      <c r="G89" s="866"/>
      <c r="H89" s="867"/>
      <c r="I89" s="440"/>
      <c r="J89" s="440"/>
      <c r="K89" s="868"/>
      <c r="L89" s="869">
        <f t="shared" si="6"/>
        <v>441.8499999999998</v>
      </c>
      <c r="M89" s="869">
        <f t="shared" si="7"/>
        <v>0</v>
      </c>
      <c r="N89" s="869">
        <f t="shared" si="8"/>
        <v>0</v>
      </c>
      <c r="O89" s="870">
        <f t="shared" si="9"/>
        <v>0</v>
      </c>
      <c r="P89" s="871">
        <f t="shared" si="10"/>
        <v>441.8499999999998</v>
      </c>
      <c r="Q89" s="122"/>
      <c r="R89" s="123"/>
      <c r="S89" s="47" t="s">
        <v>149</v>
      </c>
      <c r="T89" s="47"/>
      <c r="U89" s="47">
        <v>205.91900000000018</v>
      </c>
      <c r="V89" s="47"/>
      <c r="W89" s="47"/>
      <c r="X89" s="47">
        <v>205.91900000000018</v>
      </c>
      <c r="Y89" s="47"/>
      <c r="Z89" s="47"/>
      <c r="AA89" s="47"/>
      <c r="AB89" s="47"/>
      <c r="AC89" s="47"/>
      <c r="AD89" s="47">
        <v>205.91900000000018</v>
      </c>
      <c r="AE89" s="807">
        <v>0</v>
      </c>
      <c r="AF89" s="123"/>
      <c r="AG89" s="123"/>
    </row>
    <row r="90" spans="1:34" s="73" customFormat="1" ht="23.1" customHeight="1" x14ac:dyDescent="0.3">
      <c r="A90" s="75"/>
      <c r="B90" s="864">
        <v>84</v>
      </c>
      <c r="C90" s="412" t="s">
        <v>153</v>
      </c>
      <c r="D90" s="865"/>
      <c r="E90" s="440"/>
      <c r="F90" s="440">
        <v>20</v>
      </c>
      <c r="G90" s="866"/>
      <c r="H90" s="867"/>
      <c r="I90" s="440"/>
      <c r="J90" s="440"/>
      <c r="K90" s="868"/>
      <c r="L90" s="869">
        <f t="shared" si="6"/>
        <v>0</v>
      </c>
      <c r="M90" s="869">
        <f t="shared" si="7"/>
        <v>0</v>
      </c>
      <c r="N90" s="869">
        <f t="shared" si="8"/>
        <v>20</v>
      </c>
      <c r="O90" s="870">
        <f t="shared" si="9"/>
        <v>0</v>
      </c>
      <c r="P90" s="871">
        <f t="shared" si="10"/>
        <v>20</v>
      </c>
      <c r="Q90" s="122"/>
      <c r="R90" s="123"/>
      <c r="S90" s="47" t="s">
        <v>151</v>
      </c>
      <c r="T90" s="47">
        <v>441.8499999999998</v>
      </c>
      <c r="U90" s="47"/>
      <c r="V90" s="47"/>
      <c r="W90" s="47"/>
      <c r="X90" s="47">
        <v>441.8499999999998</v>
      </c>
      <c r="Y90" s="47"/>
      <c r="Z90" s="47"/>
      <c r="AA90" s="47"/>
      <c r="AB90" s="47"/>
      <c r="AC90" s="47"/>
      <c r="AD90" s="47">
        <v>441.8499999999998</v>
      </c>
      <c r="AE90" s="807">
        <v>0</v>
      </c>
      <c r="AF90" s="123"/>
      <c r="AG90" s="123"/>
    </row>
    <row r="91" spans="1:34" s="73" customFormat="1" ht="23.1" customHeight="1" x14ac:dyDescent="0.3">
      <c r="A91" s="75"/>
      <c r="B91" s="853">
        <v>85</v>
      </c>
      <c r="C91" s="412" t="s">
        <v>155</v>
      </c>
      <c r="D91" s="865"/>
      <c r="E91" s="440">
        <v>296.32</v>
      </c>
      <c r="F91" s="440"/>
      <c r="G91" s="866"/>
      <c r="H91" s="867"/>
      <c r="I91" s="440"/>
      <c r="J91" s="440"/>
      <c r="K91" s="868"/>
      <c r="L91" s="869">
        <f t="shared" si="6"/>
        <v>0</v>
      </c>
      <c r="M91" s="869">
        <f t="shared" si="7"/>
        <v>296.32</v>
      </c>
      <c r="N91" s="869">
        <f t="shared" si="8"/>
        <v>0</v>
      </c>
      <c r="O91" s="870">
        <f t="shared" si="9"/>
        <v>0</v>
      </c>
      <c r="P91" s="871">
        <f t="shared" si="10"/>
        <v>296.32</v>
      </c>
      <c r="Q91" s="122"/>
      <c r="R91" s="123"/>
      <c r="S91" s="47" t="s">
        <v>153</v>
      </c>
      <c r="T91" s="47"/>
      <c r="U91" s="47"/>
      <c r="V91" s="47">
        <v>20</v>
      </c>
      <c r="W91" s="47"/>
      <c r="X91" s="47">
        <v>20</v>
      </c>
      <c r="Y91" s="47"/>
      <c r="Z91" s="47"/>
      <c r="AA91" s="47"/>
      <c r="AB91" s="47"/>
      <c r="AC91" s="47"/>
      <c r="AD91" s="47">
        <v>20</v>
      </c>
      <c r="AE91" s="807">
        <v>0</v>
      </c>
      <c r="AF91" s="123"/>
      <c r="AG91" s="123"/>
    </row>
    <row r="92" spans="1:34" s="73" customFormat="1" ht="23.1" customHeight="1" x14ac:dyDescent="0.3">
      <c r="A92" s="75"/>
      <c r="B92" s="853">
        <v>86</v>
      </c>
      <c r="C92" s="412" t="s">
        <v>157</v>
      </c>
      <c r="D92" s="865"/>
      <c r="E92" s="440">
        <v>180.15899999999999</v>
      </c>
      <c r="F92" s="440"/>
      <c r="G92" s="866"/>
      <c r="H92" s="867"/>
      <c r="I92" s="440"/>
      <c r="J92" s="440"/>
      <c r="K92" s="868"/>
      <c r="L92" s="869"/>
      <c r="M92" s="869">
        <f t="shared" si="7"/>
        <v>180.15899999999999</v>
      </c>
      <c r="N92" s="869"/>
      <c r="O92" s="870"/>
      <c r="P92" s="871">
        <f t="shared" si="10"/>
        <v>180.15899999999999</v>
      </c>
      <c r="Q92" s="122"/>
      <c r="R92" s="123"/>
      <c r="S92" s="47" t="s">
        <v>155</v>
      </c>
      <c r="T92" s="47"/>
      <c r="U92" s="47">
        <v>296.32</v>
      </c>
      <c r="V92" s="47"/>
      <c r="W92" s="47"/>
      <c r="X92" s="47">
        <v>296.32</v>
      </c>
      <c r="Y92" s="47"/>
      <c r="Z92" s="47"/>
      <c r="AA92" s="47"/>
      <c r="AB92" s="47"/>
      <c r="AC92" s="47"/>
      <c r="AD92" s="47">
        <v>296.32</v>
      </c>
      <c r="AE92" s="807">
        <v>0</v>
      </c>
      <c r="AF92" s="123"/>
      <c r="AG92" s="123"/>
    </row>
    <row r="93" spans="1:34" s="73" customFormat="1" ht="23.1" customHeight="1" thickBot="1" x14ac:dyDescent="0.35">
      <c r="A93" s="75"/>
      <c r="B93" s="864">
        <v>87</v>
      </c>
      <c r="C93" s="412" t="s">
        <v>1204</v>
      </c>
      <c r="D93" s="865"/>
      <c r="E93" s="440"/>
      <c r="F93" s="440"/>
      <c r="G93" s="866"/>
      <c r="H93" s="867">
        <v>7.1839999999999984</v>
      </c>
      <c r="I93" s="440">
        <v>11.024000000000001</v>
      </c>
      <c r="J93" s="440"/>
      <c r="K93" s="868">
        <v>0.7</v>
      </c>
      <c r="L93" s="869">
        <f>+D93+H93</f>
        <v>7.1839999999999984</v>
      </c>
      <c r="M93" s="869">
        <f>+E93+I93</f>
        <v>11.024000000000001</v>
      </c>
      <c r="N93" s="869">
        <f>+F93+J93</f>
        <v>0</v>
      </c>
      <c r="O93" s="870">
        <f>+G93+K93</f>
        <v>0.7</v>
      </c>
      <c r="P93" s="871">
        <f>SUM(L93:O93)</f>
        <v>18.907999999999998</v>
      </c>
      <c r="Q93" s="122"/>
      <c r="R93" s="123"/>
      <c r="S93" s="47" t="s">
        <v>157</v>
      </c>
      <c r="T93" s="47"/>
      <c r="U93" s="47">
        <v>180.15899999999999</v>
      </c>
      <c r="V93" s="47"/>
      <c r="W93" s="47"/>
      <c r="X93" s="47">
        <v>180.15899999999999</v>
      </c>
      <c r="Y93" s="47"/>
      <c r="Z93" s="47"/>
      <c r="AA93" s="47"/>
      <c r="AB93" s="47"/>
      <c r="AC93" s="47"/>
      <c r="AD93" s="47">
        <v>180.15899999999999</v>
      </c>
      <c r="AE93" s="807">
        <v>0</v>
      </c>
      <c r="AF93" s="123"/>
      <c r="AG93" s="123"/>
    </row>
    <row r="94" spans="1:34" ht="23.1" customHeight="1" thickTop="1" x14ac:dyDescent="0.3">
      <c r="B94" s="1824" t="s">
        <v>1215</v>
      </c>
      <c r="C94" s="1825"/>
      <c r="D94" s="451">
        <f>SUM(D7:D93)</f>
        <v>5296.1210000000019</v>
      </c>
      <c r="E94" s="453">
        <f t="shared" ref="E94:P94" si="11">SUM(E7:E93)</f>
        <v>7258.8240000000023</v>
      </c>
      <c r="F94" s="453">
        <f t="shared" si="11"/>
        <v>400.23799999999983</v>
      </c>
      <c r="G94" s="876">
        <f t="shared" si="11"/>
        <v>1014.9900000000004</v>
      </c>
      <c r="H94" s="452">
        <f t="shared" si="11"/>
        <v>17.570999999999994</v>
      </c>
      <c r="I94" s="453">
        <f t="shared" si="11"/>
        <v>175.45699999999988</v>
      </c>
      <c r="J94" s="453">
        <f t="shared" si="11"/>
        <v>0.01</v>
      </c>
      <c r="K94" s="877">
        <f t="shared" si="11"/>
        <v>0.7</v>
      </c>
      <c r="L94" s="452">
        <f t="shared" si="11"/>
        <v>5313.6920000000027</v>
      </c>
      <c r="M94" s="453">
        <f t="shared" si="11"/>
        <v>7434.2810000000018</v>
      </c>
      <c r="N94" s="453">
        <f t="shared" si="11"/>
        <v>400.24799999999982</v>
      </c>
      <c r="O94" s="454">
        <f t="shared" si="11"/>
        <v>1015.6900000000004</v>
      </c>
      <c r="P94" s="878">
        <f t="shared" si="11"/>
        <v>14163.911000000002</v>
      </c>
      <c r="S94" s="47" t="s">
        <v>1204</v>
      </c>
      <c r="Y94" s="47">
        <v>7.1839999999999984</v>
      </c>
      <c r="Z94" s="47">
        <v>11.024000000000001</v>
      </c>
      <c r="AB94" s="47">
        <v>0.7</v>
      </c>
      <c r="AC94" s="47">
        <v>18.907999999999998</v>
      </c>
      <c r="AD94" s="47">
        <v>18.907999999999998</v>
      </c>
      <c r="AE94" s="807">
        <v>0</v>
      </c>
    </row>
    <row r="95" spans="1:34" ht="23.1" customHeight="1" x14ac:dyDescent="0.3">
      <c r="B95" s="1826"/>
      <c r="C95" s="1827"/>
      <c r="D95" s="1828">
        <f>SUM(D94:G94)</f>
        <v>13970.173000000003</v>
      </c>
      <c r="E95" s="1829"/>
      <c r="F95" s="1829"/>
      <c r="G95" s="1830"/>
      <c r="H95" s="1828">
        <f>SUM(H94:K94)</f>
        <v>193.73799999999986</v>
      </c>
      <c r="I95" s="1829"/>
      <c r="J95" s="1829"/>
      <c r="K95" s="1830"/>
      <c r="L95" s="1828">
        <f>SUM(L94:O94)</f>
        <v>14163.911000000006</v>
      </c>
      <c r="M95" s="1829"/>
      <c r="N95" s="1829"/>
      <c r="O95" s="1831"/>
      <c r="P95" s="879"/>
      <c r="S95" s="47" t="s">
        <v>290</v>
      </c>
      <c r="T95" s="47">
        <v>5300.791000000002</v>
      </c>
      <c r="U95" s="47">
        <v>7259.6240000000016</v>
      </c>
      <c r="V95" s="47">
        <v>400.23799999999983</v>
      </c>
      <c r="W95" s="47">
        <v>1014.9900000000004</v>
      </c>
      <c r="X95" s="47">
        <v>13975.643000000002</v>
      </c>
      <c r="Y95" s="47">
        <v>12.901</v>
      </c>
      <c r="Z95" s="47">
        <v>174.65699999999987</v>
      </c>
      <c r="AA95" s="47">
        <v>0.01</v>
      </c>
      <c r="AB95" s="47">
        <v>0.7</v>
      </c>
      <c r="AC95" s="47">
        <v>188.26799999999983</v>
      </c>
      <c r="AD95" s="47">
        <v>14163.911000000006</v>
      </c>
    </row>
    <row r="96" spans="1:34" x14ac:dyDescent="0.3">
      <c r="B96" s="402" t="s">
        <v>1206</v>
      </c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880"/>
    </row>
    <row r="97" spans="12:15" x14ac:dyDescent="0.3">
      <c r="L97" s="444"/>
      <c r="M97" s="444"/>
      <c r="N97" s="444"/>
      <c r="O97" s="444"/>
    </row>
  </sheetData>
  <mergeCells count="10">
    <mergeCell ref="B94:C95"/>
    <mergeCell ref="D95:G95"/>
    <mergeCell ref="H95:K95"/>
    <mergeCell ref="L95:O95"/>
    <mergeCell ref="P5:P6"/>
    <mergeCell ref="B5:B6"/>
    <mergeCell ref="C5:C6"/>
    <mergeCell ref="D5:G5"/>
    <mergeCell ref="H5:K5"/>
    <mergeCell ref="L5:O5"/>
  </mergeCells>
  <printOptions horizontalCentered="1"/>
  <pageMargins left="0.78740157480314965" right="0.59055118110236227" top="0.78740157480314965" bottom="0.39370078740157483" header="0.35433070866141736" footer="0.59055118110236227"/>
  <pageSetup paperSize="9" scale="43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A1:V91"/>
  <sheetViews>
    <sheetView view="pageBreakPreview" zoomScale="90" zoomScaleNormal="70" zoomScaleSheetLayoutView="90" workbookViewId="0">
      <selection activeCell="Q15" sqref="Q15"/>
    </sheetView>
  </sheetViews>
  <sheetFormatPr baseColWidth="10" defaultRowHeight="16.5" x14ac:dyDescent="0.3"/>
  <cols>
    <col min="1" max="1" width="13.42578125" style="24" customWidth="1"/>
    <col min="2" max="2" width="15.85546875" style="24" customWidth="1"/>
    <col min="3" max="9" width="13.42578125" style="24" customWidth="1"/>
    <col min="10" max="10" width="7.7109375" style="24" customWidth="1"/>
    <col min="11" max="11" width="11.42578125" style="47"/>
    <col min="12" max="12" width="20.140625" style="47" bestFit="1" customWidth="1"/>
    <col min="13" max="13" width="15.28515625" style="47" bestFit="1" customWidth="1"/>
    <col min="14" max="15" width="11.42578125" style="47"/>
    <col min="16" max="16" width="17.5703125" style="47" bestFit="1" customWidth="1"/>
    <col min="17" max="17" width="22.140625" style="47" bestFit="1" customWidth="1"/>
    <col min="18" max="18" width="22.42578125" style="47" customWidth="1"/>
    <col min="19" max="19" width="18" style="47" customWidth="1"/>
    <col min="20" max="20" width="18" style="24" customWidth="1"/>
    <col min="21" max="21" width="22.7109375" style="24" bestFit="1" customWidth="1"/>
    <col min="22" max="22" width="20.5703125" style="24" bestFit="1" customWidth="1"/>
    <col min="23" max="16384" width="11.42578125" style="24"/>
  </cols>
  <sheetData>
    <row r="1" spans="1:21" s="73" customFormat="1" ht="18.75" x14ac:dyDescent="0.3">
      <c r="A1" s="343"/>
      <c r="B1" s="344"/>
      <c r="C1" s="344"/>
      <c r="D1" s="344"/>
      <c r="E1" s="75"/>
      <c r="F1" s="75"/>
      <c r="G1" s="75"/>
      <c r="H1" s="75"/>
      <c r="I1" s="75"/>
      <c r="J1" s="75"/>
      <c r="K1" s="123"/>
      <c r="L1" s="881"/>
      <c r="M1" s="123"/>
      <c r="N1" s="123"/>
      <c r="O1" s="123"/>
      <c r="P1" s="71" t="s">
        <v>1112</v>
      </c>
      <c r="Q1" s="47" t="s">
        <v>1113</v>
      </c>
      <c r="R1" s="123"/>
      <c r="S1" s="123"/>
      <c r="U1" s="123"/>
    </row>
    <row r="2" spans="1:21" s="73" customFormat="1" x14ac:dyDescent="0.3">
      <c r="A2" s="75"/>
      <c r="B2" s="75"/>
      <c r="C2" s="75"/>
      <c r="D2" s="75"/>
      <c r="E2" s="75"/>
      <c r="F2" s="75"/>
      <c r="G2" s="75"/>
      <c r="H2" s="75"/>
      <c r="I2" s="75"/>
      <c r="J2" s="75"/>
      <c r="K2" s="123"/>
      <c r="L2" s="882" t="s">
        <v>1193</v>
      </c>
      <c r="M2" s="123"/>
      <c r="N2" s="123"/>
      <c r="O2" s="123"/>
      <c r="P2" s="71" t="s">
        <v>165</v>
      </c>
      <c r="Q2" s="47" t="s">
        <v>1115</v>
      </c>
      <c r="R2" s="123"/>
      <c r="S2" s="123"/>
      <c r="U2" s="47"/>
    </row>
    <row r="3" spans="1:21" s="73" customFormat="1" x14ac:dyDescent="0.3">
      <c r="A3" s="75"/>
      <c r="B3" s="75"/>
      <c r="C3" s="75"/>
      <c r="D3" s="75"/>
      <c r="E3" s="75"/>
      <c r="F3" s="75"/>
      <c r="G3" s="75"/>
      <c r="H3" s="75"/>
      <c r="I3" s="75"/>
      <c r="J3" s="75"/>
      <c r="K3" s="123"/>
      <c r="L3" s="123"/>
      <c r="M3" s="123"/>
      <c r="N3" s="123"/>
      <c r="O3" s="123"/>
      <c r="P3" s="47"/>
      <c r="Q3" s="47"/>
      <c r="R3" s="123"/>
      <c r="S3" s="123"/>
      <c r="U3" s="47"/>
    </row>
    <row r="4" spans="1:21" s="73" customFormat="1" x14ac:dyDescent="0.3">
      <c r="A4" s="75"/>
      <c r="B4" s="75"/>
      <c r="C4" s="75"/>
      <c r="D4" s="75"/>
      <c r="E4" s="75"/>
      <c r="F4" s="75"/>
      <c r="G4" s="75"/>
      <c r="H4" s="75"/>
      <c r="I4" s="75"/>
      <c r="J4" s="75"/>
      <c r="K4" s="123"/>
      <c r="L4" s="123" t="s">
        <v>1219</v>
      </c>
      <c r="M4" s="123" t="s">
        <v>1234</v>
      </c>
      <c r="N4" s="883" t="s">
        <v>1235</v>
      </c>
      <c r="O4" s="123"/>
      <c r="P4" s="47" t="s">
        <v>315</v>
      </c>
      <c r="Q4" s="47" t="s">
        <v>1838</v>
      </c>
      <c r="R4" s="123"/>
      <c r="S4" s="123"/>
      <c r="U4" s="24"/>
    </row>
    <row r="5" spans="1:21" s="73" customFormat="1" x14ac:dyDescent="0.3">
      <c r="A5" s="75"/>
      <c r="B5" s="75"/>
      <c r="C5" s="75"/>
      <c r="D5" s="75"/>
      <c r="E5" s="75"/>
      <c r="F5" s="75"/>
      <c r="G5" s="75"/>
      <c r="H5" s="75"/>
      <c r="I5" s="75"/>
      <c r="J5" s="300"/>
      <c r="K5" s="123"/>
      <c r="L5" s="884" t="s">
        <v>97</v>
      </c>
      <c r="M5" s="885">
        <v>2583.9739999999997</v>
      </c>
      <c r="N5" s="886">
        <v>0.18243365127047179</v>
      </c>
      <c r="O5" s="123"/>
      <c r="P5" s="47" t="s">
        <v>97</v>
      </c>
      <c r="Q5" s="47">
        <v>2583.9739999999997</v>
      </c>
      <c r="R5" s="123"/>
      <c r="S5" s="123"/>
      <c r="U5" s="24"/>
    </row>
    <row r="6" spans="1:21" s="73" customFormat="1" x14ac:dyDescent="0.3">
      <c r="A6" s="75"/>
      <c r="B6" s="75"/>
      <c r="C6" s="75"/>
      <c r="D6" s="75"/>
      <c r="E6" s="75"/>
      <c r="F6" s="75"/>
      <c r="G6" s="75"/>
      <c r="H6" s="75"/>
      <c r="I6" s="75"/>
      <c r="J6" s="300"/>
      <c r="K6" s="123"/>
      <c r="L6" s="123" t="s">
        <v>89</v>
      </c>
      <c r="M6" s="885">
        <v>2057.2009999999996</v>
      </c>
      <c r="N6" s="886">
        <v>0.14524244045306409</v>
      </c>
      <c r="O6" s="123"/>
      <c r="P6" s="47" t="s">
        <v>89</v>
      </c>
      <c r="Q6" s="47">
        <v>2057.2009999999996</v>
      </c>
      <c r="R6" s="123"/>
      <c r="S6" s="123"/>
      <c r="U6" s="24"/>
    </row>
    <row r="7" spans="1:21" s="73" customFormat="1" x14ac:dyDescent="0.3">
      <c r="A7" s="75"/>
      <c r="B7" s="75"/>
      <c r="C7" s="75"/>
      <c r="D7" s="75"/>
      <c r="E7" s="75"/>
      <c r="F7" s="75"/>
      <c r="G7" s="75"/>
      <c r="H7" s="75"/>
      <c r="I7" s="75"/>
      <c r="J7" s="300"/>
      <c r="K7" s="123"/>
      <c r="L7" s="123" t="s">
        <v>120</v>
      </c>
      <c r="M7" s="885">
        <v>1811.0029999999999</v>
      </c>
      <c r="N7" s="886">
        <v>0.12786037698203551</v>
      </c>
      <c r="O7" s="123"/>
      <c r="P7" s="47" t="s">
        <v>120</v>
      </c>
      <c r="Q7" s="47">
        <v>1811.0029999999999</v>
      </c>
      <c r="R7" s="123"/>
      <c r="S7" s="123"/>
      <c r="U7" s="24"/>
    </row>
    <row r="8" spans="1:21" s="73" customFormat="1" x14ac:dyDescent="0.3">
      <c r="A8" s="75"/>
      <c r="B8" s="75"/>
      <c r="C8" s="75"/>
      <c r="D8" s="75"/>
      <c r="E8" s="75"/>
      <c r="F8" s="75"/>
      <c r="G8" s="75"/>
      <c r="H8" s="75"/>
      <c r="I8" s="75"/>
      <c r="J8" s="300"/>
      <c r="K8" s="123"/>
      <c r="L8" s="123" t="s">
        <v>57</v>
      </c>
      <c r="M8" s="885">
        <v>914.46400000000006</v>
      </c>
      <c r="N8" s="886">
        <v>6.4562958634800799E-2</v>
      </c>
      <c r="O8" s="123"/>
      <c r="P8" s="47" t="s">
        <v>57</v>
      </c>
      <c r="Q8" s="47">
        <v>914.46400000000006</v>
      </c>
      <c r="R8" s="123"/>
      <c r="S8" s="123"/>
      <c r="U8" s="24"/>
    </row>
    <row r="9" spans="1:21" s="73" customFormat="1" x14ac:dyDescent="0.3">
      <c r="A9" s="75"/>
      <c r="B9" s="75"/>
      <c r="C9" s="75"/>
      <c r="D9" s="75"/>
      <c r="E9" s="75"/>
      <c r="F9" s="75"/>
      <c r="G9" s="75"/>
      <c r="H9" s="75"/>
      <c r="I9" s="75"/>
      <c r="J9" s="300"/>
      <c r="K9" s="123"/>
      <c r="L9" s="123" t="s">
        <v>140</v>
      </c>
      <c r="M9" s="885">
        <v>723.57600000000002</v>
      </c>
      <c r="N9" s="886">
        <v>5.1085890048306569E-2</v>
      </c>
      <c r="O9" s="123"/>
      <c r="P9" s="47" t="s">
        <v>140</v>
      </c>
      <c r="Q9" s="47">
        <v>723.57600000000002</v>
      </c>
      <c r="R9" s="123"/>
      <c r="S9" s="123"/>
      <c r="U9" s="24"/>
    </row>
    <row r="10" spans="1:21" s="73" customFormat="1" x14ac:dyDescent="0.3">
      <c r="A10" s="75"/>
      <c r="B10" s="75"/>
      <c r="C10" s="75"/>
      <c r="D10" s="75"/>
      <c r="E10" s="75"/>
      <c r="F10" s="75"/>
      <c r="G10" s="75"/>
      <c r="H10" s="75"/>
      <c r="I10" s="75"/>
      <c r="J10" s="300"/>
      <c r="K10" s="123"/>
      <c r="L10" s="123" t="s">
        <v>99</v>
      </c>
      <c r="M10" s="885">
        <v>572.58600000000001</v>
      </c>
      <c r="N10" s="886">
        <v>4.0425698805930083E-2</v>
      </c>
      <c r="O10" s="123"/>
      <c r="P10" s="47" t="s">
        <v>99</v>
      </c>
      <c r="Q10" s="47">
        <v>572.58600000000001</v>
      </c>
      <c r="R10" s="123"/>
      <c r="S10" s="123"/>
      <c r="U10" s="24"/>
    </row>
    <row r="11" spans="1:21" s="73" customFormat="1" x14ac:dyDescent="0.3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123"/>
      <c r="L11" s="123" t="s">
        <v>1209</v>
      </c>
      <c r="M11" s="885">
        <v>5501.1070000000036</v>
      </c>
      <c r="N11" s="886">
        <v>0.38838898380539122</v>
      </c>
      <c r="O11" s="123"/>
      <c r="P11" s="47" t="s">
        <v>290</v>
      </c>
      <c r="Q11" s="47">
        <v>8662.8040000000001</v>
      </c>
      <c r="R11" s="123"/>
      <c r="S11" s="123"/>
      <c r="U11" s="24"/>
    </row>
    <row r="12" spans="1:21" s="73" customFormat="1" x14ac:dyDescent="0.3">
      <c r="A12" s="75"/>
      <c r="B12" s="75"/>
      <c r="C12" s="75"/>
      <c r="D12" s="75"/>
      <c r="E12" s="75"/>
      <c r="F12" s="75"/>
      <c r="G12" s="75"/>
      <c r="H12" s="75"/>
      <c r="I12" s="75"/>
      <c r="J12" s="75"/>
      <c r="K12" s="123"/>
      <c r="L12" s="123" t="s">
        <v>1127</v>
      </c>
      <c r="M12" s="885">
        <v>14163.911000000002</v>
      </c>
      <c r="N12" s="886">
        <v>1</v>
      </c>
      <c r="O12" s="123"/>
      <c r="P12" s="123"/>
      <c r="Q12" s="123"/>
      <c r="R12" s="812"/>
      <c r="S12" s="47"/>
      <c r="T12" s="24"/>
    </row>
    <row r="13" spans="1:21" s="73" customFormat="1" x14ac:dyDescent="0.3">
      <c r="A13" s="75"/>
      <c r="B13" s="75"/>
      <c r="C13" s="75"/>
      <c r="D13" s="75"/>
      <c r="E13" s="75"/>
      <c r="F13" s="75"/>
      <c r="G13" s="75"/>
      <c r="H13" s="75"/>
      <c r="I13" s="75"/>
      <c r="J13" s="75"/>
      <c r="K13" s="123"/>
      <c r="L13" s="123"/>
      <c r="M13" s="528"/>
      <c r="N13" s="887"/>
      <c r="O13" s="123"/>
      <c r="P13" s="123"/>
      <c r="Q13" s="123"/>
      <c r="R13" s="812"/>
      <c r="S13" s="47"/>
      <c r="T13" s="24"/>
    </row>
    <row r="14" spans="1:21" s="73" customFormat="1" x14ac:dyDescent="0.3">
      <c r="A14" s="75"/>
      <c r="B14" s="75"/>
      <c r="C14" s="75"/>
      <c r="D14" s="75"/>
      <c r="E14" s="75"/>
      <c r="F14" s="75"/>
      <c r="G14" s="75"/>
      <c r="H14" s="75"/>
      <c r="I14" s="75"/>
      <c r="J14" s="75"/>
      <c r="K14" s="123"/>
      <c r="L14" s="882"/>
      <c r="M14" s="528"/>
      <c r="N14" s="123"/>
      <c r="O14" s="123"/>
      <c r="P14" s="123"/>
      <c r="Q14" s="123"/>
      <c r="R14" s="123"/>
      <c r="S14" s="47"/>
      <c r="T14" s="24"/>
    </row>
    <row r="15" spans="1:21" s="73" customFormat="1" x14ac:dyDescent="0.3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123"/>
      <c r="L15" s="882"/>
      <c r="M15" s="528"/>
      <c r="N15" s="123"/>
      <c r="O15" s="123"/>
      <c r="P15" s="47"/>
      <c r="Q15" s="47"/>
      <c r="R15" s="123"/>
      <c r="S15" s="47"/>
      <c r="T15" s="24"/>
    </row>
    <row r="16" spans="1:21" s="73" customFormat="1" x14ac:dyDescent="0.3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123"/>
      <c r="L16" s="882"/>
      <c r="M16" s="528"/>
      <c r="N16" s="123"/>
      <c r="O16" s="123"/>
      <c r="P16" s="47"/>
      <c r="Q16" s="47"/>
      <c r="R16" s="123"/>
      <c r="S16" s="47"/>
      <c r="T16" s="24"/>
    </row>
    <row r="17" spans="1:20" s="73" customFormat="1" x14ac:dyDescent="0.3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123"/>
      <c r="L17" s="123"/>
      <c r="M17" s="123"/>
      <c r="N17" s="887"/>
      <c r="O17" s="123"/>
      <c r="P17" s="47"/>
      <c r="Q17" s="47"/>
      <c r="R17" s="123"/>
      <c r="S17" s="47"/>
      <c r="T17" s="24"/>
    </row>
    <row r="18" spans="1:20" s="73" customFormat="1" x14ac:dyDescent="0.3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123"/>
      <c r="L18" s="123"/>
      <c r="M18" s="123"/>
      <c r="N18" s="123"/>
      <c r="O18" s="123"/>
      <c r="P18" s="47"/>
      <c r="Q18" s="47"/>
      <c r="R18" s="123"/>
      <c r="S18" s="47"/>
      <c r="T18" s="24"/>
    </row>
    <row r="19" spans="1:20" s="73" customFormat="1" x14ac:dyDescent="0.3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123"/>
      <c r="L19" s="123"/>
      <c r="M19" s="123"/>
      <c r="N19" s="123"/>
      <c r="O19" s="123"/>
      <c r="P19" s="47"/>
      <c r="Q19" s="47"/>
      <c r="R19" s="123"/>
      <c r="S19" s="47"/>
      <c r="T19" s="24"/>
    </row>
    <row r="20" spans="1:20" s="73" customFormat="1" x14ac:dyDescent="0.3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123"/>
      <c r="L20" s="123"/>
      <c r="M20" s="123"/>
      <c r="N20" s="123"/>
      <c r="O20" s="123"/>
      <c r="P20" s="47"/>
      <c r="Q20" s="47"/>
      <c r="R20" s="123"/>
      <c r="S20" s="47"/>
      <c r="T20" s="24"/>
    </row>
    <row r="21" spans="1:20" s="73" customFormat="1" x14ac:dyDescent="0.3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123"/>
      <c r="L21" s="123"/>
      <c r="M21" s="123"/>
      <c r="N21" s="123"/>
      <c r="O21" s="123"/>
      <c r="P21" s="47"/>
      <c r="Q21" s="47"/>
      <c r="R21" s="123"/>
      <c r="S21" s="47"/>
      <c r="T21" s="24"/>
    </row>
    <row r="22" spans="1:20" s="73" customFormat="1" x14ac:dyDescent="0.3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123"/>
      <c r="L22" s="123"/>
      <c r="M22" s="123"/>
      <c r="N22" s="123"/>
      <c r="O22" s="123"/>
      <c r="P22" s="47"/>
      <c r="Q22" s="47"/>
      <c r="R22" s="123"/>
      <c r="S22" s="47"/>
      <c r="T22" s="24"/>
    </row>
    <row r="23" spans="1:20" s="73" customFormat="1" x14ac:dyDescent="0.3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123"/>
      <c r="L23" s="123"/>
      <c r="M23" s="123"/>
      <c r="N23" s="123"/>
      <c r="O23" s="123"/>
      <c r="P23" s="47"/>
      <c r="Q23" s="47"/>
      <c r="R23" s="123"/>
      <c r="S23" s="47"/>
      <c r="T23" s="24"/>
    </row>
    <row r="24" spans="1:20" s="73" customFormat="1" x14ac:dyDescent="0.3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123"/>
      <c r="L24" s="123"/>
      <c r="M24" s="123"/>
      <c r="N24" s="123"/>
      <c r="O24" s="123"/>
      <c r="P24" s="47"/>
      <c r="Q24" s="47"/>
      <c r="R24" s="123"/>
      <c r="S24" s="47"/>
      <c r="T24" s="24"/>
    </row>
    <row r="25" spans="1:20" s="73" customFormat="1" x14ac:dyDescent="0.3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123"/>
      <c r="L25" s="123"/>
      <c r="M25" s="123"/>
      <c r="N25" s="123"/>
      <c r="O25" s="123"/>
      <c r="P25" s="47"/>
      <c r="Q25" s="47"/>
      <c r="R25" s="123"/>
      <c r="S25" s="47"/>
      <c r="T25" s="24"/>
    </row>
    <row r="26" spans="1:20" s="73" customFormat="1" x14ac:dyDescent="0.3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123"/>
      <c r="L26" s="123"/>
      <c r="M26" s="123"/>
      <c r="N26" s="123"/>
      <c r="O26" s="123"/>
      <c r="P26" s="47"/>
      <c r="Q26" s="47"/>
      <c r="R26" s="123"/>
      <c r="S26" s="47"/>
      <c r="T26" s="24"/>
    </row>
    <row r="27" spans="1:20" s="73" customFormat="1" x14ac:dyDescent="0.3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123"/>
      <c r="L27" s="123"/>
      <c r="M27" s="123"/>
      <c r="N27" s="123"/>
      <c r="O27" s="123"/>
      <c r="P27" s="47"/>
      <c r="Q27" s="47"/>
      <c r="R27" s="123"/>
      <c r="S27" s="47"/>
      <c r="T27" s="24"/>
    </row>
    <row r="28" spans="1:20" s="73" customFormat="1" x14ac:dyDescent="0.3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123"/>
      <c r="L28" s="123"/>
      <c r="M28" s="123"/>
      <c r="N28" s="123"/>
      <c r="O28" s="123"/>
      <c r="P28" s="47"/>
      <c r="Q28" s="47"/>
      <c r="R28" s="123"/>
      <c r="S28" s="47"/>
      <c r="T28" s="24"/>
    </row>
    <row r="29" spans="1:20" s="73" customFormat="1" x14ac:dyDescent="0.3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123"/>
      <c r="L29" s="123"/>
      <c r="M29" s="123"/>
      <c r="N29" s="123"/>
      <c r="O29" s="123"/>
      <c r="P29" s="47"/>
      <c r="Q29" s="47"/>
      <c r="R29" s="123"/>
      <c r="S29" s="47"/>
      <c r="T29" s="24"/>
    </row>
    <row r="30" spans="1:20" s="73" customFormat="1" x14ac:dyDescent="0.3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123"/>
      <c r="L30" s="123"/>
      <c r="M30" s="123"/>
      <c r="N30" s="123"/>
      <c r="O30" s="123"/>
      <c r="P30" s="47"/>
      <c r="Q30" s="47"/>
      <c r="R30" s="123"/>
      <c r="S30" s="47"/>
      <c r="T30" s="24"/>
    </row>
    <row r="31" spans="1:20" s="73" customFormat="1" x14ac:dyDescent="0.3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123"/>
      <c r="L31" s="123"/>
      <c r="M31" s="123"/>
      <c r="N31" s="123"/>
      <c r="O31" s="123"/>
      <c r="P31" s="47"/>
      <c r="Q31" s="47"/>
      <c r="R31" s="123"/>
      <c r="S31" s="47"/>
      <c r="T31" s="24"/>
    </row>
    <row r="32" spans="1:20" s="73" customFormat="1" x14ac:dyDescent="0.3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123"/>
      <c r="L32" s="123"/>
      <c r="M32" s="123"/>
      <c r="N32" s="123"/>
      <c r="O32" s="123"/>
      <c r="P32" s="123"/>
      <c r="Q32" s="123"/>
      <c r="R32" s="123"/>
      <c r="S32" s="47"/>
      <c r="T32" s="24"/>
    </row>
    <row r="33" spans="1:21" s="73" customFormat="1" x14ac:dyDescent="0.3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123"/>
      <c r="L33" s="123"/>
      <c r="M33" s="123"/>
      <c r="N33" s="123"/>
      <c r="O33" s="123"/>
      <c r="P33" s="123"/>
      <c r="Q33" s="123"/>
      <c r="R33" s="123"/>
      <c r="S33" s="47"/>
      <c r="T33" s="24"/>
    </row>
    <row r="34" spans="1:21" s="73" customFormat="1" x14ac:dyDescent="0.3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123"/>
      <c r="L34" s="123"/>
      <c r="M34" s="123"/>
      <c r="N34" s="123"/>
      <c r="O34" s="123"/>
      <c r="P34" s="123"/>
      <c r="Q34" s="123"/>
      <c r="R34" s="123"/>
      <c r="S34" s="47"/>
      <c r="T34" s="24"/>
    </row>
    <row r="35" spans="1:21" s="73" customFormat="1" x14ac:dyDescent="0.3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123"/>
      <c r="L35" s="123"/>
      <c r="M35" s="123"/>
      <c r="N35" s="123"/>
      <c r="O35" s="123"/>
      <c r="P35" s="71" t="s">
        <v>1112</v>
      </c>
      <c r="Q35" s="47" t="s">
        <v>1113</v>
      </c>
      <c r="R35" s="123"/>
      <c r="S35" s="47"/>
    </row>
    <row r="36" spans="1:21" s="73" customFormat="1" x14ac:dyDescent="0.3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123"/>
      <c r="L36" s="123"/>
      <c r="M36" s="123"/>
      <c r="N36" s="123"/>
      <c r="O36" s="123"/>
      <c r="P36" s="71" t="s">
        <v>165</v>
      </c>
      <c r="Q36" s="47" t="s">
        <v>1115</v>
      </c>
      <c r="R36" s="123"/>
      <c r="S36" s="47"/>
    </row>
    <row r="37" spans="1:21" s="73" customFormat="1" x14ac:dyDescent="0.3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123"/>
      <c r="L37" s="882" t="s">
        <v>1236</v>
      </c>
      <c r="M37" s="123"/>
      <c r="N37" s="123"/>
      <c r="O37" s="123"/>
      <c r="P37" s="71" t="s">
        <v>1199</v>
      </c>
      <c r="Q37" s="47" t="s">
        <v>305</v>
      </c>
      <c r="R37" s="123"/>
      <c r="S37" s="47"/>
    </row>
    <row r="38" spans="1:21" s="73" customFormat="1" x14ac:dyDescent="0.3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123"/>
      <c r="L38" s="123"/>
      <c r="M38" s="123"/>
      <c r="N38" s="123"/>
      <c r="O38" s="123"/>
      <c r="P38" s="47"/>
      <c r="Q38" s="47"/>
      <c r="R38" s="123"/>
      <c r="S38" s="47"/>
    </row>
    <row r="39" spans="1:21" s="73" customFormat="1" x14ac:dyDescent="0.3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123"/>
      <c r="L39" s="888" t="s">
        <v>168</v>
      </c>
      <c r="M39" s="888" t="s">
        <v>1234</v>
      </c>
      <c r="N39" s="888" t="s">
        <v>1235</v>
      </c>
      <c r="O39" s="123"/>
      <c r="P39" s="47" t="s">
        <v>315</v>
      </c>
      <c r="Q39" s="47" t="s">
        <v>1838</v>
      </c>
      <c r="R39" s="123"/>
      <c r="S39" s="47"/>
    </row>
    <row r="40" spans="1:21" s="73" customFormat="1" x14ac:dyDescent="0.3">
      <c r="A40" s="75"/>
      <c r="B40" s="75"/>
      <c r="C40" s="75"/>
      <c r="D40" s="75"/>
      <c r="E40" s="75"/>
      <c r="F40" s="75"/>
      <c r="G40" s="75"/>
      <c r="H40" s="75"/>
      <c r="I40" s="75"/>
      <c r="J40" s="300"/>
      <c r="K40" s="123"/>
      <c r="L40" s="884" t="s">
        <v>57</v>
      </c>
      <c r="M40" s="885">
        <v>898.15000000000009</v>
      </c>
      <c r="N40" s="886">
        <v>0.16902560404329042</v>
      </c>
      <c r="O40" s="123"/>
      <c r="P40" s="47" t="s">
        <v>57</v>
      </c>
      <c r="Q40" s="47">
        <v>898.15000000000009</v>
      </c>
      <c r="R40" s="123"/>
      <c r="S40" s="47"/>
    </row>
    <row r="41" spans="1:21" s="73" customFormat="1" x14ac:dyDescent="0.3">
      <c r="A41" s="75"/>
      <c r="B41" s="75"/>
      <c r="C41" s="75"/>
      <c r="D41" s="75"/>
      <c r="E41" s="75"/>
      <c r="F41" s="75"/>
      <c r="G41" s="75"/>
      <c r="H41" s="75"/>
      <c r="I41" s="75"/>
      <c r="J41" s="300"/>
      <c r="K41" s="123"/>
      <c r="L41" s="123" t="s">
        <v>89</v>
      </c>
      <c r="M41" s="885">
        <v>599.97300000000007</v>
      </c>
      <c r="N41" s="886">
        <v>0.11291075959991659</v>
      </c>
      <c r="O41" s="123"/>
      <c r="P41" s="47" t="s">
        <v>89</v>
      </c>
      <c r="Q41" s="47">
        <v>599.97300000000007</v>
      </c>
      <c r="R41" s="123"/>
      <c r="S41" s="47"/>
    </row>
    <row r="42" spans="1:21" s="73" customFormat="1" x14ac:dyDescent="0.3">
      <c r="A42" s="75"/>
      <c r="B42" s="75"/>
      <c r="C42" s="75"/>
      <c r="D42" s="75"/>
      <c r="E42" s="75"/>
      <c r="F42" s="75"/>
      <c r="G42" s="75"/>
      <c r="H42" s="75"/>
      <c r="I42" s="75"/>
      <c r="J42" s="300"/>
      <c r="K42" s="123"/>
      <c r="L42" s="123" t="s">
        <v>120</v>
      </c>
      <c r="M42" s="885">
        <v>592.93299999999999</v>
      </c>
      <c r="N42" s="886">
        <v>0.11158588040104693</v>
      </c>
      <c r="O42" s="123"/>
      <c r="P42" s="47" t="s">
        <v>120</v>
      </c>
      <c r="Q42" s="47">
        <v>592.93299999999999</v>
      </c>
      <c r="R42" s="123"/>
      <c r="S42" s="47"/>
    </row>
    <row r="43" spans="1:21" s="73" customFormat="1" x14ac:dyDescent="0.3">
      <c r="A43" s="75"/>
      <c r="B43" s="75"/>
      <c r="C43" s="75"/>
      <c r="D43" s="75"/>
      <c r="E43" s="75"/>
      <c r="F43" s="75"/>
      <c r="G43" s="75"/>
      <c r="H43" s="75"/>
      <c r="I43" s="75"/>
      <c r="J43" s="300"/>
      <c r="K43" s="123"/>
      <c r="L43" s="123" t="s">
        <v>77</v>
      </c>
      <c r="M43" s="885">
        <v>476.74</v>
      </c>
      <c r="N43" s="886">
        <v>8.9719163248453221E-2</v>
      </c>
      <c r="O43" s="123"/>
      <c r="P43" s="47" t="s">
        <v>77</v>
      </c>
      <c r="Q43" s="47">
        <v>476.74</v>
      </c>
      <c r="R43" s="123"/>
      <c r="S43" s="47"/>
    </row>
    <row r="44" spans="1:21" s="73" customFormat="1" x14ac:dyDescent="0.3">
      <c r="A44" s="75"/>
      <c r="B44" s="75"/>
      <c r="C44" s="75"/>
      <c r="D44" s="75"/>
      <c r="E44" s="75"/>
      <c r="F44" s="75"/>
      <c r="G44" s="75"/>
      <c r="H44" s="75"/>
      <c r="I44" s="75"/>
      <c r="J44" s="300"/>
      <c r="K44" s="123"/>
      <c r="L44" s="123" t="s">
        <v>152</v>
      </c>
      <c r="M44" s="885">
        <v>441.84999999999997</v>
      </c>
      <c r="N44" s="886">
        <v>8.3153107105191623E-2</v>
      </c>
      <c r="O44" s="123"/>
      <c r="P44" s="47" t="s">
        <v>152</v>
      </c>
      <c r="Q44" s="47">
        <v>441.84999999999997</v>
      </c>
      <c r="R44" s="123"/>
      <c r="S44" s="47"/>
    </row>
    <row r="45" spans="1:21" s="73" customFormat="1" x14ac:dyDescent="0.3">
      <c r="A45" s="75"/>
      <c r="B45" s="75"/>
      <c r="C45" s="75"/>
      <c r="D45" s="75"/>
      <c r="E45" s="75"/>
      <c r="F45" s="75"/>
      <c r="G45" s="75"/>
      <c r="H45" s="75"/>
      <c r="I45" s="75"/>
      <c r="J45" s="300"/>
      <c r="K45" s="123"/>
      <c r="L45" s="123" t="s">
        <v>126</v>
      </c>
      <c r="M45" s="885">
        <v>375.75</v>
      </c>
      <c r="N45" s="886">
        <v>7.0713545308986658E-2</v>
      </c>
      <c r="O45" s="123"/>
      <c r="P45" s="47" t="s">
        <v>126</v>
      </c>
      <c r="Q45" s="47">
        <v>375.75</v>
      </c>
      <c r="R45" s="123"/>
      <c r="S45" s="47"/>
    </row>
    <row r="46" spans="1:21" s="73" customFormat="1" x14ac:dyDescent="0.3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123"/>
      <c r="L46" s="123" t="s">
        <v>1209</v>
      </c>
      <c r="M46" s="885">
        <v>1928.2960000000007</v>
      </c>
      <c r="N46" s="886">
        <v>0.36289194029311456</v>
      </c>
      <c r="O46" s="123"/>
      <c r="P46" s="47" t="s">
        <v>29</v>
      </c>
      <c r="Q46" s="47">
        <v>220</v>
      </c>
      <c r="R46" s="123"/>
      <c r="S46" s="47"/>
    </row>
    <row r="47" spans="1:21" s="73" customFormat="1" x14ac:dyDescent="0.3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123"/>
      <c r="L47" s="123" t="s">
        <v>1127</v>
      </c>
      <c r="M47" s="885">
        <v>5313.6920000000009</v>
      </c>
      <c r="N47" s="886">
        <v>1</v>
      </c>
      <c r="O47" s="123"/>
      <c r="P47" s="47" t="s">
        <v>290</v>
      </c>
      <c r="Q47" s="47">
        <v>3605.3960000000002</v>
      </c>
      <c r="R47" s="123"/>
      <c r="S47" s="47"/>
      <c r="T47" s="24"/>
      <c r="U47" s="24"/>
    </row>
    <row r="48" spans="1:21" s="73" customFormat="1" x14ac:dyDescent="0.3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123"/>
      <c r="L48" s="123"/>
      <c r="M48" s="528"/>
      <c r="N48" s="123"/>
      <c r="O48" s="123"/>
      <c r="P48" s="47"/>
      <c r="Q48" s="47"/>
      <c r="R48" s="123"/>
      <c r="S48" s="47"/>
      <c r="T48" s="24"/>
      <c r="U48" s="24"/>
    </row>
    <row r="49" spans="1:21" s="73" customFormat="1" ht="17.25" x14ac:dyDescent="0.3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123"/>
      <c r="L49" s="123"/>
      <c r="M49" s="889"/>
      <c r="N49" s="123"/>
      <c r="O49" s="889"/>
      <c r="P49" s="47"/>
      <c r="Q49" s="47"/>
      <c r="R49" s="123"/>
      <c r="S49" s="47"/>
      <c r="T49" s="24"/>
      <c r="U49" s="24"/>
    </row>
    <row r="50" spans="1:21" s="73" customFormat="1" ht="17.25" x14ac:dyDescent="0.3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123"/>
      <c r="L50" s="123"/>
      <c r="M50" s="889"/>
      <c r="N50" s="123"/>
      <c r="O50" s="889"/>
      <c r="P50" s="47"/>
      <c r="Q50" s="47"/>
      <c r="R50" s="123"/>
      <c r="S50" s="47"/>
      <c r="T50" s="24"/>
      <c r="U50" s="24"/>
    </row>
    <row r="51" spans="1:21" s="73" customFormat="1" ht="17.25" x14ac:dyDescent="0.3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123"/>
      <c r="L51" s="123"/>
      <c r="M51" s="889"/>
      <c r="N51" s="123"/>
      <c r="O51" s="889"/>
      <c r="P51" s="47"/>
      <c r="Q51" s="47"/>
      <c r="R51" s="123"/>
      <c r="S51" s="47"/>
      <c r="T51" s="24"/>
      <c r="U51" s="24"/>
    </row>
    <row r="52" spans="1:21" s="73" customFormat="1" x14ac:dyDescent="0.3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123"/>
      <c r="L52" s="123" t="s">
        <v>1839</v>
      </c>
      <c r="M52" s="123"/>
      <c r="N52" s="123"/>
      <c r="O52" s="123"/>
      <c r="P52" s="47"/>
      <c r="Q52" s="47"/>
      <c r="R52" s="123"/>
      <c r="S52" s="47"/>
      <c r="T52" s="24"/>
      <c r="U52" s="24"/>
    </row>
    <row r="53" spans="1:21" s="73" customFormat="1" x14ac:dyDescent="0.3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123"/>
      <c r="L53" s="123"/>
      <c r="M53" s="528"/>
      <c r="N53" s="123"/>
      <c r="O53" s="123"/>
      <c r="P53" s="47"/>
      <c r="Q53" s="47"/>
      <c r="R53" s="123"/>
      <c r="S53" s="47"/>
      <c r="T53" s="24"/>
      <c r="U53" s="24"/>
    </row>
    <row r="54" spans="1:21" s="73" customFormat="1" x14ac:dyDescent="0.3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123"/>
      <c r="L54" s="123"/>
      <c r="M54" s="123"/>
      <c r="N54" s="123"/>
      <c r="O54" s="123"/>
      <c r="P54" s="47"/>
      <c r="Q54" s="47"/>
      <c r="R54" s="123"/>
      <c r="S54" s="47"/>
      <c r="T54" s="24"/>
      <c r="U54" s="24"/>
    </row>
    <row r="55" spans="1:21" s="73" customFormat="1" x14ac:dyDescent="0.3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123"/>
      <c r="L55" s="123"/>
      <c r="M55" s="123"/>
      <c r="N55" s="123"/>
      <c r="O55" s="123"/>
      <c r="P55" s="47"/>
      <c r="Q55" s="47"/>
      <c r="R55" s="123"/>
      <c r="S55" s="47"/>
      <c r="T55" s="24"/>
      <c r="U55" s="24"/>
    </row>
    <row r="56" spans="1:21" s="73" customFormat="1" x14ac:dyDescent="0.3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123"/>
      <c r="L56" s="123"/>
      <c r="M56" s="123"/>
      <c r="N56" s="123"/>
      <c r="O56" s="123"/>
      <c r="P56" s="47"/>
      <c r="Q56" s="47"/>
      <c r="R56" s="123"/>
      <c r="S56" s="47"/>
      <c r="T56" s="24"/>
      <c r="U56" s="24"/>
    </row>
    <row r="57" spans="1:21" s="73" customFormat="1" x14ac:dyDescent="0.3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123"/>
      <c r="L57" s="123"/>
      <c r="M57" s="123"/>
      <c r="N57" s="123"/>
      <c r="O57" s="123"/>
      <c r="P57" s="47"/>
      <c r="Q57" s="47"/>
      <c r="R57" s="123"/>
      <c r="S57" s="47"/>
      <c r="T57" s="24"/>
      <c r="U57" s="24"/>
    </row>
    <row r="58" spans="1:21" s="73" customFormat="1" x14ac:dyDescent="0.3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123"/>
      <c r="L58" s="123"/>
      <c r="M58" s="123"/>
      <c r="N58" s="123"/>
      <c r="O58" s="123"/>
      <c r="P58" s="47"/>
      <c r="Q58" s="47"/>
      <c r="R58" s="123"/>
      <c r="S58" s="47"/>
      <c r="T58" s="24"/>
      <c r="U58" s="24"/>
    </row>
    <row r="59" spans="1:21" s="73" customFormat="1" x14ac:dyDescent="0.3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123"/>
      <c r="L59" s="123"/>
      <c r="M59" s="123"/>
      <c r="N59" s="123"/>
      <c r="O59" s="123"/>
      <c r="P59" s="47"/>
      <c r="Q59" s="47"/>
      <c r="R59" s="123"/>
      <c r="S59" s="47"/>
      <c r="T59" s="24"/>
      <c r="U59" s="24"/>
    </row>
    <row r="60" spans="1:21" s="73" customFormat="1" x14ac:dyDescent="0.3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123"/>
      <c r="L60" s="123"/>
      <c r="M60" s="123"/>
      <c r="N60" s="123"/>
      <c r="O60" s="123"/>
      <c r="P60" s="47"/>
      <c r="Q60" s="47"/>
      <c r="R60" s="123"/>
      <c r="S60" s="47"/>
      <c r="T60" s="24"/>
      <c r="U60" s="24"/>
    </row>
    <row r="61" spans="1:21" s="73" customFormat="1" x14ac:dyDescent="0.3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123"/>
      <c r="L61" s="123"/>
      <c r="M61" s="123"/>
      <c r="N61" s="123"/>
      <c r="O61" s="123"/>
      <c r="P61" s="47"/>
      <c r="Q61" s="47"/>
      <c r="R61" s="123"/>
      <c r="S61" s="47"/>
      <c r="T61" s="24"/>
      <c r="U61" s="24"/>
    </row>
    <row r="62" spans="1:21" s="73" customFormat="1" x14ac:dyDescent="0.3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123"/>
      <c r="L62" s="123"/>
      <c r="M62" s="123"/>
      <c r="N62" s="123"/>
      <c r="O62" s="123"/>
      <c r="P62" s="47"/>
      <c r="Q62" s="47"/>
      <c r="R62" s="123"/>
      <c r="S62" s="47"/>
      <c r="T62" s="24"/>
      <c r="U62" s="24"/>
    </row>
    <row r="63" spans="1:21" s="73" customFormat="1" x14ac:dyDescent="0.3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123"/>
      <c r="L63" s="123"/>
      <c r="M63" s="123"/>
      <c r="N63" s="123"/>
      <c r="O63" s="123"/>
      <c r="P63" s="47"/>
      <c r="Q63" s="47"/>
      <c r="R63" s="123"/>
      <c r="S63" s="47"/>
      <c r="T63" s="24"/>
      <c r="U63" s="24"/>
    </row>
    <row r="64" spans="1:21" s="73" customFormat="1" x14ac:dyDescent="0.3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123"/>
      <c r="L64" s="123"/>
      <c r="M64" s="123"/>
      <c r="N64" s="123"/>
      <c r="O64" s="123"/>
      <c r="P64" s="47"/>
      <c r="Q64" s="47"/>
      <c r="R64" s="123"/>
      <c r="S64" s="47"/>
      <c r="T64" s="24"/>
      <c r="U64" s="24"/>
    </row>
    <row r="65" spans="1:22" s="73" customFormat="1" x14ac:dyDescent="0.3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123"/>
      <c r="L65" s="123"/>
      <c r="M65" s="123"/>
      <c r="N65" s="123"/>
      <c r="O65" s="123"/>
      <c r="P65" s="47"/>
      <c r="Q65" s="47"/>
      <c r="R65" s="123"/>
      <c r="S65" s="47"/>
      <c r="T65" s="24"/>
      <c r="U65" s="24"/>
    </row>
    <row r="66" spans="1:22" s="73" customFormat="1" x14ac:dyDescent="0.3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123"/>
      <c r="L66" s="123"/>
      <c r="M66" s="123"/>
      <c r="N66" s="123"/>
      <c r="O66" s="123"/>
      <c r="P66" s="47"/>
      <c r="Q66" s="47"/>
      <c r="R66" s="123"/>
      <c r="S66" s="47"/>
      <c r="T66" s="24"/>
      <c r="U66" s="24"/>
    </row>
    <row r="67" spans="1:22" s="73" customFormat="1" x14ac:dyDescent="0.3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123"/>
      <c r="L67" s="123"/>
      <c r="M67" s="123"/>
      <c r="N67" s="123"/>
      <c r="O67" s="123"/>
      <c r="P67" s="47"/>
      <c r="Q67" s="47"/>
      <c r="R67" s="123"/>
      <c r="S67" s="47"/>
      <c r="T67" s="24"/>
      <c r="U67" s="24"/>
    </row>
    <row r="68" spans="1:22" s="73" customFormat="1" x14ac:dyDescent="0.3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123"/>
      <c r="L68" s="123"/>
      <c r="M68" s="123"/>
      <c r="N68" s="123"/>
      <c r="O68" s="123"/>
      <c r="P68" s="123"/>
      <c r="Q68" s="123"/>
      <c r="R68" s="123"/>
      <c r="S68" s="47"/>
      <c r="T68" s="24"/>
      <c r="U68" s="24"/>
    </row>
    <row r="69" spans="1:22" s="73" customFormat="1" x14ac:dyDescent="0.3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123"/>
      <c r="L69" s="123"/>
      <c r="M69" s="123"/>
      <c r="N69" s="123"/>
      <c r="O69" s="123"/>
      <c r="P69" s="71" t="s">
        <v>1112</v>
      </c>
      <c r="Q69" s="47" t="s">
        <v>1113</v>
      </c>
      <c r="R69" s="123"/>
      <c r="S69" s="47"/>
    </row>
    <row r="70" spans="1:22" s="73" customFormat="1" x14ac:dyDescent="0.3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123"/>
      <c r="L70" s="123"/>
      <c r="M70" s="123"/>
      <c r="N70" s="123"/>
      <c r="O70" s="123"/>
      <c r="P70" s="71" t="s">
        <v>165</v>
      </c>
      <c r="Q70" s="47" t="s">
        <v>1115</v>
      </c>
      <c r="R70" s="123"/>
      <c r="S70" s="47"/>
    </row>
    <row r="71" spans="1:22" s="73" customFormat="1" x14ac:dyDescent="0.3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123"/>
      <c r="L71" s="123"/>
      <c r="M71" s="882" t="s">
        <v>1211</v>
      </c>
      <c r="N71" s="123"/>
      <c r="O71" s="123"/>
      <c r="P71" s="71" t="s">
        <v>1199</v>
      </c>
      <c r="Q71" s="47" t="s">
        <v>306</v>
      </c>
      <c r="R71" s="123"/>
      <c r="S71" s="47"/>
    </row>
    <row r="72" spans="1:22" s="73" customFormat="1" x14ac:dyDescent="0.3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123"/>
      <c r="L72" s="123"/>
      <c r="M72" s="123"/>
      <c r="N72" s="123"/>
      <c r="O72" s="123"/>
      <c r="P72" s="47"/>
      <c r="Q72" s="47"/>
      <c r="R72" s="123"/>
      <c r="S72" s="47"/>
    </row>
    <row r="73" spans="1:22" s="73" customFormat="1" x14ac:dyDescent="0.3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123"/>
      <c r="L73" s="888" t="s">
        <v>168</v>
      </c>
      <c r="M73" s="888" t="s">
        <v>1234</v>
      </c>
      <c r="N73" s="888" t="s">
        <v>1235</v>
      </c>
      <c r="O73" s="123"/>
      <c r="P73" s="47" t="s">
        <v>315</v>
      </c>
      <c r="Q73" s="47" t="s">
        <v>1838</v>
      </c>
      <c r="R73" s="123"/>
      <c r="S73" s="47"/>
      <c r="V73" s="24"/>
    </row>
    <row r="74" spans="1:22" s="73" customFormat="1" x14ac:dyDescent="0.3">
      <c r="A74" s="75"/>
      <c r="B74" s="75"/>
      <c r="C74" s="75"/>
      <c r="D74" s="75"/>
      <c r="E74" s="75"/>
      <c r="F74" s="75"/>
      <c r="G74" s="75"/>
      <c r="H74" s="75"/>
      <c r="I74" s="75"/>
      <c r="J74" s="300"/>
      <c r="K74" s="123"/>
      <c r="L74" s="884" t="s">
        <v>97</v>
      </c>
      <c r="M74" s="885">
        <v>2049.9090000000001</v>
      </c>
      <c r="N74" s="886">
        <v>0.27573735778887021</v>
      </c>
      <c r="O74" s="886"/>
      <c r="P74" s="47" t="s">
        <v>97</v>
      </c>
      <c r="Q74" s="47">
        <v>2049.9090000000001</v>
      </c>
      <c r="R74" s="123"/>
      <c r="S74" s="47"/>
      <c r="V74" s="24"/>
    </row>
    <row r="75" spans="1:22" s="73" customFormat="1" x14ac:dyDescent="0.3">
      <c r="A75" s="75"/>
      <c r="B75" s="75"/>
      <c r="C75" s="75"/>
      <c r="D75" s="75"/>
      <c r="E75" s="75"/>
      <c r="F75" s="75"/>
      <c r="G75" s="75"/>
      <c r="H75" s="75"/>
      <c r="I75" s="75"/>
      <c r="J75" s="300"/>
      <c r="K75" s="123"/>
      <c r="L75" s="123" t="s">
        <v>120</v>
      </c>
      <c r="M75" s="885">
        <v>1218.07</v>
      </c>
      <c r="N75" s="886">
        <v>0.16384503087790195</v>
      </c>
      <c r="O75" s="886"/>
      <c r="P75" s="47" t="s">
        <v>120</v>
      </c>
      <c r="Q75" s="47">
        <v>1218.07</v>
      </c>
      <c r="R75" s="123"/>
      <c r="S75" s="47"/>
      <c r="V75" s="24"/>
    </row>
    <row r="76" spans="1:22" s="73" customFormat="1" x14ac:dyDescent="0.3">
      <c r="A76" s="75"/>
      <c r="B76" s="75"/>
      <c r="C76" s="75"/>
      <c r="D76" s="75"/>
      <c r="E76" s="75"/>
      <c r="F76" s="75"/>
      <c r="G76" s="75"/>
      <c r="H76" s="75"/>
      <c r="I76" s="75"/>
      <c r="J76" s="300"/>
      <c r="K76" s="123"/>
      <c r="L76" s="123" t="s">
        <v>89</v>
      </c>
      <c r="M76" s="885">
        <v>888.51300000000003</v>
      </c>
      <c r="N76" s="886">
        <v>0.11951565995420403</v>
      </c>
      <c r="O76" s="886"/>
      <c r="P76" s="47" t="s">
        <v>89</v>
      </c>
      <c r="Q76" s="47">
        <v>888.51300000000003</v>
      </c>
      <c r="R76" s="123"/>
      <c r="S76" s="47"/>
      <c r="V76" s="24"/>
    </row>
    <row r="77" spans="1:22" s="73" customFormat="1" x14ac:dyDescent="0.3">
      <c r="A77" s="75"/>
      <c r="B77" s="75"/>
      <c r="C77" s="75"/>
      <c r="D77" s="75"/>
      <c r="E77" s="75"/>
      <c r="F77" s="75"/>
      <c r="G77" s="75"/>
      <c r="H77" s="75"/>
      <c r="I77" s="75"/>
      <c r="J77" s="300"/>
      <c r="K77" s="123"/>
      <c r="L77" s="123" t="s">
        <v>140</v>
      </c>
      <c r="M77" s="885">
        <v>723.57600000000002</v>
      </c>
      <c r="N77" s="886">
        <v>9.7329654340480257E-2</v>
      </c>
      <c r="O77" s="886"/>
      <c r="P77" s="47" t="s">
        <v>140</v>
      </c>
      <c r="Q77" s="47">
        <v>723.57600000000002</v>
      </c>
      <c r="R77" s="123"/>
      <c r="S77" s="47"/>
      <c r="V77" s="24"/>
    </row>
    <row r="78" spans="1:22" s="73" customFormat="1" x14ac:dyDescent="0.3">
      <c r="A78" s="75"/>
      <c r="B78" s="75"/>
      <c r="C78" s="75"/>
      <c r="D78" s="75"/>
      <c r="E78" s="75"/>
      <c r="F78" s="75"/>
      <c r="G78" s="75"/>
      <c r="H78" s="75"/>
      <c r="I78" s="75"/>
      <c r="J78" s="300"/>
      <c r="K78" s="123"/>
      <c r="L78" s="123" t="s">
        <v>99</v>
      </c>
      <c r="M78" s="885">
        <v>572.58600000000001</v>
      </c>
      <c r="N78" s="886">
        <v>7.7019687579740384E-2</v>
      </c>
      <c r="O78" s="886"/>
      <c r="P78" s="47" t="s">
        <v>99</v>
      </c>
      <c r="Q78" s="47">
        <v>572.58600000000001</v>
      </c>
      <c r="R78" s="123"/>
      <c r="S78" s="47"/>
      <c r="V78" s="24"/>
    </row>
    <row r="79" spans="1:22" s="73" customFormat="1" x14ac:dyDescent="0.3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123"/>
      <c r="L79" s="123" t="s">
        <v>91</v>
      </c>
      <c r="M79" s="885">
        <v>326.12099999999998</v>
      </c>
      <c r="N79" s="886">
        <v>4.3867187694411863E-2</v>
      </c>
      <c r="O79" s="886"/>
      <c r="P79" s="47" t="s">
        <v>91</v>
      </c>
      <c r="Q79" s="47">
        <v>326.12099999999998</v>
      </c>
      <c r="R79" s="123"/>
      <c r="S79" s="47"/>
      <c r="V79" s="24"/>
    </row>
    <row r="80" spans="1:22" s="73" customFormat="1" x14ac:dyDescent="0.3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123"/>
      <c r="L80" s="123" t="s">
        <v>1209</v>
      </c>
      <c r="M80" s="884">
        <v>1655.5060000000003</v>
      </c>
      <c r="N80" s="886">
        <v>0.22268542176439121</v>
      </c>
      <c r="O80" s="887"/>
      <c r="P80" s="47" t="s">
        <v>156</v>
      </c>
      <c r="Q80" s="47">
        <v>296.32</v>
      </c>
      <c r="R80" s="123"/>
      <c r="S80" s="47"/>
      <c r="V80" s="24"/>
    </row>
    <row r="81" spans="1:22" s="73" customFormat="1" x14ac:dyDescent="0.3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123"/>
      <c r="L81" s="123" t="s">
        <v>1193</v>
      </c>
      <c r="M81" s="884">
        <v>7434.2810000000009</v>
      </c>
      <c r="N81" s="886">
        <v>1</v>
      </c>
      <c r="O81" s="123"/>
      <c r="P81" s="47" t="s">
        <v>136</v>
      </c>
      <c r="Q81" s="47">
        <v>226.05</v>
      </c>
      <c r="R81" s="123"/>
      <c r="S81" s="47"/>
      <c r="V81" s="24"/>
    </row>
    <row r="82" spans="1:22" s="73" customFormat="1" x14ac:dyDescent="0.3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123"/>
      <c r="L82" s="123"/>
      <c r="M82" s="528"/>
      <c r="N82" s="123"/>
      <c r="O82" s="123"/>
      <c r="P82" s="47" t="s">
        <v>150</v>
      </c>
      <c r="Q82" s="47">
        <v>205.91899999999998</v>
      </c>
      <c r="R82" s="123"/>
      <c r="S82" s="47"/>
      <c r="V82" s="24"/>
    </row>
    <row r="83" spans="1:22" s="73" customFormat="1" x14ac:dyDescent="0.3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123"/>
      <c r="L83" s="123"/>
      <c r="M83" s="528"/>
      <c r="N83" s="123"/>
      <c r="O83" s="123"/>
      <c r="P83" s="47" t="s">
        <v>158</v>
      </c>
      <c r="Q83" s="47">
        <v>180.15899999999999</v>
      </c>
      <c r="R83" s="123"/>
      <c r="S83" s="47"/>
      <c r="V83" s="24"/>
    </row>
    <row r="84" spans="1:22" s="73" customFormat="1" x14ac:dyDescent="0.3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123"/>
      <c r="L84" s="123"/>
      <c r="M84" s="528"/>
      <c r="N84" s="123"/>
      <c r="O84" s="123"/>
      <c r="P84" s="47" t="s">
        <v>1809</v>
      </c>
      <c r="Q84" s="47">
        <v>102.34</v>
      </c>
      <c r="R84" s="123"/>
      <c r="S84" s="47"/>
      <c r="V84" s="24"/>
    </row>
    <row r="85" spans="1:22" s="73" customFormat="1" x14ac:dyDescent="0.3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123"/>
      <c r="L85" s="123"/>
      <c r="M85" s="528"/>
      <c r="N85" s="123"/>
      <c r="O85" s="123"/>
      <c r="P85" s="47" t="s">
        <v>41</v>
      </c>
      <c r="Q85" s="47">
        <v>101.26299999999998</v>
      </c>
      <c r="R85" s="123"/>
      <c r="S85" s="47"/>
      <c r="V85" s="24"/>
    </row>
    <row r="86" spans="1:22" s="73" customFormat="1" x14ac:dyDescent="0.3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123"/>
      <c r="L86" s="123"/>
      <c r="M86" s="123"/>
      <c r="N86" s="123"/>
      <c r="O86" s="123"/>
      <c r="P86" s="47" t="s">
        <v>290</v>
      </c>
      <c r="Q86" s="47">
        <v>6890.8259999999991</v>
      </c>
      <c r="R86" s="123"/>
      <c r="S86" s="47"/>
    </row>
    <row r="87" spans="1:22" s="73" customFormat="1" x14ac:dyDescent="0.3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123"/>
      <c r="L87" s="123"/>
      <c r="M87" s="528"/>
      <c r="N87" s="123"/>
      <c r="O87" s="123"/>
      <c r="P87" s="47"/>
      <c r="Q87" s="47"/>
      <c r="R87" s="123"/>
      <c r="S87" s="47"/>
      <c r="T87" s="24"/>
      <c r="U87" s="24"/>
    </row>
    <row r="88" spans="1:22" s="73" customFormat="1" x14ac:dyDescent="0.3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123"/>
      <c r="L88" s="123"/>
      <c r="M88" s="528"/>
      <c r="N88" s="123"/>
      <c r="O88" s="123"/>
      <c r="P88" s="47"/>
      <c r="Q88" s="47"/>
      <c r="R88" s="123"/>
      <c r="S88" s="47"/>
      <c r="T88" s="24"/>
      <c r="U88" s="24"/>
    </row>
    <row r="89" spans="1:22" s="73" customFormat="1" x14ac:dyDescent="0.3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123"/>
      <c r="L89" s="123"/>
      <c r="M89" s="123"/>
      <c r="N89" s="123"/>
      <c r="O89" s="123"/>
      <c r="P89" s="47"/>
      <c r="Q89" s="47"/>
      <c r="R89" s="123"/>
      <c r="S89" s="47"/>
      <c r="T89" s="24"/>
      <c r="U89" s="24"/>
    </row>
    <row r="90" spans="1:22" s="73" customFormat="1" x14ac:dyDescent="0.3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123"/>
      <c r="L90" s="123"/>
      <c r="M90" s="123"/>
      <c r="N90" s="123"/>
      <c r="O90" s="123"/>
      <c r="P90" s="47"/>
      <c r="Q90" s="47"/>
      <c r="R90" s="123"/>
      <c r="S90" s="47"/>
      <c r="T90" s="24"/>
      <c r="U90" s="24"/>
    </row>
    <row r="91" spans="1:22" s="73" customFormat="1" x14ac:dyDescent="0.3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123"/>
      <c r="L91" s="123"/>
      <c r="M91" s="123"/>
      <c r="N91" s="123"/>
      <c r="O91" s="123"/>
      <c r="P91" s="47"/>
      <c r="Q91" s="47"/>
      <c r="R91" s="123"/>
      <c r="S91" s="47"/>
      <c r="T91" s="24"/>
      <c r="U91" s="24"/>
    </row>
  </sheetData>
  <pageMargins left="0.78740157480314965" right="0.59055118110236227" top="0.78740157480314965" bottom="0.59055118110236227" header="0" footer="0"/>
  <pageSetup paperSize="9" scale="6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Y103"/>
  <sheetViews>
    <sheetView showGridLines="0" view="pageBreakPreview" zoomScale="90" zoomScaleNormal="60" zoomScaleSheetLayoutView="90" workbookViewId="0">
      <pane ySplit="4" topLeftCell="A5" activePane="bottomLeft" state="frozen"/>
      <selection activeCell="D2" sqref="D2"/>
      <selection pane="bottomLeft" activeCell="C19" sqref="C19"/>
    </sheetView>
  </sheetViews>
  <sheetFormatPr baseColWidth="10" defaultRowHeight="16.5" x14ac:dyDescent="0.3"/>
  <cols>
    <col min="1" max="1" width="2.42578125" style="24" customWidth="1"/>
    <col min="2" max="2" width="5.140625" style="24" customWidth="1"/>
    <col min="3" max="3" width="67.42578125" style="24" customWidth="1"/>
    <col min="4" max="9" width="14.140625" style="24" customWidth="1"/>
    <col min="10" max="10" width="19.7109375" style="24" customWidth="1"/>
    <col min="11" max="11" width="5.85546875" style="47" customWidth="1"/>
    <col min="12" max="12" width="14.85546875" style="47" customWidth="1"/>
    <col min="13" max="13" width="4" style="47" customWidth="1"/>
    <col min="14" max="14" width="49.85546875" style="47" bestFit="1" customWidth="1"/>
    <col min="15" max="15" width="22.42578125" style="47" customWidth="1"/>
    <col min="16" max="16" width="9" style="47" bestFit="1" customWidth="1"/>
    <col min="17" max="17" width="9.85546875" style="47" customWidth="1"/>
    <col min="18" max="18" width="10" style="47" bestFit="1" customWidth="1"/>
    <col min="19" max="19" width="10" style="47" customWidth="1"/>
    <col min="20" max="20" width="10.7109375" style="47" bestFit="1" customWidth="1"/>
    <col min="21" max="21" width="12.5703125" style="47" bestFit="1" customWidth="1"/>
    <col min="22" max="22" width="8.5703125" style="47" bestFit="1" customWidth="1"/>
    <col min="23" max="23" width="9.7109375" style="24" bestFit="1" customWidth="1"/>
    <col min="24" max="24" width="12.7109375" style="24" bestFit="1" customWidth="1"/>
    <col min="25" max="25" width="18" style="24" bestFit="1" customWidth="1"/>
    <col min="26" max="16384" width="11.42578125" style="24"/>
  </cols>
  <sheetData>
    <row r="1" spans="1:25" ht="20.25" x14ac:dyDescent="0.3">
      <c r="A1" s="459" t="s">
        <v>1237</v>
      </c>
      <c r="B1" s="73"/>
      <c r="C1" s="460"/>
      <c r="D1" s="460"/>
      <c r="E1" s="460"/>
      <c r="F1" s="460"/>
      <c r="G1" s="460"/>
      <c r="H1" s="460"/>
      <c r="I1" s="460"/>
      <c r="J1" s="460"/>
      <c r="K1" s="122"/>
      <c r="N1" s="71" t="s">
        <v>163</v>
      </c>
      <c r="O1" s="47" t="s">
        <v>294</v>
      </c>
      <c r="Q1" s="123"/>
      <c r="R1" s="123"/>
      <c r="S1" s="123"/>
      <c r="T1" s="123"/>
      <c r="U1" s="123"/>
      <c r="V1" s="123"/>
      <c r="W1" s="73"/>
      <c r="X1" s="73"/>
      <c r="Y1" s="73"/>
    </row>
    <row r="2" spans="1:25" ht="17.25" x14ac:dyDescent="0.3">
      <c r="A2" s="75"/>
      <c r="B2" s="460"/>
      <c r="C2" s="460"/>
      <c r="D2" s="460"/>
      <c r="E2" s="460"/>
      <c r="F2" s="460"/>
      <c r="G2" s="460"/>
      <c r="H2" s="460"/>
      <c r="I2" s="460"/>
      <c r="J2" s="460"/>
      <c r="K2" s="122"/>
      <c r="N2" s="71" t="s">
        <v>165</v>
      </c>
      <c r="O2" s="47" t="s">
        <v>166</v>
      </c>
      <c r="Q2" s="123"/>
      <c r="R2" s="123"/>
      <c r="S2" s="123"/>
      <c r="T2" s="123"/>
      <c r="U2" s="123"/>
      <c r="V2" s="123"/>
      <c r="W2" s="73"/>
      <c r="X2" s="73"/>
      <c r="Y2" s="73"/>
    </row>
    <row r="3" spans="1:25" ht="23.1" customHeight="1" x14ac:dyDescent="0.3">
      <c r="A3" s="75"/>
      <c r="B3" s="1908" t="s">
        <v>882</v>
      </c>
      <c r="C3" s="1910" t="s">
        <v>4</v>
      </c>
      <c r="D3" s="1912" t="s">
        <v>1196</v>
      </c>
      <c r="E3" s="1912"/>
      <c r="F3" s="1912" t="s">
        <v>1198</v>
      </c>
      <c r="G3" s="1912"/>
      <c r="H3" s="1913" t="s">
        <v>959</v>
      </c>
      <c r="I3" s="1913"/>
      <c r="J3" s="484" t="s">
        <v>1127</v>
      </c>
      <c r="K3" s="122"/>
      <c r="N3" s="71" t="s">
        <v>1112</v>
      </c>
      <c r="O3" s="47" t="s">
        <v>1113</v>
      </c>
      <c r="Q3" s="123"/>
      <c r="R3" s="123"/>
      <c r="S3" s="123"/>
      <c r="T3" s="123"/>
      <c r="U3" s="123"/>
      <c r="V3" s="123"/>
      <c r="W3" s="73"/>
      <c r="X3" s="73"/>
      <c r="Y3" s="73"/>
    </row>
    <row r="4" spans="1:25" ht="23.1" customHeight="1" x14ac:dyDescent="0.3">
      <c r="A4" s="75"/>
      <c r="B4" s="1909"/>
      <c r="C4" s="1911"/>
      <c r="D4" s="890" t="s">
        <v>1186</v>
      </c>
      <c r="E4" s="890" t="s">
        <v>1187</v>
      </c>
      <c r="F4" s="890" t="s">
        <v>1186</v>
      </c>
      <c r="G4" s="890" t="s">
        <v>1187</v>
      </c>
      <c r="H4" s="891" t="s">
        <v>1186</v>
      </c>
      <c r="I4" s="890" t="s">
        <v>1187</v>
      </c>
      <c r="J4" s="892" t="s">
        <v>1203</v>
      </c>
      <c r="K4" s="122"/>
      <c r="Q4" s="123"/>
      <c r="R4" s="123"/>
      <c r="S4" s="123"/>
      <c r="T4" s="123"/>
      <c r="U4" s="123"/>
      <c r="V4" s="123"/>
      <c r="W4" s="73"/>
      <c r="X4" s="73"/>
      <c r="Y4" s="73"/>
    </row>
    <row r="5" spans="1:25" ht="23.1" customHeight="1" x14ac:dyDescent="0.3">
      <c r="A5" s="75"/>
      <c r="B5" s="893">
        <v>1</v>
      </c>
      <c r="C5" s="894" t="s">
        <v>169</v>
      </c>
      <c r="D5" s="895"/>
      <c r="E5" s="896"/>
      <c r="F5" s="895"/>
      <c r="G5" s="896">
        <v>18.3</v>
      </c>
      <c r="H5" s="897">
        <f>+D5+F5</f>
        <v>0</v>
      </c>
      <c r="I5" s="898">
        <f>+E5+G5</f>
        <v>18.3</v>
      </c>
      <c r="J5" s="899">
        <f>SUM(H5:I5)</f>
        <v>18.3</v>
      </c>
      <c r="K5" s="122"/>
      <c r="L5" s="900"/>
      <c r="N5" s="2" t="s">
        <v>1096</v>
      </c>
      <c r="O5" s="2" t="s">
        <v>300</v>
      </c>
      <c r="P5" s="2"/>
      <c r="Q5" s="2"/>
      <c r="R5" s="2"/>
      <c r="S5" s="2"/>
      <c r="T5" s="2"/>
      <c r="U5" s="2"/>
    </row>
    <row r="6" spans="1:25" ht="23.1" customHeight="1" x14ac:dyDescent="0.3">
      <c r="A6" s="75"/>
      <c r="B6" s="901">
        <v>2</v>
      </c>
      <c r="C6" s="902" t="s">
        <v>171</v>
      </c>
      <c r="D6" s="903"/>
      <c r="E6" s="904"/>
      <c r="F6" s="903"/>
      <c r="G6" s="904">
        <v>0.8999999999999998</v>
      </c>
      <c r="H6" s="905">
        <f>+D6+F6</f>
        <v>0</v>
      </c>
      <c r="I6" s="898">
        <f>+E6+G6</f>
        <v>0.8999999999999998</v>
      </c>
      <c r="J6" s="906">
        <f>SUM(H6:I6)</f>
        <v>0.8999999999999998</v>
      </c>
      <c r="K6" s="122"/>
      <c r="L6" s="900"/>
      <c r="N6" s="2"/>
      <c r="O6" s="2" t="s">
        <v>1196</v>
      </c>
      <c r="P6" s="2"/>
      <c r="Q6" s="2" t="s">
        <v>1583</v>
      </c>
      <c r="R6" s="2" t="s">
        <v>1197</v>
      </c>
      <c r="S6" s="2"/>
      <c r="T6" s="2" t="s">
        <v>1582</v>
      </c>
      <c r="U6" s="2" t="s">
        <v>290</v>
      </c>
    </row>
    <row r="7" spans="1:25" ht="23.1" customHeight="1" x14ac:dyDescent="0.3">
      <c r="A7" s="75"/>
      <c r="B7" s="893">
        <v>3</v>
      </c>
      <c r="C7" s="902" t="s">
        <v>1716</v>
      </c>
      <c r="D7" s="903"/>
      <c r="E7" s="904"/>
      <c r="F7" s="903"/>
      <c r="G7" s="904">
        <v>6.5000000000000009</v>
      </c>
      <c r="H7" s="905">
        <f t="shared" ref="H7:H70" si="0">+D7+F7</f>
        <v>0</v>
      </c>
      <c r="I7" s="898">
        <f t="shared" ref="I7:I70" si="1">+E7+G7</f>
        <v>6.5000000000000009</v>
      </c>
      <c r="J7" s="906">
        <f t="shared" ref="J7:J70" si="2">SUM(H7:I7)</f>
        <v>6.5000000000000009</v>
      </c>
      <c r="K7" s="122"/>
      <c r="L7" s="900"/>
      <c r="N7" s="2" t="s">
        <v>315</v>
      </c>
      <c r="O7" s="2" t="s">
        <v>305</v>
      </c>
      <c r="P7" s="2" t="s">
        <v>306</v>
      </c>
      <c r="Q7" s="2"/>
      <c r="R7" s="2" t="s">
        <v>305</v>
      </c>
      <c r="S7" s="2" t="s">
        <v>306</v>
      </c>
      <c r="T7" s="2"/>
      <c r="U7" s="2"/>
    </row>
    <row r="8" spans="1:25" ht="23.1" customHeight="1" x14ac:dyDescent="0.3">
      <c r="A8" s="75"/>
      <c r="B8" s="901">
        <v>4</v>
      </c>
      <c r="C8" s="902" t="s">
        <v>1718</v>
      </c>
      <c r="D8" s="903"/>
      <c r="E8" s="904"/>
      <c r="F8" s="903"/>
      <c r="G8" s="904">
        <v>0.97600000000000009</v>
      </c>
      <c r="H8" s="905">
        <f t="shared" si="0"/>
        <v>0</v>
      </c>
      <c r="I8" s="898">
        <f t="shared" si="1"/>
        <v>0.97600000000000009</v>
      </c>
      <c r="J8" s="906">
        <f t="shared" si="2"/>
        <v>0.97600000000000009</v>
      </c>
      <c r="K8" s="122"/>
      <c r="L8" s="900"/>
      <c r="N8" s="2" t="s">
        <v>169</v>
      </c>
      <c r="O8" s="2"/>
      <c r="P8" s="2"/>
      <c r="Q8" s="2"/>
      <c r="R8" s="2"/>
      <c r="S8" s="2">
        <v>18.3</v>
      </c>
      <c r="T8" s="2">
        <v>18.3</v>
      </c>
      <c r="U8" s="2">
        <v>18.3</v>
      </c>
      <c r="V8" s="807">
        <v>0</v>
      </c>
    </row>
    <row r="9" spans="1:25" ht="23.1" customHeight="1" x14ac:dyDescent="0.3">
      <c r="A9" s="75"/>
      <c r="B9" s="893">
        <v>5</v>
      </c>
      <c r="C9" s="902" t="s">
        <v>173</v>
      </c>
      <c r="D9" s="903"/>
      <c r="E9" s="904">
        <v>11.535999999999994</v>
      </c>
      <c r="F9" s="903"/>
      <c r="G9" s="904"/>
      <c r="H9" s="905">
        <f t="shared" si="0"/>
        <v>0</v>
      </c>
      <c r="I9" s="898">
        <f t="shared" si="1"/>
        <v>11.535999999999994</v>
      </c>
      <c r="J9" s="906">
        <f t="shared" si="2"/>
        <v>11.535999999999994</v>
      </c>
      <c r="K9" s="122"/>
      <c r="L9" s="900"/>
      <c r="N9" s="2" t="s">
        <v>171</v>
      </c>
      <c r="O9" s="2"/>
      <c r="P9" s="2"/>
      <c r="Q9" s="2"/>
      <c r="R9" s="2"/>
      <c r="S9" s="2">
        <v>0.8999999999999998</v>
      </c>
      <c r="T9" s="2">
        <v>0.8999999999999998</v>
      </c>
      <c r="U9" s="2">
        <v>0.8999999999999998</v>
      </c>
      <c r="V9" s="807">
        <v>0</v>
      </c>
    </row>
    <row r="10" spans="1:25" ht="23.1" customHeight="1" x14ac:dyDescent="0.3">
      <c r="A10" s="75"/>
      <c r="B10" s="901">
        <v>6</v>
      </c>
      <c r="C10" s="902" t="s">
        <v>1636</v>
      </c>
      <c r="D10" s="903"/>
      <c r="E10" s="904"/>
      <c r="F10" s="903"/>
      <c r="G10" s="904">
        <v>2.3800000000000008</v>
      </c>
      <c r="H10" s="905">
        <f t="shared" si="0"/>
        <v>0</v>
      </c>
      <c r="I10" s="898">
        <f t="shared" si="1"/>
        <v>2.3800000000000008</v>
      </c>
      <c r="J10" s="906">
        <f t="shared" si="2"/>
        <v>2.3800000000000008</v>
      </c>
      <c r="K10" s="122"/>
      <c r="L10" s="900"/>
      <c r="N10" s="2" t="s">
        <v>1716</v>
      </c>
      <c r="O10" s="2"/>
      <c r="P10" s="2"/>
      <c r="Q10" s="2"/>
      <c r="R10" s="2"/>
      <c r="S10" s="2">
        <v>6.5000000000000009</v>
      </c>
      <c r="T10" s="2">
        <v>6.5000000000000009</v>
      </c>
      <c r="U10" s="2">
        <v>6.5000000000000009</v>
      </c>
      <c r="V10" s="807">
        <v>0</v>
      </c>
    </row>
    <row r="11" spans="1:25" ht="23.1" customHeight="1" x14ac:dyDescent="0.3">
      <c r="A11" s="75"/>
      <c r="B11" s="893">
        <v>7</v>
      </c>
      <c r="C11" s="902" t="s">
        <v>175</v>
      </c>
      <c r="D11" s="903"/>
      <c r="E11" s="904"/>
      <c r="F11" s="903"/>
      <c r="G11" s="904">
        <v>3.4699999999999998</v>
      </c>
      <c r="H11" s="905">
        <f t="shared" si="0"/>
        <v>0</v>
      </c>
      <c r="I11" s="898">
        <f t="shared" si="1"/>
        <v>3.4699999999999998</v>
      </c>
      <c r="J11" s="906">
        <f t="shared" si="2"/>
        <v>3.4699999999999998</v>
      </c>
      <c r="K11" s="122"/>
      <c r="L11" s="900"/>
      <c r="N11" s="2" t="s">
        <v>1718</v>
      </c>
      <c r="O11" s="2"/>
      <c r="P11" s="2"/>
      <c r="Q11" s="2"/>
      <c r="R11" s="2"/>
      <c r="S11" s="2">
        <v>0.97600000000000009</v>
      </c>
      <c r="T11" s="2">
        <v>0.97600000000000009</v>
      </c>
      <c r="U11" s="2">
        <v>0.97600000000000009</v>
      </c>
      <c r="V11" s="807">
        <v>0</v>
      </c>
    </row>
    <row r="12" spans="1:25" ht="23.1" customHeight="1" x14ac:dyDescent="0.3">
      <c r="A12" s="75"/>
      <c r="B12" s="901">
        <v>8</v>
      </c>
      <c r="C12" s="902" t="s">
        <v>177</v>
      </c>
      <c r="D12" s="903"/>
      <c r="E12" s="904"/>
      <c r="F12" s="903"/>
      <c r="G12" s="904">
        <v>17.759999999999991</v>
      </c>
      <c r="H12" s="905">
        <f t="shared" si="0"/>
        <v>0</v>
      </c>
      <c r="I12" s="898">
        <f t="shared" si="1"/>
        <v>17.759999999999991</v>
      </c>
      <c r="J12" s="906">
        <f t="shared" si="2"/>
        <v>17.759999999999991</v>
      </c>
      <c r="K12" s="122"/>
      <c r="L12" s="900"/>
      <c r="N12" s="2" t="s">
        <v>173</v>
      </c>
      <c r="O12" s="2"/>
      <c r="P12" s="2">
        <v>11.535999999999994</v>
      </c>
      <c r="Q12" s="2">
        <v>11.535999999999994</v>
      </c>
      <c r="R12" s="2"/>
      <c r="S12" s="2"/>
      <c r="T12" s="2"/>
      <c r="U12" s="2">
        <v>11.535999999999994</v>
      </c>
      <c r="V12" s="807">
        <v>0</v>
      </c>
    </row>
    <row r="13" spans="1:25" ht="23.1" customHeight="1" x14ac:dyDescent="0.3">
      <c r="A13" s="75"/>
      <c r="B13" s="893">
        <v>9</v>
      </c>
      <c r="C13" s="902" t="s">
        <v>1754</v>
      </c>
      <c r="D13" s="903"/>
      <c r="E13" s="904"/>
      <c r="F13" s="903"/>
      <c r="G13" s="904">
        <v>12.95</v>
      </c>
      <c r="H13" s="905">
        <f t="shared" si="0"/>
        <v>0</v>
      </c>
      <c r="I13" s="898">
        <f t="shared" si="1"/>
        <v>12.95</v>
      </c>
      <c r="J13" s="906">
        <f t="shared" si="2"/>
        <v>12.95</v>
      </c>
      <c r="K13" s="122"/>
      <c r="L13" s="900"/>
      <c r="N13" s="2" t="s">
        <v>1636</v>
      </c>
      <c r="O13" s="2"/>
      <c r="P13" s="2"/>
      <c r="Q13" s="2"/>
      <c r="R13" s="2"/>
      <c r="S13" s="2">
        <v>2.3800000000000008</v>
      </c>
      <c r="T13" s="2">
        <v>2.3800000000000008</v>
      </c>
      <c r="U13" s="2">
        <v>2.3800000000000008</v>
      </c>
      <c r="V13" s="807">
        <v>0</v>
      </c>
    </row>
    <row r="14" spans="1:25" ht="23.1" customHeight="1" x14ac:dyDescent="0.3">
      <c r="A14" s="75"/>
      <c r="B14" s="901">
        <v>10</v>
      </c>
      <c r="C14" s="902" t="s">
        <v>179</v>
      </c>
      <c r="D14" s="903"/>
      <c r="E14" s="904"/>
      <c r="F14" s="903"/>
      <c r="G14" s="904">
        <v>3.1999999999999997</v>
      </c>
      <c r="H14" s="905">
        <f t="shared" si="0"/>
        <v>0</v>
      </c>
      <c r="I14" s="898">
        <f t="shared" si="1"/>
        <v>3.1999999999999997</v>
      </c>
      <c r="J14" s="906">
        <f t="shared" si="2"/>
        <v>3.1999999999999997</v>
      </c>
      <c r="K14" s="122"/>
      <c r="L14" s="900"/>
      <c r="N14" s="2" t="s">
        <v>175</v>
      </c>
      <c r="O14" s="2"/>
      <c r="P14" s="2"/>
      <c r="Q14" s="2"/>
      <c r="R14" s="2"/>
      <c r="S14" s="2">
        <v>3.4699999999999998</v>
      </c>
      <c r="T14" s="2">
        <v>3.4699999999999998</v>
      </c>
      <c r="U14" s="2">
        <v>3.4699999999999998</v>
      </c>
      <c r="V14" s="807">
        <v>0</v>
      </c>
    </row>
    <row r="15" spans="1:25" ht="23.1" customHeight="1" x14ac:dyDescent="0.3">
      <c r="A15" s="75"/>
      <c r="B15" s="893">
        <v>11</v>
      </c>
      <c r="C15" s="902" t="s">
        <v>181</v>
      </c>
      <c r="D15" s="903"/>
      <c r="E15" s="904"/>
      <c r="F15" s="903"/>
      <c r="G15" s="904">
        <v>3.7559999999999985</v>
      </c>
      <c r="H15" s="905">
        <f t="shared" si="0"/>
        <v>0</v>
      </c>
      <c r="I15" s="898">
        <f t="shared" si="1"/>
        <v>3.7559999999999985</v>
      </c>
      <c r="J15" s="906">
        <f t="shared" si="2"/>
        <v>3.7559999999999985</v>
      </c>
      <c r="K15" s="122"/>
      <c r="L15" s="900"/>
      <c r="N15" s="2" t="s">
        <v>177</v>
      </c>
      <c r="O15" s="2"/>
      <c r="P15" s="2"/>
      <c r="Q15" s="2"/>
      <c r="R15" s="2"/>
      <c r="S15" s="2">
        <v>17.759999999999991</v>
      </c>
      <c r="T15" s="2">
        <v>17.759999999999991</v>
      </c>
      <c r="U15" s="2">
        <v>17.759999999999991</v>
      </c>
      <c r="V15" s="807">
        <v>0</v>
      </c>
    </row>
    <row r="16" spans="1:25" ht="23.1" customHeight="1" x14ac:dyDescent="0.3">
      <c r="A16" s="75"/>
      <c r="B16" s="901">
        <v>12</v>
      </c>
      <c r="C16" s="902" t="s">
        <v>183</v>
      </c>
      <c r="D16" s="903"/>
      <c r="E16" s="904"/>
      <c r="F16" s="903"/>
      <c r="G16" s="904">
        <v>5.8619999999999992</v>
      </c>
      <c r="H16" s="905">
        <f t="shared" si="0"/>
        <v>0</v>
      </c>
      <c r="I16" s="898">
        <f t="shared" si="1"/>
        <v>5.8619999999999992</v>
      </c>
      <c r="J16" s="906">
        <f t="shared" si="2"/>
        <v>5.8619999999999992</v>
      </c>
      <c r="K16" s="122"/>
      <c r="L16" s="900"/>
      <c r="N16" s="2" t="s">
        <v>1754</v>
      </c>
      <c r="O16" s="2"/>
      <c r="P16" s="2"/>
      <c r="Q16" s="2"/>
      <c r="R16" s="2"/>
      <c r="S16" s="2">
        <v>12.95</v>
      </c>
      <c r="T16" s="2">
        <v>12.95</v>
      </c>
      <c r="U16" s="2">
        <v>12.95</v>
      </c>
      <c r="V16" s="807">
        <v>0</v>
      </c>
    </row>
    <row r="17" spans="1:22" ht="23.1" customHeight="1" x14ac:dyDescent="0.3">
      <c r="A17" s="75"/>
      <c r="B17" s="893">
        <v>13</v>
      </c>
      <c r="C17" s="902" t="s">
        <v>1722</v>
      </c>
      <c r="D17" s="903"/>
      <c r="E17" s="904"/>
      <c r="F17" s="903"/>
      <c r="G17" s="904">
        <v>3.9799999999999991</v>
      </c>
      <c r="H17" s="905">
        <f t="shared" si="0"/>
        <v>0</v>
      </c>
      <c r="I17" s="898">
        <f t="shared" si="1"/>
        <v>3.9799999999999991</v>
      </c>
      <c r="J17" s="906">
        <f t="shared" si="2"/>
        <v>3.9799999999999991</v>
      </c>
      <c r="K17" s="122"/>
      <c r="L17" s="900"/>
      <c r="N17" s="2" t="s">
        <v>179</v>
      </c>
      <c r="O17" s="2"/>
      <c r="P17" s="2"/>
      <c r="Q17" s="2"/>
      <c r="R17" s="2"/>
      <c r="S17" s="2">
        <v>3.1999999999999997</v>
      </c>
      <c r="T17" s="2">
        <v>3.1999999999999997</v>
      </c>
      <c r="U17" s="2">
        <v>3.1999999999999997</v>
      </c>
      <c r="V17" s="807">
        <v>0</v>
      </c>
    </row>
    <row r="18" spans="1:22" ht="23.1" customHeight="1" x14ac:dyDescent="0.3">
      <c r="A18" s="75"/>
      <c r="B18" s="901">
        <v>14</v>
      </c>
      <c r="C18" s="902" t="s">
        <v>185</v>
      </c>
      <c r="D18" s="903"/>
      <c r="E18" s="904"/>
      <c r="F18" s="903"/>
      <c r="G18" s="904">
        <v>9.7999999999999989</v>
      </c>
      <c r="H18" s="905">
        <f t="shared" si="0"/>
        <v>0</v>
      </c>
      <c r="I18" s="898">
        <f t="shared" si="1"/>
        <v>9.7999999999999989</v>
      </c>
      <c r="J18" s="906">
        <f t="shared" si="2"/>
        <v>9.7999999999999989</v>
      </c>
      <c r="K18" s="122"/>
      <c r="L18" s="900"/>
      <c r="N18" s="2" t="s">
        <v>181</v>
      </c>
      <c r="O18" s="2"/>
      <c r="P18" s="2"/>
      <c r="Q18" s="2"/>
      <c r="R18" s="2"/>
      <c r="S18" s="2">
        <v>3.7559999999999985</v>
      </c>
      <c r="T18" s="2">
        <v>3.7559999999999985</v>
      </c>
      <c r="U18" s="2">
        <v>3.7559999999999985</v>
      </c>
      <c r="V18" s="807">
        <v>0</v>
      </c>
    </row>
    <row r="19" spans="1:22" ht="23.1" customHeight="1" x14ac:dyDescent="0.3">
      <c r="A19" s="75"/>
      <c r="B19" s="893">
        <v>15</v>
      </c>
      <c r="C19" s="902" t="s">
        <v>187</v>
      </c>
      <c r="D19" s="903"/>
      <c r="E19" s="904"/>
      <c r="F19" s="903"/>
      <c r="G19" s="904">
        <v>32</v>
      </c>
      <c r="H19" s="905">
        <f t="shared" si="0"/>
        <v>0</v>
      </c>
      <c r="I19" s="898">
        <f t="shared" si="1"/>
        <v>32</v>
      </c>
      <c r="J19" s="906">
        <f t="shared" si="2"/>
        <v>32</v>
      </c>
      <c r="K19" s="122"/>
      <c r="L19" s="900"/>
      <c r="N19" s="2" t="s">
        <v>183</v>
      </c>
      <c r="O19" s="2"/>
      <c r="P19" s="2"/>
      <c r="Q19" s="2"/>
      <c r="R19" s="2"/>
      <c r="S19" s="2">
        <v>5.8619999999999992</v>
      </c>
      <c r="T19" s="2">
        <v>5.8619999999999992</v>
      </c>
      <c r="U19" s="2">
        <v>5.8619999999999992</v>
      </c>
      <c r="V19" s="807">
        <v>0</v>
      </c>
    </row>
    <row r="20" spans="1:22" ht="23.1" customHeight="1" x14ac:dyDescent="0.3">
      <c r="A20" s="75"/>
      <c r="B20" s="901">
        <v>16</v>
      </c>
      <c r="C20" s="902" t="s">
        <v>189</v>
      </c>
      <c r="D20" s="903"/>
      <c r="E20" s="904">
        <v>6.2</v>
      </c>
      <c r="F20" s="903"/>
      <c r="G20" s="904"/>
      <c r="H20" s="905">
        <f t="shared" si="0"/>
        <v>0</v>
      </c>
      <c r="I20" s="898">
        <f t="shared" si="1"/>
        <v>6.2</v>
      </c>
      <c r="J20" s="906">
        <f t="shared" si="2"/>
        <v>6.2</v>
      </c>
      <c r="K20" s="122"/>
      <c r="L20" s="900"/>
      <c r="N20" s="2" t="s">
        <v>1722</v>
      </c>
      <c r="O20" s="2"/>
      <c r="P20" s="2"/>
      <c r="Q20" s="2"/>
      <c r="R20" s="2"/>
      <c r="S20" s="2">
        <v>3.9799999999999991</v>
      </c>
      <c r="T20" s="2">
        <v>3.9799999999999991</v>
      </c>
      <c r="U20" s="2">
        <v>3.9799999999999991</v>
      </c>
      <c r="V20" s="807">
        <v>0</v>
      </c>
    </row>
    <row r="21" spans="1:22" ht="23.1" customHeight="1" x14ac:dyDescent="0.3">
      <c r="A21" s="75"/>
      <c r="B21" s="893">
        <v>17</v>
      </c>
      <c r="C21" s="902" t="s">
        <v>191</v>
      </c>
      <c r="D21" s="903"/>
      <c r="E21" s="904">
        <v>1.7999999999999996</v>
      </c>
      <c r="F21" s="903"/>
      <c r="G21" s="904"/>
      <c r="H21" s="905">
        <f t="shared" si="0"/>
        <v>0</v>
      </c>
      <c r="I21" s="898">
        <f t="shared" si="1"/>
        <v>1.7999999999999996</v>
      </c>
      <c r="J21" s="906">
        <f t="shared" si="2"/>
        <v>1.7999999999999996</v>
      </c>
      <c r="K21" s="122"/>
      <c r="L21" s="900"/>
      <c r="N21" s="2" t="s">
        <v>185</v>
      </c>
      <c r="O21" s="2"/>
      <c r="P21" s="2"/>
      <c r="Q21" s="2"/>
      <c r="R21" s="2"/>
      <c r="S21" s="2">
        <v>9.7999999999999989</v>
      </c>
      <c r="T21" s="2">
        <v>9.7999999999999989</v>
      </c>
      <c r="U21" s="2">
        <v>9.7999999999999989</v>
      </c>
      <c r="V21" s="807">
        <v>0</v>
      </c>
    </row>
    <row r="22" spans="1:22" ht="23.1" customHeight="1" x14ac:dyDescent="0.3">
      <c r="A22" s="75"/>
      <c r="B22" s="901">
        <v>18</v>
      </c>
      <c r="C22" s="902" t="s">
        <v>193</v>
      </c>
      <c r="D22" s="903"/>
      <c r="E22" s="904"/>
      <c r="F22" s="903"/>
      <c r="G22" s="904">
        <v>2.3919999999999999</v>
      </c>
      <c r="H22" s="905">
        <f t="shared" si="0"/>
        <v>0</v>
      </c>
      <c r="I22" s="898">
        <f t="shared" si="1"/>
        <v>2.3919999999999999</v>
      </c>
      <c r="J22" s="906">
        <f t="shared" si="2"/>
        <v>2.3919999999999999</v>
      </c>
      <c r="K22" s="122"/>
      <c r="L22" s="900"/>
      <c r="N22" s="2" t="s">
        <v>187</v>
      </c>
      <c r="O22" s="2"/>
      <c r="P22" s="2"/>
      <c r="Q22" s="2"/>
      <c r="R22" s="2"/>
      <c r="S22" s="2">
        <v>32</v>
      </c>
      <c r="T22" s="2">
        <v>32</v>
      </c>
      <c r="U22" s="2">
        <v>32</v>
      </c>
      <c r="V22" s="807">
        <v>0</v>
      </c>
    </row>
    <row r="23" spans="1:22" ht="23.1" customHeight="1" x14ac:dyDescent="0.3">
      <c r="A23" s="75"/>
      <c r="B23" s="893">
        <v>19</v>
      </c>
      <c r="C23" s="902" t="s">
        <v>195</v>
      </c>
      <c r="D23" s="903"/>
      <c r="E23" s="904">
        <v>1.45</v>
      </c>
      <c r="F23" s="903"/>
      <c r="G23" s="904"/>
      <c r="H23" s="905">
        <f t="shared" si="0"/>
        <v>0</v>
      </c>
      <c r="I23" s="898">
        <f t="shared" si="1"/>
        <v>1.45</v>
      </c>
      <c r="J23" s="906">
        <f t="shared" si="2"/>
        <v>1.45</v>
      </c>
      <c r="K23" s="122"/>
      <c r="L23" s="900"/>
      <c r="N23" s="2" t="s">
        <v>189</v>
      </c>
      <c r="O23" s="2"/>
      <c r="P23" s="2">
        <v>6.2</v>
      </c>
      <c r="Q23" s="2">
        <v>6.2</v>
      </c>
      <c r="R23" s="2"/>
      <c r="S23" s="2"/>
      <c r="T23" s="2"/>
      <c r="U23" s="2">
        <v>6.2</v>
      </c>
      <c r="V23" s="807">
        <v>0</v>
      </c>
    </row>
    <row r="24" spans="1:22" ht="23.1" customHeight="1" x14ac:dyDescent="0.3">
      <c r="A24" s="75"/>
      <c r="B24" s="901">
        <v>20</v>
      </c>
      <c r="C24" s="902" t="s">
        <v>197</v>
      </c>
      <c r="D24" s="903"/>
      <c r="E24" s="904"/>
      <c r="F24" s="903">
        <v>1.6499999999999997</v>
      </c>
      <c r="G24" s="904">
        <v>6.8900000000000006</v>
      </c>
      <c r="H24" s="905">
        <f t="shared" si="0"/>
        <v>1.6499999999999997</v>
      </c>
      <c r="I24" s="898">
        <f t="shared" si="1"/>
        <v>6.8900000000000006</v>
      </c>
      <c r="J24" s="906">
        <f t="shared" si="2"/>
        <v>8.5400000000000009</v>
      </c>
      <c r="K24" s="122"/>
      <c r="L24" s="900"/>
      <c r="N24" s="2" t="s">
        <v>191</v>
      </c>
      <c r="O24" s="2"/>
      <c r="P24" s="2">
        <v>1.7999999999999996</v>
      </c>
      <c r="Q24" s="2">
        <v>1.7999999999999996</v>
      </c>
      <c r="R24" s="2"/>
      <c r="S24" s="2"/>
      <c r="T24" s="2"/>
      <c r="U24" s="2">
        <v>1.7999999999999996</v>
      </c>
      <c r="V24" s="807">
        <v>0</v>
      </c>
    </row>
    <row r="25" spans="1:22" ht="23.1" customHeight="1" x14ac:dyDescent="0.3">
      <c r="A25" s="75"/>
      <c r="B25" s="893">
        <v>21</v>
      </c>
      <c r="C25" s="902" t="s">
        <v>199</v>
      </c>
      <c r="D25" s="903"/>
      <c r="E25" s="904"/>
      <c r="F25" s="903">
        <v>3.5999999999999992</v>
      </c>
      <c r="G25" s="904"/>
      <c r="H25" s="905">
        <f t="shared" si="0"/>
        <v>3.5999999999999992</v>
      </c>
      <c r="I25" s="898">
        <f t="shared" si="1"/>
        <v>0</v>
      </c>
      <c r="J25" s="906">
        <f t="shared" si="2"/>
        <v>3.5999999999999992</v>
      </c>
      <c r="K25" s="122"/>
      <c r="L25" s="900"/>
      <c r="N25" s="2" t="s">
        <v>193</v>
      </c>
      <c r="O25" s="2"/>
      <c r="P25" s="2"/>
      <c r="Q25" s="2"/>
      <c r="R25" s="2"/>
      <c r="S25" s="2">
        <v>2.3919999999999999</v>
      </c>
      <c r="T25" s="2">
        <v>2.3919999999999999</v>
      </c>
      <c r="U25" s="2">
        <v>2.3919999999999999</v>
      </c>
      <c r="V25" s="807">
        <v>0</v>
      </c>
    </row>
    <row r="26" spans="1:22" ht="23.1" customHeight="1" x14ac:dyDescent="0.3">
      <c r="A26" s="75"/>
      <c r="B26" s="901">
        <v>22</v>
      </c>
      <c r="C26" s="902" t="s">
        <v>201</v>
      </c>
      <c r="D26" s="903"/>
      <c r="E26" s="904"/>
      <c r="F26" s="903">
        <v>5.3</v>
      </c>
      <c r="G26" s="904">
        <v>4.96</v>
      </c>
      <c r="H26" s="905">
        <f t="shared" si="0"/>
        <v>5.3</v>
      </c>
      <c r="I26" s="898">
        <f t="shared" si="1"/>
        <v>4.96</v>
      </c>
      <c r="J26" s="906">
        <f t="shared" si="2"/>
        <v>10.26</v>
      </c>
      <c r="K26" s="122"/>
      <c r="L26" s="900"/>
      <c r="N26" s="2" t="s">
        <v>195</v>
      </c>
      <c r="O26" s="2"/>
      <c r="P26" s="2">
        <v>1.45</v>
      </c>
      <c r="Q26" s="2">
        <v>1.45</v>
      </c>
      <c r="R26" s="2"/>
      <c r="S26" s="2"/>
      <c r="T26" s="2"/>
      <c r="U26" s="2">
        <v>1.45</v>
      </c>
      <c r="V26" s="807">
        <v>0</v>
      </c>
    </row>
    <row r="27" spans="1:22" ht="23.1" customHeight="1" x14ac:dyDescent="0.3">
      <c r="A27" s="75"/>
      <c r="B27" s="893">
        <v>23</v>
      </c>
      <c r="C27" s="902" t="s">
        <v>203</v>
      </c>
      <c r="D27" s="903"/>
      <c r="E27" s="904"/>
      <c r="F27" s="903"/>
      <c r="G27" s="904">
        <v>7.6950000000000012</v>
      </c>
      <c r="H27" s="905">
        <f t="shared" si="0"/>
        <v>0</v>
      </c>
      <c r="I27" s="898">
        <f t="shared" si="1"/>
        <v>7.6950000000000012</v>
      </c>
      <c r="J27" s="906">
        <f t="shared" si="2"/>
        <v>7.6950000000000012</v>
      </c>
      <c r="K27" s="122"/>
      <c r="L27" s="900"/>
      <c r="N27" s="2" t="s">
        <v>197</v>
      </c>
      <c r="O27" s="2"/>
      <c r="P27" s="2"/>
      <c r="Q27" s="2"/>
      <c r="R27" s="2">
        <v>1.6499999999999997</v>
      </c>
      <c r="S27" s="2">
        <v>6.8900000000000006</v>
      </c>
      <c r="T27" s="2">
        <v>8.5400000000000009</v>
      </c>
      <c r="U27" s="2">
        <v>8.5400000000000009</v>
      </c>
      <c r="V27" s="807">
        <v>0</v>
      </c>
    </row>
    <row r="28" spans="1:22" ht="23.1" customHeight="1" x14ac:dyDescent="0.3">
      <c r="A28" s="75"/>
      <c r="B28" s="901">
        <v>24</v>
      </c>
      <c r="C28" s="902" t="s">
        <v>205</v>
      </c>
      <c r="D28" s="903"/>
      <c r="E28" s="904">
        <v>16</v>
      </c>
      <c r="F28" s="903"/>
      <c r="G28" s="904"/>
      <c r="H28" s="905">
        <f t="shared" si="0"/>
        <v>0</v>
      </c>
      <c r="I28" s="898">
        <f t="shared" si="1"/>
        <v>16</v>
      </c>
      <c r="J28" s="906">
        <f t="shared" si="2"/>
        <v>16</v>
      </c>
      <c r="K28" s="122"/>
      <c r="L28" s="900"/>
      <c r="N28" s="2" t="s">
        <v>199</v>
      </c>
      <c r="O28" s="2"/>
      <c r="P28" s="2"/>
      <c r="Q28" s="2"/>
      <c r="R28" s="2">
        <v>3.5999999999999992</v>
      </c>
      <c r="S28" s="2"/>
      <c r="T28" s="2">
        <v>3.5999999999999992</v>
      </c>
      <c r="U28" s="2">
        <v>3.5999999999999992</v>
      </c>
      <c r="V28" s="807">
        <v>0</v>
      </c>
    </row>
    <row r="29" spans="1:22" ht="23.1" customHeight="1" x14ac:dyDescent="0.3">
      <c r="A29" s="75"/>
      <c r="B29" s="893">
        <v>25</v>
      </c>
      <c r="C29" s="902" t="s">
        <v>207</v>
      </c>
      <c r="D29" s="903"/>
      <c r="E29" s="904"/>
      <c r="F29" s="903"/>
      <c r="G29" s="904">
        <v>19.04</v>
      </c>
      <c r="H29" s="905">
        <f t="shared" si="0"/>
        <v>0</v>
      </c>
      <c r="I29" s="898">
        <f t="shared" si="1"/>
        <v>19.04</v>
      </c>
      <c r="J29" s="906">
        <f t="shared" si="2"/>
        <v>19.04</v>
      </c>
      <c r="K29" s="122"/>
      <c r="L29" s="900"/>
      <c r="N29" s="2" t="s">
        <v>201</v>
      </c>
      <c r="O29" s="2"/>
      <c r="P29" s="2"/>
      <c r="Q29" s="2"/>
      <c r="R29" s="2">
        <v>5.3</v>
      </c>
      <c r="S29" s="2">
        <v>4.96</v>
      </c>
      <c r="T29" s="2">
        <v>10.26</v>
      </c>
      <c r="U29" s="2">
        <v>10.26</v>
      </c>
      <c r="V29" s="807">
        <v>0</v>
      </c>
    </row>
    <row r="30" spans="1:22" ht="23.1" customHeight="1" x14ac:dyDescent="0.3">
      <c r="A30" s="75"/>
      <c r="B30" s="901">
        <v>26</v>
      </c>
      <c r="C30" s="902" t="s">
        <v>209</v>
      </c>
      <c r="D30" s="903"/>
      <c r="E30" s="904"/>
      <c r="F30" s="903"/>
      <c r="G30" s="904">
        <v>2.7469999999999999</v>
      </c>
      <c r="H30" s="905">
        <f t="shared" si="0"/>
        <v>0</v>
      </c>
      <c r="I30" s="898">
        <f t="shared" si="1"/>
        <v>2.7469999999999999</v>
      </c>
      <c r="J30" s="906">
        <f t="shared" si="2"/>
        <v>2.7469999999999999</v>
      </c>
      <c r="K30" s="122"/>
      <c r="L30" s="900"/>
      <c r="N30" s="2" t="s">
        <v>203</v>
      </c>
      <c r="O30" s="2"/>
      <c r="P30" s="2"/>
      <c r="Q30" s="2"/>
      <c r="R30" s="2"/>
      <c r="S30" s="2">
        <v>7.6950000000000012</v>
      </c>
      <c r="T30" s="2">
        <v>7.6950000000000012</v>
      </c>
      <c r="U30" s="2">
        <v>7.6950000000000012</v>
      </c>
      <c r="V30" s="807">
        <v>0</v>
      </c>
    </row>
    <row r="31" spans="1:22" ht="23.1" customHeight="1" x14ac:dyDescent="0.3">
      <c r="A31" s="75"/>
      <c r="B31" s="893">
        <v>27</v>
      </c>
      <c r="C31" s="902" t="s">
        <v>211</v>
      </c>
      <c r="D31" s="903"/>
      <c r="E31" s="904"/>
      <c r="F31" s="903">
        <v>21.480000000000008</v>
      </c>
      <c r="G31" s="904">
        <v>4.0999999999999979</v>
      </c>
      <c r="H31" s="905">
        <f t="shared" si="0"/>
        <v>21.480000000000008</v>
      </c>
      <c r="I31" s="898">
        <f t="shared" si="1"/>
        <v>4.0999999999999979</v>
      </c>
      <c r="J31" s="906">
        <f t="shared" si="2"/>
        <v>25.580000000000005</v>
      </c>
      <c r="K31" s="122"/>
      <c r="L31" s="900"/>
      <c r="N31" s="2" t="s">
        <v>205</v>
      </c>
      <c r="O31" s="2"/>
      <c r="P31" s="2">
        <v>16</v>
      </c>
      <c r="Q31" s="2">
        <v>16</v>
      </c>
      <c r="R31" s="2"/>
      <c r="S31" s="2"/>
      <c r="T31" s="2"/>
      <c r="U31" s="2">
        <v>16</v>
      </c>
      <c r="V31" s="807">
        <v>0</v>
      </c>
    </row>
    <row r="32" spans="1:22" ht="23.1" customHeight="1" x14ac:dyDescent="0.3">
      <c r="A32" s="75"/>
      <c r="B32" s="901">
        <v>28</v>
      </c>
      <c r="C32" s="902" t="s">
        <v>213</v>
      </c>
      <c r="D32" s="903"/>
      <c r="E32" s="904"/>
      <c r="F32" s="903"/>
      <c r="G32" s="904">
        <v>0.32</v>
      </c>
      <c r="H32" s="905">
        <f t="shared" si="0"/>
        <v>0</v>
      </c>
      <c r="I32" s="898">
        <f t="shared" si="1"/>
        <v>0.32</v>
      </c>
      <c r="J32" s="906">
        <f t="shared" si="2"/>
        <v>0.32</v>
      </c>
      <c r="K32" s="122"/>
      <c r="L32" s="900"/>
      <c r="N32" s="2" t="s">
        <v>207</v>
      </c>
      <c r="O32" s="2"/>
      <c r="P32" s="2"/>
      <c r="Q32" s="2"/>
      <c r="R32" s="2"/>
      <c r="S32" s="2">
        <v>19.04</v>
      </c>
      <c r="T32" s="2">
        <v>19.04</v>
      </c>
      <c r="U32" s="2">
        <v>19.04</v>
      </c>
      <c r="V32" s="807">
        <v>0</v>
      </c>
    </row>
    <row r="33" spans="1:22" ht="23.1" customHeight="1" x14ac:dyDescent="0.3">
      <c r="A33" s="75"/>
      <c r="B33" s="893">
        <v>29</v>
      </c>
      <c r="C33" s="902" t="s">
        <v>215</v>
      </c>
      <c r="D33" s="903"/>
      <c r="E33" s="904"/>
      <c r="F33" s="903">
        <v>11.500000000000002</v>
      </c>
      <c r="G33" s="904">
        <v>2</v>
      </c>
      <c r="H33" s="905">
        <f t="shared" si="0"/>
        <v>11.500000000000002</v>
      </c>
      <c r="I33" s="898">
        <f t="shared" si="1"/>
        <v>2</v>
      </c>
      <c r="J33" s="906">
        <f t="shared" si="2"/>
        <v>13.500000000000002</v>
      </c>
      <c r="K33" s="122"/>
      <c r="L33" s="900"/>
      <c r="N33" s="2" t="s">
        <v>209</v>
      </c>
      <c r="O33" s="2"/>
      <c r="P33" s="2"/>
      <c r="Q33" s="2"/>
      <c r="R33" s="2"/>
      <c r="S33" s="2">
        <v>2.7469999999999999</v>
      </c>
      <c r="T33" s="2">
        <v>2.7469999999999999</v>
      </c>
      <c r="U33" s="2">
        <v>2.7469999999999999</v>
      </c>
      <c r="V33" s="807">
        <v>0</v>
      </c>
    </row>
    <row r="34" spans="1:22" ht="23.1" customHeight="1" x14ac:dyDescent="0.3">
      <c r="A34" s="75"/>
      <c r="B34" s="901">
        <v>30</v>
      </c>
      <c r="C34" s="902" t="s">
        <v>217</v>
      </c>
      <c r="D34" s="903"/>
      <c r="E34" s="904"/>
      <c r="F34" s="903">
        <v>1.5270000000000004</v>
      </c>
      <c r="G34" s="904"/>
      <c r="H34" s="905">
        <f t="shared" si="0"/>
        <v>1.5270000000000004</v>
      </c>
      <c r="I34" s="898">
        <f t="shared" si="1"/>
        <v>0</v>
      </c>
      <c r="J34" s="906">
        <f t="shared" si="2"/>
        <v>1.5270000000000004</v>
      </c>
      <c r="K34" s="122"/>
      <c r="L34" s="900"/>
      <c r="N34" s="2" t="s">
        <v>211</v>
      </c>
      <c r="O34" s="2"/>
      <c r="P34" s="2"/>
      <c r="Q34" s="2"/>
      <c r="R34" s="2">
        <v>21.480000000000008</v>
      </c>
      <c r="S34" s="2">
        <v>4.0999999999999979</v>
      </c>
      <c r="T34" s="2">
        <v>25.580000000000005</v>
      </c>
      <c r="U34" s="2">
        <v>25.580000000000005</v>
      </c>
      <c r="V34" s="807">
        <v>0</v>
      </c>
    </row>
    <row r="35" spans="1:22" ht="23.1" customHeight="1" x14ac:dyDescent="0.3">
      <c r="A35" s="75"/>
      <c r="B35" s="893">
        <v>31</v>
      </c>
      <c r="C35" s="902" t="s">
        <v>219</v>
      </c>
      <c r="D35" s="903"/>
      <c r="E35" s="904">
        <v>4.4999999999999991</v>
      </c>
      <c r="F35" s="903"/>
      <c r="G35" s="904"/>
      <c r="H35" s="905">
        <f t="shared" si="0"/>
        <v>0</v>
      </c>
      <c r="I35" s="898">
        <f t="shared" si="1"/>
        <v>4.4999999999999991</v>
      </c>
      <c r="J35" s="906">
        <f t="shared" si="2"/>
        <v>4.4999999999999991</v>
      </c>
      <c r="K35" s="122"/>
      <c r="L35" s="900"/>
      <c r="N35" s="2" t="s">
        <v>213</v>
      </c>
      <c r="O35" s="2"/>
      <c r="P35" s="2"/>
      <c r="Q35" s="2"/>
      <c r="R35" s="2"/>
      <c r="S35" s="2">
        <v>0.32</v>
      </c>
      <c r="T35" s="2">
        <v>0.32</v>
      </c>
      <c r="U35" s="2">
        <v>0.32</v>
      </c>
      <c r="V35" s="807">
        <v>0</v>
      </c>
    </row>
    <row r="36" spans="1:22" ht="23.1" customHeight="1" x14ac:dyDescent="0.3">
      <c r="A36" s="75"/>
      <c r="B36" s="901">
        <v>32</v>
      </c>
      <c r="C36" s="902" t="s">
        <v>1743</v>
      </c>
      <c r="D36" s="903"/>
      <c r="E36" s="904"/>
      <c r="F36" s="903"/>
      <c r="G36" s="904">
        <v>0.19999999999999998</v>
      </c>
      <c r="H36" s="905">
        <f t="shared" si="0"/>
        <v>0</v>
      </c>
      <c r="I36" s="898">
        <f t="shared" si="1"/>
        <v>0.19999999999999998</v>
      </c>
      <c r="J36" s="906">
        <f t="shared" si="2"/>
        <v>0.19999999999999998</v>
      </c>
      <c r="K36" s="122"/>
      <c r="L36" s="900"/>
      <c r="N36" s="2" t="s">
        <v>215</v>
      </c>
      <c r="O36" s="2"/>
      <c r="P36" s="2"/>
      <c r="Q36" s="2"/>
      <c r="R36" s="2">
        <v>11.500000000000002</v>
      </c>
      <c r="S36" s="2">
        <v>2</v>
      </c>
      <c r="T36" s="2">
        <v>13.500000000000002</v>
      </c>
      <c r="U36" s="2">
        <v>13.500000000000002</v>
      </c>
      <c r="V36" s="807">
        <v>0</v>
      </c>
    </row>
    <row r="37" spans="1:22" ht="23.1" customHeight="1" x14ac:dyDescent="0.3">
      <c r="A37" s="75"/>
      <c r="B37" s="893">
        <v>33</v>
      </c>
      <c r="C37" s="902" t="s">
        <v>221</v>
      </c>
      <c r="D37" s="903">
        <v>11.980000000000002</v>
      </c>
      <c r="E37" s="904">
        <v>5.15</v>
      </c>
      <c r="F37" s="903"/>
      <c r="G37" s="904"/>
      <c r="H37" s="905">
        <f t="shared" si="0"/>
        <v>11.980000000000002</v>
      </c>
      <c r="I37" s="898">
        <f t="shared" si="1"/>
        <v>5.15</v>
      </c>
      <c r="J37" s="906">
        <f t="shared" si="2"/>
        <v>17.130000000000003</v>
      </c>
      <c r="K37" s="122"/>
      <c r="L37" s="900"/>
      <c r="N37" s="2" t="s">
        <v>217</v>
      </c>
      <c r="O37" s="2"/>
      <c r="P37" s="2"/>
      <c r="Q37" s="2"/>
      <c r="R37" s="2">
        <v>1.5270000000000004</v>
      </c>
      <c r="S37" s="2"/>
      <c r="T37" s="2">
        <v>1.5270000000000004</v>
      </c>
      <c r="U37" s="2">
        <v>1.5270000000000004</v>
      </c>
      <c r="V37" s="807">
        <v>0</v>
      </c>
    </row>
    <row r="38" spans="1:22" ht="23.1" customHeight="1" x14ac:dyDescent="0.3">
      <c r="A38" s="75"/>
      <c r="B38" s="901">
        <v>34</v>
      </c>
      <c r="C38" s="902" t="s">
        <v>223</v>
      </c>
      <c r="D38" s="903"/>
      <c r="E38" s="904">
        <v>1.25</v>
      </c>
      <c r="F38" s="903"/>
      <c r="G38" s="904"/>
      <c r="H38" s="905">
        <f t="shared" si="0"/>
        <v>0</v>
      </c>
      <c r="I38" s="898">
        <f t="shared" si="1"/>
        <v>1.25</v>
      </c>
      <c r="J38" s="906">
        <f t="shared" si="2"/>
        <v>1.25</v>
      </c>
      <c r="K38" s="122"/>
      <c r="L38" s="900"/>
      <c r="N38" s="2" t="s">
        <v>219</v>
      </c>
      <c r="O38" s="2"/>
      <c r="P38" s="2">
        <v>4.4999999999999991</v>
      </c>
      <c r="Q38" s="2">
        <v>4.4999999999999991</v>
      </c>
      <c r="R38" s="2"/>
      <c r="S38" s="2"/>
      <c r="T38" s="2"/>
      <c r="U38" s="2">
        <v>4.4999999999999991</v>
      </c>
      <c r="V38" s="807">
        <v>0</v>
      </c>
    </row>
    <row r="39" spans="1:22" ht="23.1" customHeight="1" x14ac:dyDescent="0.3">
      <c r="A39" s="75"/>
      <c r="B39" s="893">
        <v>35</v>
      </c>
      <c r="C39" s="902" t="s">
        <v>1738</v>
      </c>
      <c r="D39" s="903"/>
      <c r="E39" s="904"/>
      <c r="F39" s="903"/>
      <c r="G39" s="904">
        <v>6.85</v>
      </c>
      <c r="H39" s="905">
        <f t="shared" si="0"/>
        <v>0</v>
      </c>
      <c r="I39" s="898">
        <f t="shared" si="1"/>
        <v>6.85</v>
      </c>
      <c r="J39" s="906">
        <f t="shared" si="2"/>
        <v>6.85</v>
      </c>
      <c r="K39" s="122"/>
      <c r="L39" s="900"/>
      <c r="N39" s="2" t="s">
        <v>1743</v>
      </c>
      <c r="O39" s="2"/>
      <c r="P39" s="2"/>
      <c r="Q39" s="2"/>
      <c r="R39" s="2"/>
      <c r="S39" s="2">
        <v>0.19999999999999998</v>
      </c>
      <c r="T39" s="2">
        <v>0.19999999999999998</v>
      </c>
      <c r="U39" s="2">
        <v>0.19999999999999998</v>
      </c>
      <c r="V39" s="807">
        <v>0</v>
      </c>
    </row>
    <row r="40" spans="1:22" ht="23.1" customHeight="1" x14ac:dyDescent="0.3">
      <c r="A40" s="75"/>
      <c r="B40" s="901">
        <v>36</v>
      </c>
      <c r="C40" s="902" t="s">
        <v>1713</v>
      </c>
      <c r="D40" s="903"/>
      <c r="E40" s="904"/>
      <c r="F40" s="903"/>
      <c r="G40" s="904">
        <v>0.67999999999999994</v>
      </c>
      <c r="H40" s="905">
        <f t="shared" si="0"/>
        <v>0</v>
      </c>
      <c r="I40" s="898">
        <f t="shared" si="1"/>
        <v>0.67999999999999994</v>
      </c>
      <c r="J40" s="906">
        <f t="shared" si="2"/>
        <v>0.67999999999999994</v>
      </c>
      <c r="K40" s="122"/>
      <c r="L40" s="900"/>
      <c r="N40" s="2" t="s">
        <v>221</v>
      </c>
      <c r="O40" s="2">
        <v>11.980000000000002</v>
      </c>
      <c r="P40" s="2">
        <v>5.15</v>
      </c>
      <c r="Q40" s="2">
        <v>17.130000000000003</v>
      </c>
      <c r="R40" s="2"/>
      <c r="S40" s="2"/>
      <c r="T40" s="2"/>
      <c r="U40" s="2">
        <v>17.130000000000003</v>
      </c>
      <c r="V40" s="807">
        <v>0</v>
      </c>
    </row>
    <row r="41" spans="1:22" ht="23.1" customHeight="1" x14ac:dyDescent="0.3">
      <c r="A41" s="75"/>
      <c r="B41" s="893">
        <v>37</v>
      </c>
      <c r="C41" s="902" t="s">
        <v>226</v>
      </c>
      <c r="D41" s="903"/>
      <c r="E41" s="904"/>
      <c r="F41" s="903">
        <v>1.25</v>
      </c>
      <c r="G41" s="904">
        <v>7.4699999999999971</v>
      </c>
      <c r="H41" s="905">
        <f t="shared" si="0"/>
        <v>1.25</v>
      </c>
      <c r="I41" s="898">
        <f t="shared" si="1"/>
        <v>7.4699999999999971</v>
      </c>
      <c r="J41" s="906">
        <f t="shared" si="2"/>
        <v>8.7199999999999971</v>
      </c>
      <c r="K41" s="122"/>
      <c r="L41" s="900"/>
      <c r="N41" s="2" t="s">
        <v>223</v>
      </c>
      <c r="O41" s="2"/>
      <c r="P41" s="2">
        <v>1.25</v>
      </c>
      <c r="Q41" s="2">
        <v>1.25</v>
      </c>
      <c r="R41" s="2"/>
      <c r="S41" s="2"/>
      <c r="T41" s="2"/>
      <c r="U41" s="2">
        <v>1.25</v>
      </c>
      <c r="V41" s="807">
        <v>0</v>
      </c>
    </row>
    <row r="42" spans="1:22" ht="23.1" customHeight="1" x14ac:dyDescent="0.3">
      <c r="A42" s="75"/>
      <c r="B42" s="901">
        <v>38</v>
      </c>
      <c r="C42" s="902" t="s">
        <v>1572</v>
      </c>
      <c r="D42" s="903"/>
      <c r="E42" s="904"/>
      <c r="F42" s="903"/>
      <c r="G42" s="904">
        <v>0.33000000000000007</v>
      </c>
      <c r="H42" s="905">
        <f t="shared" si="0"/>
        <v>0</v>
      </c>
      <c r="I42" s="898">
        <f t="shared" si="1"/>
        <v>0.33000000000000007</v>
      </c>
      <c r="J42" s="906">
        <f t="shared" si="2"/>
        <v>0.33000000000000007</v>
      </c>
      <c r="K42" s="122"/>
      <c r="L42" s="900"/>
      <c r="N42" s="2" t="s">
        <v>1738</v>
      </c>
      <c r="O42" s="2"/>
      <c r="P42" s="2"/>
      <c r="Q42" s="2"/>
      <c r="R42" s="2"/>
      <c r="S42" s="2">
        <v>6.85</v>
      </c>
      <c r="T42" s="2">
        <v>6.85</v>
      </c>
      <c r="U42" s="2">
        <v>6.85</v>
      </c>
      <c r="V42" s="807">
        <v>0</v>
      </c>
    </row>
    <row r="43" spans="1:22" ht="23.1" customHeight="1" x14ac:dyDescent="0.3">
      <c r="A43" s="75"/>
      <c r="B43" s="893">
        <v>39</v>
      </c>
      <c r="C43" s="902" t="s">
        <v>1756</v>
      </c>
      <c r="D43" s="903"/>
      <c r="E43" s="904"/>
      <c r="F43" s="903"/>
      <c r="G43" s="904">
        <v>1.8300000000000003</v>
      </c>
      <c r="H43" s="905">
        <f t="shared" si="0"/>
        <v>0</v>
      </c>
      <c r="I43" s="898">
        <f t="shared" si="1"/>
        <v>1.8300000000000003</v>
      </c>
      <c r="J43" s="906">
        <f t="shared" si="2"/>
        <v>1.8300000000000003</v>
      </c>
      <c r="K43" s="122"/>
      <c r="L43" s="900"/>
      <c r="N43" s="2" t="s">
        <v>1713</v>
      </c>
      <c r="O43" s="2"/>
      <c r="P43" s="2"/>
      <c r="Q43" s="2"/>
      <c r="R43" s="2"/>
      <c r="S43" s="2">
        <v>0.67999999999999994</v>
      </c>
      <c r="T43" s="2">
        <v>0.67999999999999994</v>
      </c>
      <c r="U43" s="2">
        <v>0.67999999999999994</v>
      </c>
      <c r="V43" s="807">
        <v>0</v>
      </c>
    </row>
    <row r="44" spans="1:22" ht="23.1" customHeight="1" x14ac:dyDescent="0.3">
      <c r="A44" s="75"/>
      <c r="B44" s="901">
        <v>40</v>
      </c>
      <c r="C44" s="902" t="s">
        <v>228</v>
      </c>
      <c r="D44" s="903"/>
      <c r="E44" s="904"/>
      <c r="F44" s="903">
        <v>0.70000000000000007</v>
      </c>
      <c r="G44" s="904"/>
      <c r="H44" s="905">
        <f t="shared" si="0"/>
        <v>0.70000000000000007</v>
      </c>
      <c r="I44" s="898">
        <f t="shared" si="1"/>
        <v>0</v>
      </c>
      <c r="J44" s="906">
        <f t="shared" si="2"/>
        <v>0.70000000000000007</v>
      </c>
      <c r="K44" s="122"/>
      <c r="L44" s="900"/>
      <c r="N44" s="2" t="s">
        <v>226</v>
      </c>
      <c r="O44" s="2"/>
      <c r="P44" s="2"/>
      <c r="Q44" s="2"/>
      <c r="R44" s="2">
        <v>1.25</v>
      </c>
      <c r="S44" s="2">
        <v>7.4699999999999971</v>
      </c>
      <c r="T44" s="2">
        <v>8.7199999999999971</v>
      </c>
      <c r="U44" s="2">
        <v>8.7199999999999971</v>
      </c>
      <c r="V44" s="807">
        <v>0</v>
      </c>
    </row>
    <row r="45" spans="1:22" ht="23.1" customHeight="1" x14ac:dyDescent="0.3">
      <c r="A45" s="75"/>
      <c r="B45" s="893">
        <v>41</v>
      </c>
      <c r="C45" s="902" t="s">
        <v>230</v>
      </c>
      <c r="D45" s="903"/>
      <c r="E45" s="904">
        <v>13.011000000000003</v>
      </c>
      <c r="F45" s="903"/>
      <c r="G45" s="904"/>
      <c r="H45" s="905">
        <f t="shared" si="0"/>
        <v>0</v>
      </c>
      <c r="I45" s="898">
        <f t="shared" si="1"/>
        <v>13.011000000000003</v>
      </c>
      <c r="J45" s="906">
        <f t="shared" si="2"/>
        <v>13.011000000000003</v>
      </c>
      <c r="K45" s="122"/>
      <c r="L45" s="900"/>
      <c r="N45" s="2" t="s">
        <v>1572</v>
      </c>
      <c r="O45" s="2"/>
      <c r="P45" s="2"/>
      <c r="Q45" s="2"/>
      <c r="R45" s="2"/>
      <c r="S45" s="2">
        <v>0.33000000000000007</v>
      </c>
      <c r="T45" s="2">
        <v>0.33000000000000007</v>
      </c>
      <c r="U45" s="2">
        <v>0.33000000000000007</v>
      </c>
      <c r="V45" s="807">
        <v>0</v>
      </c>
    </row>
    <row r="46" spans="1:22" ht="23.1" customHeight="1" x14ac:dyDescent="0.3">
      <c r="A46" s="75"/>
      <c r="B46" s="901">
        <v>42</v>
      </c>
      <c r="C46" s="902" t="s">
        <v>1571</v>
      </c>
      <c r="D46" s="903"/>
      <c r="E46" s="904"/>
      <c r="F46" s="903"/>
      <c r="G46" s="904">
        <v>1.2170000000000001</v>
      </c>
      <c r="H46" s="905">
        <f t="shared" si="0"/>
        <v>0</v>
      </c>
      <c r="I46" s="898">
        <f t="shared" si="1"/>
        <v>1.2170000000000001</v>
      </c>
      <c r="J46" s="906">
        <f t="shared" si="2"/>
        <v>1.2170000000000001</v>
      </c>
      <c r="K46" s="122"/>
      <c r="L46" s="900"/>
      <c r="N46" s="2" t="s">
        <v>1756</v>
      </c>
      <c r="O46" s="2"/>
      <c r="P46" s="2"/>
      <c r="Q46" s="2"/>
      <c r="R46" s="2"/>
      <c r="S46" s="2">
        <v>1.8300000000000003</v>
      </c>
      <c r="T46" s="2">
        <v>1.8300000000000003</v>
      </c>
      <c r="U46" s="2">
        <v>1.8300000000000003</v>
      </c>
      <c r="V46" s="807">
        <v>0</v>
      </c>
    </row>
    <row r="47" spans="1:22" ht="23.1" customHeight="1" x14ac:dyDescent="0.3">
      <c r="A47" s="75"/>
      <c r="B47" s="893">
        <v>43</v>
      </c>
      <c r="C47" s="902" t="s">
        <v>1573</v>
      </c>
      <c r="D47" s="903"/>
      <c r="E47" s="904"/>
      <c r="F47" s="903"/>
      <c r="G47" s="904">
        <v>0.42499999999999988</v>
      </c>
      <c r="H47" s="905">
        <f t="shared" si="0"/>
        <v>0</v>
      </c>
      <c r="I47" s="898">
        <f t="shared" si="1"/>
        <v>0.42499999999999988</v>
      </c>
      <c r="J47" s="906">
        <f t="shared" si="2"/>
        <v>0.42499999999999988</v>
      </c>
      <c r="K47" s="122"/>
      <c r="L47" s="900"/>
      <c r="N47" s="2" t="s">
        <v>228</v>
      </c>
      <c r="O47" s="2"/>
      <c r="P47" s="2"/>
      <c r="Q47" s="2"/>
      <c r="R47" s="2">
        <v>0.70000000000000007</v>
      </c>
      <c r="S47" s="2"/>
      <c r="T47" s="2">
        <v>0.70000000000000007</v>
      </c>
      <c r="U47" s="2">
        <v>0.70000000000000007</v>
      </c>
      <c r="V47" s="807">
        <v>0</v>
      </c>
    </row>
    <row r="48" spans="1:22" ht="23.1" customHeight="1" x14ac:dyDescent="0.3">
      <c r="A48" s="75"/>
      <c r="B48" s="901">
        <v>44</v>
      </c>
      <c r="C48" s="902" t="s">
        <v>232</v>
      </c>
      <c r="D48" s="903"/>
      <c r="E48" s="904">
        <v>1.4940000000000004</v>
      </c>
      <c r="F48" s="903"/>
      <c r="G48" s="904"/>
      <c r="H48" s="905">
        <f t="shared" si="0"/>
        <v>0</v>
      </c>
      <c r="I48" s="898">
        <f t="shared" si="1"/>
        <v>1.4940000000000004</v>
      </c>
      <c r="J48" s="906">
        <f t="shared" si="2"/>
        <v>1.4940000000000004</v>
      </c>
      <c r="K48" s="122"/>
      <c r="L48" s="900"/>
      <c r="N48" s="2" t="s">
        <v>230</v>
      </c>
      <c r="O48" s="2"/>
      <c r="P48" s="2">
        <v>13.011000000000003</v>
      </c>
      <c r="Q48" s="2">
        <v>13.011000000000003</v>
      </c>
      <c r="R48" s="2"/>
      <c r="S48" s="2"/>
      <c r="T48" s="2"/>
      <c r="U48" s="2">
        <v>13.011000000000003</v>
      </c>
      <c r="V48" s="807">
        <v>0</v>
      </c>
    </row>
    <row r="49" spans="1:22" ht="23.1" customHeight="1" x14ac:dyDescent="0.3">
      <c r="A49" s="75"/>
      <c r="B49" s="893">
        <v>45</v>
      </c>
      <c r="C49" s="902" t="s">
        <v>234</v>
      </c>
      <c r="D49" s="903"/>
      <c r="E49" s="904"/>
      <c r="F49" s="903"/>
      <c r="G49" s="904">
        <v>1.7319999999999991</v>
      </c>
      <c r="H49" s="905">
        <f t="shared" si="0"/>
        <v>0</v>
      </c>
      <c r="I49" s="898">
        <f t="shared" si="1"/>
        <v>1.7319999999999991</v>
      </c>
      <c r="J49" s="906">
        <f t="shared" si="2"/>
        <v>1.7319999999999991</v>
      </c>
      <c r="K49" s="122"/>
      <c r="L49" s="900"/>
      <c r="N49" s="2" t="s">
        <v>1571</v>
      </c>
      <c r="O49" s="2"/>
      <c r="P49" s="2"/>
      <c r="Q49" s="2"/>
      <c r="R49" s="2"/>
      <c r="S49" s="2">
        <v>1.2170000000000001</v>
      </c>
      <c r="T49" s="2">
        <v>1.2170000000000001</v>
      </c>
      <c r="U49" s="2">
        <v>1.2170000000000001</v>
      </c>
      <c r="V49" s="807">
        <v>0</v>
      </c>
    </row>
    <row r="50" spans="1:22" ht="23.1" customHeight="1" x14ac:dyDescent="0.3">
      <c r="A50" s="75"/>
      <c r="B50" s="901">
        <v>46</v>
      </c>
      <c r="C50" s="902" t="s">
        <v>1638</v>
      </c>
      <c r="D50" s="903"/>
      <c r="E50" s="904"/>
      <c r="F50" s="903"/>
      <c r="G50" s="904">
        <v>1.4750000000000005</v>
      </c>
      <c r="H50" s="905">
        <f t="shared" si="0"/>
        <v>0</v>
      </c>
      <c r="I50" s="898">
        <f t="shared" si="1"/>
        <v>1.4750000000000005</v>
      </c>
      <c r="J50" s="906">
        <f t="shared" si="2"/>
        <v>1.4750000000000005</v>
      </c>
      <c r="K50" s="122"/>
      <c r="L50" s="900"/>
      <c r="N50" s="2" t="s">
        <v>1573</v>
      </c>
      <c r="O50" s="2"/>
      <c r="P50" s="2"/>
      <c r="Q50" s="2"/>
      <c r="R50" s="2"/>
      <c r="S50" s="2">
        <v>0.42499999999999988</v>
      </c>
      <c r="T50" s="2">
        <v>0.42499999999999988</v>
      </c>
      <c r="U50" s="2">
        <v>0.42499999999999988</v>
      </c>
      <c r="V50" s="807">
        <v>0</v>
      </c>
    </row>
    <row r="51" spans="1:22" ht="23.1" customHeight="1" x14ac:dyDescent="0.3">
      <c r="A51" s="75"/>
      <c r="B51" s="893">
        <v>47</v>
      </c>
      <c r="C51" s="902" t="s">
        <v>1732</v>
      </c>
      <c r="D51" s="903"/>
      <c r="E51" s="904"/>
      <c r="F51" s="903"/>
      <c r="G51" s="904">
        <v>9.4</v>
      </c>
      <c r="H51" s="905">
        <f t="shared" si="0"/>
        <v>0</v>
      </c>
      <c r="I51" s="898">
        <f t="shared" si="1"/>
        <v>9.4</v>
      </c>
      <c r="J51" s="906">
        <f t="shared" si="2"/>
        <v>9.4</v>
      </c>
      <c r="K51" s="122"/>
      <c r="L51" s="900"/>
      <c r="N51" s="2" t="s">
        <v>232</v>
      </c>
      <c r="O51" s="2"/>
      <c r="P51" s="2">
        <v>1.4940000000000004</v>
      </c>
      <c r="Q51" s="2">
        <v>1.4940000000000004</v>
      </c>
      <c r="R51" s="2"/>
      <c r="S51" s="2"/>
      <c r="T51" s="2"/>
      <c r="U51" s="2">
        <v>1.4940000000000004</v>
      </c>
      <c r="V51" s="807">
        <v>0</v>
      </c>
    </row>
    <row r="52" spans="1:22" ht="23.1" customHeight="1" x14ac:dyDescent="0.3">
      <c r="A52" s="75"/>
      <c r="B52" s="901">
        <v>48</v>
      </c>
      <c r="C52" s="902" t="s">
        <v>1727</v>
      </c>
      <c r="D52" s="903"/>
      <c r="E52" s="904"/>
      <c r="F52" s="903"/>
      <c r="G52" s="904">
        <v>4.1019999999999994</v>
      </c>
      <c r="H52" s="905">
        <f t="shared" si="0"/>
        <v>0</v>
      </c>
      <c r="I52" s="898">
        <f t="shared" si="1"/>
        <v>4.1019999999999994</v>
      </c>
      <c r="J52" s="906">
        <f t="shared" si="2"/>
        <v>4.1019999999999994</v>
      </c>
      <c r="K52" s="122"/>
      <c r="L52" s="900"/>
      <c r="N52" s="2" t="s">
        <v>234</v>
      </c>
      <c r="O52" s="2"/>
      <c r="P52" s="2"/>
      <c r="Q52" s="2"/>
      <c r="R52" s="2"/>
      <c r="S52" s="2">
        <v>1.7319999999999991</v>
      </c>
      <c r="T52" s="2">
        <v>1.7319999999999991</v>
      </c>
      <c r="U52" s="2">
        <v>1.7319999999999991</v>
      </c>
      <c r="V52" s="807">
        <v>0</v>
      </c>
    </row>
    <row r="53" spans="1:22" ht="23.1" customHeight="1" x14ac:dyDescent="0.3">
      <c r="A53" s="75"/>
      <c r="B53" s="893">
        <v>49</v>
      </c>
      <c r="C53" s="902" t="s">
        <v>236</v>
      </c>
      <c r="D53" s="903"/>
      <c r="E53" s="904"/>
      <c r="F53" s="903"/>
      <c r="G53" s="904">
        <v>2.4059999999999988</v>
      </c>
      <c r="H53" s="905">
        <f t="shared" si="0"/>
        <v>0</v>
      </c>
      <c r="I53" s="898">
        <f t="shared" si="1"/>
        <v>2.4059999999999988</v>
      </c>
      <c r="J53" s="906">
        <f t="shared" si="2"/>
        <v>2.4059999999999988</v>
      </c>
      <c r="K53" s="122"/>
      <c r="L53" s="900"/>
      <c r="N53" s="2" t="s">
        <v>1638</v>
      </c>
      <c r="O53" s="2"/>
      <c r="P53" s="2"/>
      <c r="Q53" s="2"/>
      <c r="R53" s="2"/>
      <c r="S53" s="2">
        <v>1.4750000000000005</v>
      </c>
      <c r="T53" s="2">
        <v>1.4750000000000005</v>
      </c>
      <c r="U53" s="2">
        <v>1.4750000000000005</v>
      </c>
      <c r="V53" s="807">
        <v>0</v>
      </c>
    </row>
    <row r="54" spans="1:22" ht="23.1" customHeight="1" x14ac:dyDescent="0.3">
      <c r="A54" s="75"/>
      <c r="B54" s="901">
        <v>50</v>
      </c>
      <c r="C54" s="902" t="s">
        <v>238</v>
      </c>
      <c r="D54" s="903"/>
      <c r="E54" s="904"/>
      <c r="F54" s="903"/>
      <c r="G54" s="904">
        <v>9.9849999999999994</v>
      </c>
      <c r="H54" s="905">
        <f t="shared" si="0"/>
        <v>0</v>
      </c>
      <c r="I54" s="898">
        <f t="shared" si="1"/>
        <v>9.9849999999999994</v>
      </c>
      <c r="J54" s="906">
        <f t="shared" si="2"/>
        <v>9.9849999999999994</v>
      </c>
      <c r="K54" s="122"/>
      <c r="L54" s="900"/>
      <c r="N54" s="2" t="s">
        <v>1732</v>
      </c>
      <c r="O54" s="2"/>
      <c r="P54" s="2"/>
      <c r="Q54" s="2"/>
      <c r="R54" s="2"/>
      <c r="S54" s="2">
        <v>9.4</v>
      </c>
      <c r="T54" s="2">
        <v>9.4</v>
      </c>
      <c r="U54" s="2">
        <v>9.4</v>
      </c>
      <c r="V54" s="807">
        <v>0</v>
      </c>
    </row>
    <row r="55" spans="1:22" ht="23.1" customHeight="1" x14ac:dyDescent="0.3">
      <c r="A55" s="75"/>
      <c r="B55" s="893">
        <v>51</v>
      </c>
      <c r="C55" s="902" t="s">
        <v>240</v>
      </c>
      <c r="D55" s="903"/>
      <c r="E55" s="904"/>
      <c r="F55" s="903"/>
      <c r="G55" s="904">
        <v>3.45</v>
      </c>
      <c r="H55" s="905">
        <f t="shared" si="0"/>
        <v>0</v>
      </c>
      <c r="I55" s="898">
        <f t="shared" si="1"/>
        <v>3.45</v>
      </c>
      <c r="J55" s="906">
        <f t="shared" si="2"/>
        <v>3.45</v>
      </c>
      <c r="K55" s="122"/>
      <c r="L55" s="900"/>
      <c r="N55" s="2" t="s">
        <v>1727</v>
      </c>
      <c r="O55" s="2"/>
      <c r="P55" s="2"/>
      <c r="Q55" s="2"/>
      <c r="R55" s="2"/>
      <c r="S55" s="2">
        <v>4.1019999999999994</v>
      </c>
      <c r="T55" s="2">
        <v>4.1019999999999994</v>
      </c>
      <c r="U55" s="2">
        <v>4.1019999999999994</v>
      </c>
      <c r="V55" s="807">
        <v>0</v>
      </c>
    </row>
    <row r="56" spans="1:22" ht="23.1" customHeight="1" x14ac:dyDescent="0.3">
      <c r="A56" s="75"/>
      <c r="B56" s="901">
        <v>52</v>
      </c>
      <c r="C56" s="902" t="s">
        <v>1641</v>
      </c>
      <c r="D56" s="903"/>
      <c r="E56" s="904"/>
      <c r="F56" s="903"/>
      <c r="G56" s="904">
        <v>10.800000000000002</v>
      </c>
      <c r="H56" s="905">
        <f t="shared" si="0"/>
        <v>0</v>
      </c>
      <c r="I56" s="898">
        <f t="shared" si="1"/>
        <v>10.800000000000002</v>
      </c>
      <c r="J56" s="906">
        <f t="shared" si="2"/>
        <v>10.800000000000002</v>
      </c>
      <c r="K56" s="122"/>
      <c r="L56" s="900"/>
      <c r="N56" s="2" t="s">
        <v>236</v>
      </c>
      <c r="O56" s="2"/>
      <c r="P56" s="2"/>
      <c r="Q56" s="2"/>
      <c r="R56" s="2"/>
      <c r="S56" s="2">
        <v>2.4059999999999988</v>
      </c>
      <c r="T56" s="2">
        <v>2.4059999999999988</v>
      </c>
      <c r="U56" s="2">
        <v>2.4059999999999988</v>
      </c>
      <c r="V56" s="807">
        <v>0</v>
      </c>
    </row>
    <row r="57" spans="1:22" ht="23.1" customHeight="1" x14ac:dyDescent="0.3">
      <c r="A57" s="75"/>
      <c r="B57" s="893">
        <v>53</v>
      </c>
      <c r="C57" s="902" t="s">
        <v>1724</v>
      </c>
      <c r="D57" s="903"/>
      <c r="E57" s="904"/>
      <c r="F57" s="903"/>
      <c r="G57" s="904">
        <v>2.3180000000000001</v>
      </c>
      <c r="H57" s="905">
        <f t="shared" si="0"/>
        <v>0</v>
      </c>
      <c r="I57" s="898">
        <f t="shared" si="1"/>
        <v>2.3180000000000001</v>
      </c>
      <c r="J57" s="906">
        <f t="shared" si="2"/>
        <v>2.3180000000000001</v>
      </c>
      <c r="K57" s="122"/>
      <c r="L57" s="900"/>
      <c r="N57" s="2" t="s">
        <v>238</v>
      </c>
      <c r="O57" s="2"/>
      <c r="P57" s="2"/>
      <c r="Q57" s="2"/>
      <c r="R57" s="2"/>
      <c r="S57" s="2">
        <v>9.9849999999999994</v>
      </c>
      <c r="T57" s="2">
        <v>9.9849999999999994</v>
      </c>
      <c r="U57" s="2">
        <v>9.9849999999999994</v>
      </c>
      <c r="V57" s="807">
        <v>0</v>
      </c>
    </row>
    <row r="58" spans="1:22" ht="23.1" customHeight="1" x14ac:dyDescent="0.3">
      <c r="A58" s="75"/>
      <c r="B58" s="901">
        <v>54</v>
      </c>
      <c r="C58" s="902" t="s">
        <v>242</v>
      </c>
      <c r="D58" s="903"/>
      <c r="E58" s="904"/>
      <c r="F58" s="903"/>
      <c r="G58" s="904">
        <v>2.3999999999999995</v>
      </c>
      <c r="H58" s="905">
        <f t="shared" si="0"/>
        <v>0</v>
      </c>
      <c r="I58" s="898">
        <f t="shared" si="1"/>
        <v>2.3999999999999995</v>
      </c>
      <c r="J58" s="906">
        <f t="shared" si="2"/>
        <v>2.3999999999999995</v>
      </c>
      <c r="K58" s="122"/>
      <c r="L58" s="900"/>
      <c r="N58" s="2" t="s">
        <v>240</v>
      </c>
      <c r="O58" s="2"/>
      <c r="P58" s="2"/>
      <c r="Q58" s="2"/>
      <c r="R58" s="2"/>
      <c r="S58" s="2">
        <v>3.45</v>
      </c>
      <c r="T58" s="2">
        <v>3.45</v>
      </c>
      <c r="U58" s="2">
        <v>3.45</v>
      </c>
      <c r="V58" s="807">
        <v>0</v>
      </c>
    </row>
    <row r="59" spans="1:22" ht="23.1" customHeight="1" x14ac:dyDescent="0.3">
      <c r="A59" s="75"/>
      <c r="B59" s="893">
        <v>55</v>
      </c>
      <c r="C59" s="902" t="s">
        <v>244</v>
      </c>
      <c r="D59" s="903"/>
      <c r="E59" s="904"/>
      <c r="F59" s="903"/>
      <c r="G59" s="904">
        <v>26.930000000000007</v>
      </c>
      <c r="H59" s="905">
        <f t="shared" si="0"/>
        <v>0</v>
      </c>
      <c r="I59" s="898">
        <f t="shared" si="1"/>
        <v>26.930000000000007</v>
      </c>
      <c r="J59" s="906">
        <f t="shared" si="2"/>
        <v>26.930000000000007</v>
      </c>
      <c r="K59" s="122"/>
      <c r="L59" s="900"/>
      <c r="N59" s="2" t="s">
        <v>1641</v>
      </c>
      <c r="O59" s="2"/>
      <c r="P59" s="2"/>
      <c r="Q59" s="2"/>
      <c r="R59" s="2"/>
      <c r="S59" s="2">
        <v>10.800000000000002</v>
      </c>
      <c r="T59" s="2">
        <v>10.800000000000002</v>
      </c>
      <c r="U59" s="2">
        <v>10.800000000000002</v>
      </c>
      <c r="V59" s="807">
        <v>0</v>
      </c>
    </row>
    <row r="60" spans="1:22" ht="23.1" customHeight="1" x14ac:dyDescent="0.3">
      <c r="A60" s="75"/>
      <c r="B60" s="901">
        <v>56</v>
      </c>
      <c r="C60" s="902" t="s">
        <v>246</v>
      </c>
      <c r="D60" s="903"/>
      <c r="E60" s="904"/>
      <c r="F60" s="903"/>
      <c r="G60" s="904">
        <v>1.028</v>
      </c>
      <c r="H60" s="905">
        <f t="shared" si="0"/>
        <v>0</v>
      </c>
      <c r="I60" s="898">
        <f t="shared" si="1"/>
        <v>1.028</v>
      </c>
      <c r="J60" s="906">
        <f t="shared" si="2"/>
        <v>1.028</v>
      </c>
      <c r="K60" s="122"/>
      <c r="L60" s="900"/>
      <c r="N60" s="2" t="s">
        <v>1724</v>
      </c>
      <c r="O60" s="2"/>
      <c r="P60" s="2"/>
      <c r="Q60" s="2"/>
      <c r="R60" s="2"/>
      <c r="S60" s="2">
        <v>2.3180000000000001</v>
      </c>
      <c r="T60" s="2">
        <v>2.3180000000000001</v>
      </c>
      <c r="U60" s="2">
        <v>2.3180000000000001</v>
      </c>
      <c r="V60" s="807">
        <v>0</v>
      </c>
    </row>
    <row r="61" spans="1:22" ht="23.1" customHeight="1" x14ac:dyDescent="0.3">
      <c r="A61" s="75"/>
      <c r="B61" s="893">
        <v>57</v>
      </c>
      <c r="C61" s="902" t="s">
        <v>248</v>
      </c>
      <c r="D61" s="903"/>
      <c r="E61" s="904">
        <v>15.68</v>
      </c>
      <c r="F61" s="903"/>
      <c r="G61" s="904"/>
      <c r="H61" s="905">
        <f t="shared" si="0"/>
        <v>0</v>
      </c>
      <c r="I61" s="898">
        <f t="shared" si="1"/>
        <v>15.68</v>
      </c>
      <c r="J61" s="906">
        <f t="shared" si="2"/>
        <v>15.68</v>
      </c>
      <c r="K61" s="122"/>
      <c r="L61" s="900"/>
      <c r="N61" s="2" t="s">
        <v>242</v>
      </c>
      <c r="O61" s="2"/>
      <c r="P61" s="2"/>
      <c r="Q61" s="2"/>
      <c r="R61" s="2"/>
      <c r="S61" s="2">
        <v>2.3999999999999995</v>
      </c>
      <c r="T61" s="2">
        <v>2.3999999999999995</v>
      </c>
      <c r="U61" s="2">
        <v>2.3999999999999995</v>
      </c>
      <c r="V61" s="807">
        <v>0</v>
      </c>
    </row>
    <row r="62" spans="1:22" ht="23.1" customHeight="1" x14ac:dyDescent="0.3">
      <c r="A62" s="75"/>
      <c r="B62" s="901">
        <v>58</v>
      </c>
      <c r="C62" s="902" t="s">
        <v>1735</v>
      </c>
      <c r="D62" s="903"/>
      <c r="E62" s="904"/>
      <c r="F62" s="903"/>
      <c r="G62" s="904">
        <v>0.96600000000000008</v>
      </c>
      <c r="H62" s="905">
        <f t="shared" si="0"/>
        <v>0</v>
      </c>
      <c r="I62" s="898">
        <f t="shared" si="1"/>
        <v>0.96600000000000008</v>
      </c>
      <c r="J62" s="906">
        <f t="shared" si="2"/>
        <v>0.96600000000000008</v>
      </c>
      <c r="K62" s="122"/>
      <c r="L62" s="900"/>
      <c r="N62" s="2" t="s">
        <v>244</v>
      </c>
      <c r="O62" s="2"/>
      <c r="P62" s="2"/>
      <c r="Q62" s="2"/>
      <c r="R62" s="2"/>
      <c r="S62" s="2">
        <v>26.930000000000007</v>
      </c>
      <c r="T62" s="2">
        <v>26.930000000000007</v>
      </c>
      <c r="U62" s="2">
        <v>26.930000000000007</v>
      </c>
      <c r="V62" s="807">
        <v>0</v>
      </c>
    </row>
    <row r="63" spans="1:22" ht="23.1" customHeight="1" x14ac:dyDescent="0.3">
      <c r="A63" s="75"/>
      <c r="B63" s="893">
        <v>59</v>
      </c>
      <c r="C63" s="902" t="s">
        <v>1736</v>
      </c>
      <c r="D63" s="903"/>
      <c r="E63" s="904"/>
      <c r="F63" s="903"/>
      <c r="G63" s="904">
        <v>2.6000000000000006E-2</v>
      </c>
      <c r="H63" s="905">
        <f t="shared" si="0"/>
        <v>0</v>
      </c>
      <c r="I63" s="898">
        <f t="shared" si="1"/>
        <v>2.6000000000000006E-2</v>
      </c>
      <c r="J63" s="906">
        <f t="shared" si="2"/>
        <v>2.6000000000000006E-2</v>
      </c>
      <c r="K63" s="122"/>
      <c r="L63" s="900"/>
      <c r="N63" s="2" t="s">
        <v>246</v>
      </c>
      <c r="O63" s="2"/>
      <c r="P63" s="2"/>
      <c r="Q63" s="2"/>
      <c r="R63" s="2"/>
      <c r="S63" s="2">
        <v>1.028</v>
      </c>
      <c r="T63" s="2">
        <v>1.028</v>
      </c>
      <c r="U63" s="2">
        <v>1.028</v>
      </c>
      <c r="V63" s="807">
        <v>0</v>
      </c>
    </row>
    <row r="64" spans="1:22" ht="23.1" customHeight="1" x14ac:dyDescent="0.3">
      <c r="A64" s="75"/>
      <c r="B64" s="901">
        <v>60</v>
      </c>
      <c r="C64" s="902" t="s">
        <v>250</v>
      </c>
      <c r="D64" s="903"/>
      <c r="E64" s="904"/>
      <c r="F64" s="903">
        <v>6.1999999999999993</v>
      </c>
      <c r="G64" s="904"/>
      <c r="H64" s="905">
        <f t="shared" si="0"/>
        <v>6.1999999999999993</v>
      </c>
      <c r="I64" s="898">
        <f t="shared" si="1"/>
        <v>0</v>
      </c>
      <c r="J64" s="906">
        <f t="shared" si="2"/>
        <v>6.1999999999999993</v>
      </c>
      <c r="K64" s="122"/>
      <c r="L64" s="900"/>
      <c r="N64" s="2" t="s">
        <v>248</v>
      </c>
      <c r="O64" s="2"/>
      <c r="P64" s="2">
        <v>15.68</v>
      </c>
      <c r="Q64" s="2">
        <v>15.68</v>
      </c>
      <c r="R64" s="2"/>
      <c r="S64" s="2"/>
      <c r="T64" s="2"/>
      <c r="U64" s="2">
        <v>15.68</v>
      </c>
      <c r="V64" s="807">
        <v>0</v>
      </c>
    </row>
    <row r="65" spans="1:22" ht="23.1" customHeight="1" x14ac:dyDescent="0.3">
      <c r="A65" s="75"/>
      <c r="B65" s="893">
        <v>61</v>
      </c>
      <c r="C65" s="902" t="s">
        <v>251</v>
      </c>
      <c r="D65" s="903"/>
      <c r="E65" s="904">
        <v>13.999999999999991</v>
      </c>
      <c r="F65" s="903"/>
      <c r="G65" s="904"/>
      <c r="H65" s="905">
        <f t="shared" si="0"/>
        <v>0</v>
      </c>
      <c r="I65" s="898">
        <f t="shared" si="1"/>
        <v>13.999999999999991</v>
      </c>
      <c r="J65" s="906">
        <f t="shared" si="2"/>
        <v>13.999999999999991</v>
      </c>
      <c r="K65" s="122"/>
      <c r="L65" s="900"/>
      <c r="N65" s="2" t="s">
        <v>1735</v>
      </c>
      <c r="O65" s="2"/>
      <c r="P65" s="2"/>
      <c r="Q65" s="2"/>
      <c r="R65" s="2"/>
      <c r="S65" s="2">
        <v>0.96600000000000008</v>
      </c>
      <c r="T65" s="2">
        <v>0.96600000000000008</v>
      </c>
      <c r="U65" s="2">
        <v>0.96600000000000008</v>
      </c>
      <c r="V65" s="807">
        <v>0</v>
      </c>
    </row>
    <row r="66" spans="1:22" ht="23.1" customHeight="1" x14ac:dyDescent="0.3">
      <c r="A66" s="75"/>
      <c r="B66" s="901">
        <v>62</v>
      </c>
      <c r="C66" s="902" t="s">
        <v>253</v>
      </c>
      <c r="D66" s="903"/>
      <c r="E66" s="904"/>
      <c r="F66" s="903">
        <v>3.6900000000000008</v>
      </c>
      <c r="G66" s="904">
        <v>2.35</v>
      </c>
      <c r="H66" s="905">
        <f t="shared" si="0"/>
        <v>3.6900000000000008</v>
      </c>
      <c r="I66" s="898">
        <f t="shared" si="1"/>
        <v>2.35</v>
      </c>
      <c r="J66" s="906">
        <f t="shared" si="2"/>
        <v>6.0400000000000009</v>
      </c>
      <c r="K66" s="122"/>
      <c r="L66" s="900"/>
      <c r="N66" s="2" t="s">
        <v>1736</v>
      </c>
      <c r="O66" s="2"/>
      <c r="P66" s="2"/>
      <c r="Q66" s="2"/>
      <c r="R66" s="2"/>
      <c r="S66" s="2">
        <v>2.6000000000000006E-2</v>
      </c>
      <c r="T66" s="2">
        <v>2.6000000000000006E-2</v>
      </c>
      <c r="U66" s="2">
        <v>2.6000000000000006E-2</v>
      </c>
      <c r="V66" s="807">
        <v>0</v>
      </c>
    </row>
    <row r="67" spans="1:22" ht="23.1" customHeight="1" x14ac:dyDescent="0.3">
      <c r="A67" s="75"/>
      <c r="B67" s="893">
        <v>63</v>
      </c>
      <c r="C67" s="902" t="s">
        <v>254</v>
      </c>
      <c r="D67" s="903"/>
      <c r="E67" s="904"/>
      <c r="F67" s="903"/>
      <c r="G67" s="904">
        <v>2.4000000000000008</v>
      </c>
      <c r="H67" s="905">
        <f t="shared" si="0"/>
        <v>0</v>
      </c>
      <c r="I67" s="898">
        <f t="shared" si="1"/>
        <v>2.4000000000000008</v>
      </c>
      <c r="J67" s="906">
        <f t="shared" si="2"/>
        <v>2.4000000000000008</v>
      </c>
      <c r="K67" s="122"/>
      <c r="L67" s="900"/>
      <c r="N67" s="2" t="s">
        <v>250</v>
      </c>
      <c r="O67" s="2"/>
      <c r="P67" s="2"/>
      <c r="Q67" s="2"/>
      <c r="R67" s="2">
        <v>6.1999999999999993</v>
      </c>
      <c r="S67" s="2"/>
      <c r="T67" s="2">
        <v>6.1999999999999993</v>
      </c>
      <c r="U67" s="2">
        <v>6.1999999999999993</v>
      </c>
      <c r="V67" s="807">
        <v>0</v>
      </c>
    </row>
    <row r="68" spans="1:22" ht="23.1" customHeight="1" x14ac:dyDescent="0.3">
      <c r="A68" s="75"/>
      <c r="B68" s="901">
        <v>64</v>
      </c>
      <c r="C68" s="902" t="s">
        <v>256</v>
      </c>
      <c r="D68" s="903"/>
      <c r="E68" s="904"/>
      <c r="F68" s="903"/>
      <c r="G68" s="904">
        <v>107.14000000000001</v>
      </c>
      <c r="H68" s="905">
        <f t="shared" si="0"/>
        <v>0</v>
      </c>
      <c r="I68" s="898">
        <f t="shared" si="1"/>
        <v>107.14000000000001</v>
      </c>
      <c r="J68" s="906">
        <f t="shared" si="2"/>
        <v>107.14000000000001</v>
      </c>
      <c r="K68" s="122"/>
      <c r="L68" s="900"/>
      <c r="N68" s="2" t="s">
        <v>251</v>
      </c>
      <c r="O68" s="2"/>
      <c r="P68" s="2">
        <v>13.999999999999991</v>
      </c>
      <c r="Q68" s="2">
        <v>13.999999999999991</v>
      </c>
      <c r="R68" s="2"/>
      <c r="S68" s="2"/>
      <c r="T68" s="2"/>
      <c r="U68" s="2">
        <v>13.999999999999991</v>
      </c>
      <c r="V68" s="807">
        <v>0</v>
      </c>
    </row>
    <row r="69" spans="1:22" ht="23.1" customHeight="1" x14ac:dyDescent="0.3">
      <c r="A69" s="75"/>
      <c r="B69" s="893">
        <v>65</v>
      </c>
      <c r="C69" s="902" t="s">
        <v>258</v>
      </c>
      <c r="D69" s="903"/>
      <c r="E69" s="904"/>
      <c r="F69" s="903"/>
      <c r="G69" s="904">
        <v>71.69</v>
      </c>
      <c r="H69" s="905">
        <f t="shared" si="0"/>
        <v>0</v>
      </c>
      <c r="I69" s="898">
        <f t="shared" si="1"/>
        <v>71.69</v>
      </c>
      <c r="J69" s="906">
        <f t="shared" si="2"/>
        <v>71.69</v>
      </c>
      <c r="K69" s="122"/>
      <c r="L69" s="900"/>
      <c r="N69" s="2" t="s">
        <v>253</v>
      </c>
      <c r="O69" s="2"/>
      <c r="P69" s="2"/>
      <c r="Q69" s="2"/>
      <c r="R69" s="2">
        <v>3.6900000000000008</v>
      </c>
      <c r="S69" s="2">
        <v>2.35</v>
      </c>
      <c r="T69" s="2">
        <v>6.0400000000000009</v>
      </c>
      <c r="U69" s="2">
        <v>6.0400000000000009</v>
      </c>
      <c r="V69" s="807">
        <v>0</v>
      </c>
    </row>
    <row r="70" spans="1:22" ht="23.1" customHeight="1" x14ac:dyDescent="0.3">
      <c r="A70" s="75"/>
      <c r="B70" s="901">
        <v>66</v>
      </c>
      <c r="C70" s="902" t="s">
        <v>260</v>
      </c>
      <c r="D70" s="903"/>
      <c r="E70" s="904"/>
      <c r="F70" s="903"/>
      <c r="G70" s="904">
        <v>20.278000000000006</v>
      </c>
      <c r="H70" s="905">
        <f t="shared" si="0"/>
        <v>0</v>
      </c>
      <c r="I70" s="898">
        <f t="shared" si="1"/>
        <v>20.278000000000006</v>
      </c>
      <c r="J70" s="906">
        <f t="shared" si="2"/>
        <v>20.278000000000006</v>
      </c>
      <c r="K70" s="122"/>
      <c r="L70" s="900"/>
      <c r="N70" s="2" t="s">
        <v>254</v>
      </c>
      <c r="O70" s="2"/>
      <c r="P70" s="2"/>
      <c r="Q70" s="2"/>
      <c r="R70" s="2"/>
      <c r="S70" s="2">
        <v>2.4000000000000008</v>
      </c>
      <c r="T70" s="2">
        <v>2.4000000000000008</v>
      </c>
      <c r="U70" s="2">
        <v>2.4000000000000008</v>
      </c>
      <c r="V70" s="807">
        <v>0</v>
      </c>
    </row>
    <row r="71" spans="1:22" ht="23.1" customHeight="1" x14ac:dyDescent="0.3">
      <c r="A71" s="75"/>
      <c r="B71" s="893">
        <v>67</v>
      </c>
      <c r="C71" s="902" t="s">
        <v>262</v>
      </c>
      <c r="D71" s="903"/>
      <c r="E71" s="904">
        <v>1.28</v>
      </c>
      <c r="F71" s="903"/>
      <c r="G71" s="904"/>
      <c r="H71" s="905">
        <f>+D71+F71</f>
        <v>0</v>
      </c>
      <c r="I71" s="898">
        <f>+E71+G71</f>
        <v>1.28</v>
      </c>
      <c r="J71" s="906">
        <f>SUM(H71:I71)</f>
        <v>1.28</v>
      </c>
      <c r="K71" s="122"/>
      <c r="L71" s="900"/>
      <c r="N71" s="2" t="s">
        <v>256</v>
      </c>
      <c r="O71" s="2"/>
      <c r="P71" s="2"/>
      <c r="Q71" s="2"/>
      <c r="R71" s="2"/>
      <c r="S71" s="2">
        <v>107.14000000000001</v>
      </c>
      <c r="T71" s="2">
        <v>107.14000000000001</v>
      </c>
      <c r="U71" s="2">
        <v>107.14000000000001</v>
      </c>
      <c r="V71" s="807">
        <v>0</v>
      </c>
    </row>
    <row r="72" spans="1:22" ht="23.1" customHeight="1" x14ac:dyDescent="0.3">
      <c r="A72" s="75"/>
      <c r="B72" s="893">
        <v>68</v>
      </c>
      <c r="C72" s="902" t="s">
        <v>264</v>
      </c>
      <c r="D72" s="908"/>
      <c r="E72" s="904"/>
      <c r="F72" s="908"/>
      <c r="G72" s="904">
        <v>13.669999999999998</v>
      </c>
      <c r="H72" s="905">
        <f>+D72+F72</f>
        <v>0</v>
      </c>
      <c r="I72" s="898">
        <f>+E72+G72</f>
        <v>13.669999999999998</v>
      </c>
      <c r="J72" s="906">
        <f>SUM(H72:I72)</f>
        <v>13.669999999999998</v>
      </c>
      <c r="K72" s="122"/>
      <c r="L72" s="900"/>
      <c r="N72" s="2" t="s">
        <v>258</v>
      </c>
      <c r="O72" s="2"/>
      <c r="P72" s="2"/>
      <c r="Q72" s="2"/>
      <c r="R72" s="2"/>
      <c r="S72" s="2">
        <v>71.69</v>
      </c>
      <c r="T72" s="2">
        <v>71.69</v>
      </c>
      <c r="U72" s="2">
        <v>71.69</v>
      </c>
      <c r="V72" s="807">
        <v>0</v>
      </c>
    </row>
    <row r="73" spans="1:22" ht="23.1" customHeight="1" x14ac:dyDescent="0.3">
      <c r="A73" s="75"/>
      <c r="B73" s="893">
        <v>69</v>
      </c>
      <c r="C73" s="902" t="s">
        <v>266</v>
      </c>
      <c r="D73" s="908"/>
      <c r="E73" s="904"/>
      <c r="F73" s="908"/>
      <c r="G73" s="904">
        <v>57.439999999999969</v>
      </c>
      <c r="H73" s="905">
        <f t="shared" ref="H73:H93" si="3">+D73+F73</f>
        <v>0</v>
      </c>
      <c r="I73" s="898">
        <f t="shared" ref="I73:I93" si="4">+E73+G73</f>
        <v>57.439999999999969</v>
      </c>
      <c r="J73" s="906">
        <f t="shared" ref="J73:J93" si="5">SUM(H73:I73)</f>
        <v>57.439999999999969</v>
      </c>
      <c r="K73" s="122"/>
      <c r="L73" s="900"/>
      <c r="N73" s="2" t="s">
        <v>260</v>
      </c>
      <c r="O73" s="2"/>
      <c r="P73" s="2"/>
      <c r="Q73" s="2"/>
      <c r="R73" s="2"/>
      <c r="S73" s="2">
        <v>20.278000000000006</v>
      </c>
      <c r="T73" s="2">
        <v>20.278000000000006</v>
      </c>
      <c r="U73" s="2">
        <v>20.278000000000006</v>
      </c>
      <c r="V73" s="807">
        <v>0</v>
      </c>
    </row>
    <row r="74" spans="1:22" ht="23.1" customHeight="1" x14ac:dyDescent="0.3">
      <c r="A74" s="75"/>
      <c r="B74" s="893">
        <v>70</v>
      </c>
      <c r="C74" s="902" t="s">
        <v>268</v>
      </c>
      <c r="D74" s="908"/>
      <c r="E74" s="904"/>
      <c r="F74" s="908"/>
      <c r="G74" s="904">
        <v>53.299999999999983</v>
      </c>
      <c r="H74" s="905">
        <f t="shared" si="3"/>
        <v>0</v>
      </c>
      <c r="I74" s="898">
        <f t="shared" si="4"/>
        <v>53.299999999999983</v>
      </c>
      <c r="J74" s="906">
        <f t="shared" si="5"/>
        <v>53.299999999999983</v>
      </c>
      <c r="K74" s="122"/>
      <c r="L74" s="900"/>
      <c r="N74" s="2" t="s">
        <v>262</v>
      </c>
      <c r="O74" s="2"/>
      <c r="P74" s="2">
        <v>1.28</v>
      </c>
      <c r="Q74" s="2">
        <v>1.28</v>
      </c>
      <c r="R74" s="2"/>
      <c r="S74" s="2"/>
      <c r="T74" s="2"/>
      <c r="U74" s="2">
        <v>1.28</v>
      </c>
      <c r="V74" s="807">
        <v>0</v>
      </c>
    </row>
    <row r="75" spans="1:22" ht="23.1" customHeight="1" x14ac:dyDescent="0.3">
      <c r="A75" s="75"/>
      <c r="B75" s="893">
        <v>71</v>
      </c>
      <c r="C75" s="902" t="s">
        <v>1741</v>
      </c>
      <c r="D75" s="908"/>
      <c r="E75" s="904"/>
      <c r="F75" s="908"/>
      <c r="G75" s="904">
        <v>0.94999999999999973</v>
      </c>
      <c r="H75" s="905">
        <f t="shared" si="3"/>
        <v>0</v>
      </c>
      <c r="I75" s="898">
        <f t="shared" si="4"/>
        <v>0.94999999999999973</v>
      </c>
      <c r="J75" s="906">
        <f t="shared" si="5"/>
        <v>0.94999999999999973</v>
      </c>
      <c r="K75" s="122"/>
      <c r="L75" s="900"/>
      <c r="N75" s="2" t="s">
        <v>264</v>
      </c>
      <c r="O75" s="2"/>
      <c r="P75" s="2"/>
      <c r="Q75" s="2"/>
      <c r="R75" s="2"/>
      <c r="S75" s="2">
        <v>13.669999999999998</v>
      </c>
      <c r="T75" s="2">
        <v>13.669999999999998</v>
      </c>
      <c r="U75" s="2">
        <v>13.669999999999998</v>
      </c>
      <c r="V75" s="807">
        <v>0</v>
      </c>
    </row>
    <row r="76" spans="1:22" ht="23.1" customHeight="1" x14ac:dyDescent="0.3">
      <c r="A76" s="75"/>
      <c r="B76" s="893">
        <v>72</v>
      </c>
      <c r="C76" s="902" t="s">
        <v>270</v>
      </c>
      <c r="D76" s="908"/>
      <c r="E76" s="904">
        <v>2.4229999999999996</v>
      </c>
      <c r="F76" s="908"/>
      <c r="G76" s="904"/>
      <c r="H76" s="905">
        <f t="shared" si="3"/>
        <v>0</v>
      </c>
      <c r="I76" s="898">
        <f t="shared" si="4"/>
        <v>2.4229999999999996</v>
      </c>
      <c r="J76" s="906">
        <f t="shared" si="5"/>
        <v>2.4229999999999996</v>
      </c>
      <c r="K76" s="122"/>
      <c r="L76" s="900"/>
      <c r="N76" s="2" t="s">
        <v>266</v>
      </c>
      <c r="O76" s="2"/>
      <c r="P76" s="2"/>
      <c r="Q76" s="2"/>
      <c r="R76" s="2"/>
      <c r="S76" s="2">
        <v>57.439999999999969</v>
      </c>
      <c r="T76" s="2">
        <v>57.439999999999969</v>
      </c>
      <c r="U76" s="2">
        <v>57.439999999999969</v>
      </c>
      <c r="V76" s="807">
        <v>0</v>
      </c>
    </row>
    <row r="77" spans="1:22" ht="23.1" customHeight="1" x14ac:dyDescent="0.3">
      <c r="A77" s="75"/>
      <c r="B77" s="893">
        <v>73</v>
      </c>
      <c r="C77" s="902" t="s">
        <v>272</v>
      </c>
      <c r="D77" s="908"/>
      <c r="E77" s="904">
        <v>6.9999999999999991</v>
      </c>
      <c r="F77" s="908"/>
      <c r="G77" s="904"/>
      <c r="H77" s="905">
        <f t="shared" si="3"/>
        <v>0</v>
      </c>
      <c r="I77" s="898">
        <f t="shared" si="4"/>
        <v>6.9999999999999991</v>
      </c>
      <c r="J77" s="906">
        <f t="shared" si="5"/>
        <v>6.9999999999999991</v>
      </c>
      <c r="K77" s="122"/>
      <c r="L77" s="900"/>
      <c r="N77" s="2" t="s">
        <v>268</v>
      </c>
      <c r="O77" s="2"/>
      <c r="P77" s="2"/>
      <c r="Q77" s="2"/>
      <c r="R77" s="2"/>
      <c r="S77" s="2">
        <v>53.299999999999983</v>
      </c>
      <c r="T77" s="2">
        <v>53.299999999999983</v>
      </c>
      <c r="U77" s="2">
        <v>53.299999999999983</v>
      </c>
      <c r="V77" s="807">
        <v>0</v>
      </c>
    </row>
    <row r="78" spans="1:22" ht="23.1" customHeight="1" x14ac:dyDescent="0.3">
      <c r="A78" s="75"/>
      <c r="B78" s="893">
        <v>74</v>
      </c>
      <c r="C78" s="902" t="s">
        <v>274</v>
      </c>
      <c r="D78" s="908"/>
      <c r="E78" s="904">
        <v>11.25</v>
      </c>
      <c r="F78" s="908"/>
      <c r="G78" s="904"/>
      <c r="H78" s="905">
        <f t="shared" si="3"/>
        <v>0</v>
      </c>
      <c r="I78" s="898">
        <f t="shared" si="4"/>
        <v>11.25</v>
      </c>
      <c r="J78" s="906">
        <f t="shared" si="5"/>
        <v>11.25</v>
      </c>
      <c r="K78" s="122"/>
      <c r="L78" s="900"/>
      <c r="N78" s="2" t="s">
        <v>1741</v>
      </c>
      <c r="O78" s="2"/>
      <c r="P78" s="2"/>
      <c r="Q78" s="2"/>
      <c r="R78" s="2"/>
      <c r="S78" s="2">
        <v>0.94999999999999973</v>
      </c>
      <c r="T78" s="2">
        <v>0.94999999999999973</v>
      </c>
      <c r="U78" s="2">
        <v>0.94999999999999973</v>
      </c>
      <c r="V78" s="807">
        <v>0</v>
      </c>
    </row>
    <row r="79" spans="1:22" ht="23.1" customHeight="1" x14ac:dyDescent="0.3">
      <c r="A79" s="75"/>
      <c r="B79" s="893">
        <v>75</v>
      </c>
      <c r="C79" s="902" t="s">
        <v>1745</v>
      </c>
      <c r="D79" s="908"/>
      <c r="E79" s="904"/>
      <c r="F79" s="908"/>
      <c r="G79" s="904">
        <v>2.0699999999999994</v>
      </c>
      <c r="H79" s="905">
        <f t="shared" si="3"/>
        <v>0</v>
      </c>
      <c r="I79" s="898">
        <f t="shared" si="4"/>
        <v>2.0699999999999994</v>
      </c>
      <c r="J79" s="906">
        <f t="shared" si="5"/>
        <v>2.0699999999999994</v>
      </c>
      <c r="K79" s="122"/>
      <c r="L79" s="900"/>
      <c r="N79" s="2" t="s">
        <v>270</v>
      </c>
      <c r="O79" s="2"/>
      <c r="P79" s="2">
        <v>2.4229999999999996</v>
      </c>
      <c r="Q79" s="2">
        <v>2.4229999999999996</v>
      </c>
      <c r="R79" s="2"/>
      <c r="S79" s="2"/>
      <c r="T79" s="2"/>
      <c r="U79" s="2">
        <v>2.4229999999999996</v>
      </c>
      <c r="V79" s="807">
        <v>0</v>
      </c>
    </row>
    <row r="80" spans="1:22" ht="23.1" customHeight="1" x14ac:dyDescent="0.3">
      <c r="A80" s="75"/>
      <c r="B80" s="893">
        <v>76</v>
      </c>
      <c r="C80" s="902" t="s">
        <v>276</v>
      </c>
      <c r="D80" s="908"/>
      <c r="E80" s="904"/>
      <c r="F80" s="908"/>
      <c r="G80" s="904">
        <v>0</v>
      </c>
      <c r="H80" s="905">
        <f t="shared" si="3"/>
        <v>0</v>
      </c>
      <c r="I80" s="898">
        <f t="shared" si="4"/>
        <v>0</v>
      </c>
      <c r="J80" s="906">
        <f t="shared" si="5"/>
        <v>0</v>
      </c>
      <c r="K80" s="122"/>
      <c r="N80" s="2" t="s">
        <v>272</v>
      </c>
      <c r="O80" s="2"/>
      <c r="P80" s="2">
        <v>6.9999999999999991</v>
      </c>
      <c r="Q80" s="2">
        <v>6.9999999999999991</v>
      </c>
      <c r="R80" s="2"/>
      <c r="S80" s="2"/>
      <c r="T80" s="2"/>
      <c r="U80" s="2">
        <v>6.9999999999999991</v>
      </c>
      <c r="V80" s="807">
        <v>0</v>
      </c>
    </row>
    <row r="81" spans="1:22" ht="23.1" customHeight="1" x14ac:dyDescent="0.3">
      <c r="A81" s="75"/>
      <c r="B81" s="893">
        <v>77</v>
      </c>
      <c r="C81" s="902" t="s">
        <v>1823</v>
      </c>
      <c r="D81" s="908"/>
      <c r="E81" s="904"/>
      <c r="F81" s="908"/>
      <c r="G81" s="904">
        <v>0.77000000000000013</v>
      </c>
      <c r="H81" s="905">
        <f t="shared" si="3"/>
        <v>0</v>
      </c>
      <c r="I81" s="898">
        <f t="shared" si="4"/>
        <v>0.77000000000000013</v>
      </c>
      <c r="J81" s="906">
        <f t="shared" si="5"/>
        <v>0.77000000000000013</v>
      </c>
      <c r="K81" s="122"/>
      <c r="N81" s="2" t="s">
        <v>274</v>
      </c>
      <c r="O81" s="2"/>
      <c r="P81" s="2">
        <v>11.25</v>
      </c>
      <c r="Q81" s="2">
        <v>11.25</v>
      </c>
      <c r="R81" s="2"/>
      <c r="S81" s="2"/>
      <c r="T81" s="2"/>
      <c r="U81" s="2">
        <v>11.25</v>
      </c>
      <c r="V81" s="807">
        <v>0</v>
      </c>
    </row>
    <row r="82" spans="1:22" ht="23.1" customHeight="1" x14ac:dyDescent="0.3">
      <c r="A82" s="75"/>
      <c r="B82" s="893">
        <v>78</v>
      </c>
      <c r="C82" s="902" t="s">
        <v>278</v>
      </c>
      <c r="D82" s="908"/>
      <c r="E82" s="904"/>
      <c r="F82" s="908">
        <v>3.600000000000001</v>
      </c>
      <c r="G82" s="904"/>
      <c r="H82" s="905">
        <f t="shared" si="3"/>
        <v>3.600000000000001</v>
      </c>
      <c r="I82" s="898">
        <f t="shared" si="4"/>
        <v>0</v>
      </c>
      <c r="J82" s="906">
        <f t="shared" si="5"/>
        <v>3.600000000000001</v>
      </c>
      <c r="K82" s="122"/>
      <c r="N82" s="2" t="s">
        <v>1745</v>
      </c>
      <c r="O82" s="2"/>
      <c r="P82" s="2"/>
      <c r="Q82" s="2"/>
      <c r="R82" s="2"/>
      <c r="S82" s="2">
        <v>2.0699999999999994</v>
      </c>
      <c r="T82" s="2">
        <v>2.0699999999999994</v>
      </c>
      <c r="U82" s="2">
        <v>2.0699999999999994</v>
      </c>
      <c r="V82" s="807">
        <v>0</v>
      </c>
    </row>
    <row r="83" spans="1:22" ht="23.1" customHeight="1" x14ac:dyDescent="0.3">
      <c r="A83" s="75"/>
      <c r="B83" s="893">
        <v>79</v>
      </c>
      <c r="C83" s="902" t="s">
        <v>1822</v>
      </c>
      <c r="D83" s="908"/>
      <c r="E83" s="904"/>
      <c r="F83" s="908"/>
      <c r="G83" s="904">
        <v>0.28999999999999998</v>
      </c>
      <c r="H83" s="905">
        <f t="shared" si="3"/>
        <v>0</v>
      </c>
      <c r="I83" s="898">
        <f t="shared" si="4"/>
        <v>0.28999999999999998</v>
      </c>
      <c r="J83" s="906">
        <f t="shared" si="5"/>
        <v>0.28999999999999998</v>
      </c>
      <c r="K83" s="122"/>
      <c r="N83" s="2" t="s">
        <v>276</v>
      </c>
      <c r="O83" s="2"/>
      <c r="P83" s="2"/>
      <c r="Q83" s="2"/>
      <c r="R83" s="2"/>
      <c r="S83" s="2">
        <v>0</v>
      </c>
      <c r="T83" s="2">
        <v>0</v>
      </c>
      <c r="U83" s="2">
        <v>0</v>
      </c>
      <c r="V83" s="807">
        <v>0</v>
      </c>
    </row>
    <row r="84" spans="1:22" ht="23.1" customHeight="1" x14ac:dyDescent="0.3">
      <c r="A84" s="75"/>
      <c r="B84" s="893">
        <v>80</v>
      </c>
      <c r="C84" s="902" t="s">
        <v>280</v>
      </c>
      <c r="D84" s="908"/>
      <c r="E84" s="904">
        <v>6.1000000000000014</v>
      </c>
      <c r="F84" s="908">
        <v>6.5039999999999987</v>
      </c>
      <c r="G84" s="904">
        <v>1</v>
      </c>
      <c r="H84" s="905">
        <f t="shared" si="3"/>
        <v>6.5039999999999987</v>
      </c>
      <c r="I84" s="898">
        <f t="shared" si="4"/>
        <v>7.1000000000000014</v>
      </c>
      <c r="J84" s="906">
        <f t="shared" si="5"/>
        <v>13.603999999999999</v>
      </c>
      <c r="K84" s="122"/>
      <c r="N84" s="2" t="s">
        <v>1823</v>
      </c>
      <c r="O84" s="2"/>
      <c r="P84" s="2"/>
      <c r="Q84" s="2"/>
      <c r="R84" s="2"/>
      <c r="S84" s="2">
        <v>0.77000000000000013</v>
      </c>
      <c r="T84" s="2">
        <v>0.77000000000000013</v>
      </c>
      <c r="U84" s="2">
        <v>0.77000000000000013</v>
      </c>
      <c r="V84" s="807">
        <v>0</v>
      </c>
    </row>
    <row r="85" spans="1:22" ht="23.1" customHeight="1" x14ac:dyDescent="0.3">
      <c r="A85" s="75"/>
      <c r="B85" s="893">
        <v>81</v>
      </c>
      <c r="C85" s="902" t="s">
        <v>282</v>
      </c>
      <c r="D85" s="908"/>
      <c r="E85" s="904">
        <v>2.9</v>
      </c>
      <c r="F85" s="908"/>
      <c r="G85" s="904"/>
      <c r="H85" s="905">
        <f t="shared" si="3"/>
        <v>0</v>
      </c>
      <c r="I85" s="898">
        <f t="shared" si="4"/>
        <v>2.9</v>
      </c>
      <c r="J85" s="906">
        <f t="shared" si="5"/>
        <v>2.9</v>
      </c>
      <c r="K85" s="122"/>
      <c r="N85" s="2" t="s">
        <v>278</v>
      </c>
      <c r="O85" s="2"/>
      <c r="P85" s="2"/>
      <c r="Q85" s="2"/>
      <c r="R85" s="2">
        <v>3.600000000000001</v>
      </c>
      <c r="S85" s="2"/>
      <c r="T85" s="2">
        <v>3.600000000000001</v>
      </c>
      <c r="U85" s="2">
        <v>3.600000000000001</v>
      </c>
      <c r="V85" s="807">
        <v>0</v>
      </c>
    </row>
    <row r="86" spans="1:22" ht="23.1" customHeight="1" x14ac:dyDescent="0.3">
      <c r="A86" s="75"/>
      <c r="B86" s="893">
        <v>82</v>
      </c>
      <c r="C86" s="902" t="s">
        <v>1749</v>
      </c>
      <c r="D86" s="908"/>
      <c r="E86" s="904"/>
      <c r="F86" s="908"/>
      <c r="G86" s="904">
        <v>2</v>
      </c>
      <c r="H86" s="905">
        <f t="shared" si="3"/>
        <v>0</v>
      </c>
      <c r="I86" s="898">
        <f t="shared" si="4"/>
        <v>2</v>
      </c>
      <c r="J86" s="906">
        <f t="shared" si="5"/>
        <v>2</v>
      </c>
      <c r="K86" s="122"/>
      <c r="N86" s="2" t="s">
        <v>1822</v>
      </c>
      <c r="O86" s="2"/>
      <c r="P86" s="2"/>
      <c r="Q86" s="2"/>
      <c r="R86" s="2"/>
      <c r="S86" s="2">
        <v>0.28999999999999998</v>
      </c>
      <c r="T86" s="2">
        <v>0.28999999999999998</v>
      </c>
      <c r="U86" s="2">
        <v>0.28999999999999998</v>
      </c>
      <c r="V86" s="807">
        <v>0</v>
      </c>
    </row>
    <row r="87" spans="1:22" ht="23.1" customHeight="1" x14ac:dyDescent="0.3">
      <c r="A87" s="75"/>
      <c r="B87" s="893">
        <v>83</v>
      </c>
      <c r="C87" s="902" t="s">
        <v>1751</v>
      </c>
      <c r="D87" s="908"/>
      <c r="E87" s="904"/>
      <c r="F87" s="908"/>
      <c r="G87" s="904">
        <v>3.7999999999999989</v>
      </c>
      <c r="H87" s="905">
        <f t="shared" si="3"/>
        <v>0</v>
      </c>
      <c r="I87" s="898">
        <f t="shared" si="4"/>
        <v>3.7999999999999989</v>
      </c>
      <c r="J87" s="906">
        <f t="shared" si="5"/>
        <v>3.7999999999999989</v>
      </c>
      <c r="K87" s="122"/>
      <c r="N87" s="2" t="s">
        <v>280</v>
      </c>
      <c r="O87" s="2"/>
      <c r="P87" s="2">
        <v>6.1000000000000014</v>
      </c>
      <c r="Q87" s="2">
        <v>6.1000000000000014</v>
      </c>
      <c r="R87" s="2">
        <v>6.5039999999999987</v>
      </c>
      <c r="S87" s="2">
        <v>1</v>
      </c>
      <c r="T87" s="2">
        <v>7.5039999999999987</v>
      </c>
      <c r="U87" s="2">
        <v>13.603999999999999</v>
      </c>
      <c r="V87" s="807">
        <v>0</v>
      </c>
    </row>
    <row r="88" spans="1:22" ht="23.1" customHeight="1" x14ac:dyDescent="0.3">
      <c r="A88" s="75"/>
      <c r="B88" s="893">
        <v>84</v>
      </c>
      <c r="C88" s="902" t="s">
        <v>284</v>
      </c>
      <c r="D88" s="908"/>
      <c r="E88" s="904">
        <v>12</v>
      </c>
      <c r="F88" s="908"/>
      <c r="G88" s="904"/>
      <c r="H88" s="905">
        <f t="shared" si="3"/>
        <v>0</v>
      </c>
      <c r="I88" s="898">
        <f t="shared" si="4"/>
        <v>12</v>
      </c>
      <c r="J88" s="906">
        <f t="shared" si="5"/>
        <v>12</v>
      </c>
      <c r="K88" s="122"/>
      <c r="N88" s="2" t="s">
        <v>282</v>
      </c>
      <c r="O88" s="2"/>
      <c r="P88" s="2">
        <v>2.9</v>
      </c>
      <c r="Q88" s="2">
        <v>2.9</v>
      </c>
      <c r="R88" s="2"/>
      <c r="S88" s="2"/>
      <c r="T88" s="2"/>
      <c r="U88" s="2">
        <v>2.9</v>
      </c>
      <c r="V88" s="807">
        <v>0</v>
      </c>
    </row>
    <row r="89" spans="1:22" ht="23.1" customHeight="1" x14ac:dyDescent="0.3">
      <c r="A89" s="75"/>
      <c r="B89" s="893">
        <v>85</v>
      </c>
      <c r="C89" s="902" t="s">
        <v>1714</v>
      </c>
      <c r="D89" s="908">
        <v>24.699999999999985</v>
      </c>
      <c r="E89" s="904">
        <v>40.5</v>
      </c>
      <c r="F89" s="908"/>
      <c r="G89" s="904">
        <v>1.5</v>
      </c>
      <c r="H89" s="905">
        <f t="shared" si="3"/>
        <v>24.699999999999985</v>
      </c>
      <c r="I89" s="898">
        <f t="shared" si="4"/>
        <v>42</v>
      </c>
      <c r="J89" s="906">
        <f t="shared" si="5"/>
        <v>66.699999999999989</v>
      </c>
      <c r="K89" s="122"/>
      <c r="N89" s="2" t="s">
        <v>1749</v>
      </c>
      <c r="O89" s="2"/>
      <c r="P89" s="2"/>
      <c r="Q89" s="2"/>
      <c r="R89" s="2"/>
      <c r="S89" s="2">
        <v>2</v>
      </c>
      <c r="T89" s="2">
        <v>2</v>
      </c>
      <c r="U89" s="2">
        <v>2</v>
      </c>
      <c r="V89" s="807">
        <v>0</v>
      </c>
    </row>
    <row r="90" spans="1:22" ht="23.1" customHeight="1" x14ac:dyDescent="0.3">
      <c r="A90" s="75"/>
      <c r="B90" s="893">
        <v>86</v>
      </c>
      <c r="C90" s="902" t="s">
        <v>286</v>
      </c>
      <c r="D90" s="908"/>
      <c r="E90" s="904">
        <v>9.18</v>
      </c>
      <c r="F90" s="908"/>
      <c r="G90" s="904">
        <v>3.2699999999999996</v>
      </c>
      <c r="H90" s="905">
        <f t="shared" si="3"/>
        <v>0</v>
      </c>
      <c r="I90" s="898">
        <f t="shared" si="4"/>
        <v>12.45</v>
      </c>
      <c r="J90" s="906">
        <f t="shared" si="5"/>
        <v>12.45</v>
      </c>
      <c r="K90" s="122"/>
      <c r="N90" s="2" t="s">
        <v>1751</v>
      </c>
      <c r="O90" s="2"/>
      <c r="P90" s="2"/>
      <c r="Q90" s="2"/>
      <c r="R90" s="2"/>
      <c r="S90" s="2">
        <v>3.7999999999999989</v>
      </c>
      <c r="T90" s="2">
        <v>3.7999999999999989</v>
      </c>
      <c r="U90" s="2">
        <v>3.7999999999999989</v>
      </c>
      <c r="V90" s="807">
        <v>0</v>
      </c>
    </row>
    <row r="91" spans="1:22" ht="23.1" customHeight="1" x14ac:dyDescent="0.3">
      <c r="A91" s="75"/>
      <c r="B91" s="893">
        <v>87</v>
      </c>
      <c r="C91" s="902" t="s">
        <v>288</v>
      </c>
      <c r="D91" s="908"/>
      <c r="E91" s="904"/>
      <c r="F91" s="908"/>
      <c r="G91" s="904">
        <v>7.9999999999999885</v>
      </c>
      <c r="H91" s="905">
        <f t="shared" si="3"/>
        <v>0</v>
      </c>
      <c r="I91" s="898">
        <f t="shared" si="4"/>
        <v>7.9999999999999885</v>
      </c>
      <c r="J91" s="906">
        <f t="shared" si="5"/>
        <v>7.9999999999999885</v>
      </c>
      <c r="K91" s="122"/>
      <c r="N91" s="2" t="s">
        <v>284</v>
      </c>
      <c r="O91" s="2"/>
      <c r="P91" s="2">
        <v>12</v>
      </c>
      <c r="Q91" s="2">
        <v>12</v>
      </c>
      <c r="R91" s="2"/>
      <c r="S91" s="2"/>
      <c r="T91" s="2"/>
      <c r="U91" s="2">
        <v>12</v>
      </c>
      <c r="V91" s="807">
        <v>0</v>
      </c>
    </row>
    <row r="92" spans="1:22" ht="23.1" customHeight="1" x14ac:dyDescent="0.3">
      <c r="A92" s="75"/>
      <c r="B92" s="893">
        <v>88</v>
      </c>
      <c r="C92" s="902" t="s">
        <v>1570</v>
      </c>
      <c r="D92" s="908"/>
      <c r="E92" s="904"/>
      <c r="F92" s="908"/>
      <c r="G92" s="904">
        <v>5.6530000000000014</v>
      </c>
      <c r="H92" s="905">
        <f t="shared" si="3"/>
        <v>0</v>
      </c>
      <c r="I92" s="898">
        <f t="shared" si="4"/>
        <v>5.6530000000000014</v>
      </c>
      <c r="J92" s="906">
        <f t="shared" si="5"/>
        <v>5.6530000000000014</v>
      </c>
      <c r="K92" s="122"/>
      <c r="N92" s="2" t="s">
        <v>1714</v>
      </c>
      <c r="O92" s="2">
        <v>24.699999999999985</v>
      </c>
      <c r="P92" s="2">
        <v>40.5</v>
      </c>
      <c r="Q92" s="2">
        <v>65.199999999999989</v>
      </c>
      <c r="R92" s="2"/>
      <c r="S92" s="2">
        <v>1.5</v>
      </c>
      <c r="T92" s="2">
        <v>1.5</v>
      </c>
      <c r="U92" s="2">
        <v>66.699999999999989</v>
      </c>
      <c r="V92" s="807">
        <v>0</v>
      </c>
    </row>
    <row r="93" spans="1:22" ht="23.1" customHeight="1" thickBot="1" x14ac:dyDescent="0.35">
      <c r="A93" s="75"/>
      <c r="B93" s="893">
        <v>89</v>
      </c>
      <c r="C93" s="902" t="s">
        <v>1216</v>
      </c>
      <c r="D93" s="908"/>
      <c r="E93" s="904"/>
      <c r="F93" s="908">
        <v>13.46</v>
      </c>
      <c r="G93" s="904">
        <v>346.33629999999982</v>
      </c>
      <c r="H93" s="905">
        <f t="shared" si="3"/>
        <v>13.46</v>
      </c>
      <c r="I93" s="898">
        <f t="shared" si="4"/>
        <v>346.33629999999982</v>
      </c>
      <c r="J93" s="906">
        <f t="shared" si="5"/>
        <v>359.7962999999998</v>
      </c>
      <c r="K93" s="122"/>
      <c r="N93" s="2" t="s">
        <v>286</v>
      </c>
      <c r="O93" s="2"/>
      <c r="P93" s="2">
        <v>9.18</v>
      </c>
      <c r="Q93" s="2">
        <v>9.18</v>
      </c>
      <c r="R93" s="2"/>
      <c r="S93" s="2">
        <v>3.2699999999999996</v>
      </c>
      <c r="T93" s="2">
        <v>3.2699999999999996</v>
      </c>
      <c r="U93" s="2">
        <v>12.45</v>
      </c>
      <c r="V93" s="807">
        <v>0</v>
      </c>
    </row>
    <row r="94" spans="1:22" ht="23.1" customHeight="1" thickTop="1" x14ac:dyDescent="0.3">
      <c r="B94" s="1842" t="s">
        <v>1215</v>
      </c>
      <c r="C94" s="1843"/>
      <c r="D94" s="909">
        <f t="shared" ref="D94:J94" si="6">SUM(D5:D93)</f>
        <v>36.679999999999986</v>
      </c>
      <c r="E94" s="909">
        <f t="shared" si="6"/>
        <v>184.70400000000001</v>
      </c>
      <c r="F94" s="909">
        <f t="shared" si="6"/>
        <v>80.461000000000013</v>
      </c>
      <c r="G94" s="909">
        <f t="shared" si="6"/>
        <v>971.9052999999999</v>
      </c>
      <c r="H94" s="910">
        <f t="shared" si="6"/>
        <v>117.14099999999999</v>
      </c>
      <c r="I94" s="909">
        <f t="shared" si="6"/>
        <v>1156.6092999999998</v>
      </c>
      <c r="J94" s="911">
        <f t="shared" si="6"/>
        <v>1273.7502999999995</v>
      </c>
      <c r="N94" s="2" t="s">
        <v>288</v>
      </c>
      <c r="O94" s="2"/>
      <c r="P94" s="2"/>
      <c r="Q94" s="2"/>
      <c r="R94" s="2"/>
      <c r="S94" s="2">
        <v>7.9999999999999885</v>
      </c>
      <c r="T94" s="2">
        <v>7.9999999999999885</v>
      </c>
      <c r="U94" s="2">
        <v>7.9999999999999885</v>
      </c>
      <c r="V94" s="807">
        <v>0</v>
      </c>
    </row>
    <row r="95" spans="1:22" ht="23.1" customHeight="1" x14ac:dyDescent="0.3">
      <c r="B95" s="1844"/>
      <c r="C95" s="1845"/>
      <c r="D95" s="1903">
        <f>+D94+E94</f>
        <v>221.38399999999999</v>
      </c>
      <c r="E95" s="1904"/>
      <c r="F95" s="1903">
        <f>+F94+G94</f>
        <v>1052.3662999999999</v>
      </c>
      <c r="G95" s="1905"/>
      <c r="H95" s="1906">
        <f>+H94+I94</f>
        <v>1273.7502999999999</v>
      </c>
      <c r="I95" s="1907"/>
      <c r="J95" s="476"/>
      <c r="N95" s="2" t="s">
        <v>1570</v>
      </c>
      <c r="O95" s="2"/>
      <c r="P95" s="2"/>
      <c r="Q95" s="2"/>
      <c r="R95" s="2"/>
      <c r="S95" s="2">
        <v>5.6530000000000014</v>
      </c>
      <c r="T95" s="2">
        <v>5.6530000000000014</v>
      </c>
      <c r="U95" s="2">
        <v>5.6530000000000014</v>
      </c>
      <c r="V95" s="807">
        <v>0</v>
      </c>
    </row>
    <row r="96" spans="1:22" ht="23.1" customHeight="1" x14ac:dyDescent="0.3">
      <c r="B96" s="402" t="s">
        <v>1206</v>
      </c>
      <c r="C96" s="75"/>
      <c r="D96" s="75"/>
      <c r="E96" s="75"/>
      <c r="F96" s="75"/>
      <c r="G96" s="75"/>
      <c r="H96" s="75"/>
      <c r="I96" s="75"/>
      <c r="J96" s="75"/>
      <c r="N96" s="2" t="s">
        <v>1216</v>
      </c>
      <c r="O96" s="2"/>
      <c r="P96" s="2"/>
      <c r="Q96" s="2"/>
      <c r="R96" s="2">
        <v>13.46</v>
      </c>
      <c r="S96" s="2">
        <v>346.33629999999982</v>
      </c>
      <c r="T96" s="2">
        <v>359.7962999999998</v>
      </c>
      <c r="U96" s="2">
        <v>359.7962999999998</v>
      </c>
      <c r="V96" s="807">
        <v>0</v>
      </c>
    </row>
    <row r="97" spans="2:21" x14ac:dyDescent="0.3">
      <c r="N97" s="2" t="s">
        <v>290</v>
      </c>
      <c r="O97" s="2">
        <v>36.679999999999986</v>
      </c>
      <c r="P97" s="2">
        <v>184.70400000000001</v>
      </c>
      <c r="Q97" s="2">
        <v>221.38399999999999</v>
      </c>
      <c r="R97" s="2">
        <v>80.461000000000013</v>
      </c>
      <c r="S97" s="2">
        <v>971.9052999999999</v>
      </c>
      <c r="T97" s="2">
        <v>1052.3662999999997</v>
      </c>
      <c r="U97" s="2">
        <v>1273.7502999999995</v>
      </c>
    </row>
    <row r="98" spans="2:21" ht="17.25" x14ac:dyDescent="0.3">
      <c r="B98" s="479"/>
      <c r="C98" s="913"/>
      <c r="D98" s="914"/>
      <c r="E98" s="914"/>
      <c r="F98" s="914"/>
      <c r="G98" s="914"/>
      <c r="H98" s="915"/>
      <c r="I98" s="915"/>
      <c r="J98" s="916"/>
    </row>
    <row r="99" spans="2:21" ht="17.25" x14ac:dyDescent="0.3">
      <c r="B99" s="479"/>
      <c r="C99" s="913"/>
      <c r="D99" s="914"/>
      <c r="E99" s="914"/>
      <c r="F99" s="914"/>
      <c r="G99" s="914"/>
      <c r="H99" s="915"/>
      <c r="I99" s="915"/>
      <c r="J99" s="916"/>
    </row>
    <row r="100" spans="2:21" ht="17.25" x14ac:dyDescent="0.3">
      <c r="B100" s="479"/>
      <c r="C100" s="913"/>
      <c r="D100" s="914"/>
      <c r="E100" s="914"/>
      <c r="F100" s="914"/>
      <c r="G100" s="914"/>
      <c r="H100" s="915"/>
      <c r="I100" s="915"/>
      <c r="J100" s="916"/>
    </row>
    <row r="101" spans="2:21" ht="17.25" x14ac:dyDescent="0.3">
      <c r="B101" s="479"/>
      <c r="C101" s="913"/>
      <c r="D101" s="914"/>
      <c r="E101" s="914"/>
      <c r="F101" s="914"/>
      <c r="G101" s="914"/>
      <c r="H101" s="915"/>
      <c r="I101" s="915"/>
      <c r="J101" s="916"/>
    </row>
    <row r="102" spans="2:21" ht="17.25" x14ac:dyDescent="0.3">
      <c r="B102" s="479"/>
      <c r="C102" s="913"/>
      <c r="D102" s="914"/>
      <c r="E102" s="914"/>
      <c r="F102" s="914"/>
      <c r="G102" s="914"/>
      <c r="H102" s="915"/>
      <c r="I102" s="915"/>
      <c r="J102" s="916"/>
    </row>
    <row r="103" spans="2:21" ht="17.25" x14ac:dyDescent="0.3">
      <c r="B103" s="479"/>
      <c r="C103" s="913"/>
      <c r="D103" s="914"/>
      <c r="E103" s="914"/>
      <c r="F103" s="914"/>
      <c r="G103" s="914"/>
      <c r="H103" s="915"/>
      <c r="I103" s="915"/>
      <c r="J103" s="916"/>
    </row>
  </sheetData>
  <mergeCells count="9">
    <mergeCell ref="B94:C95"/>
    <mergeCell ref="D95:E95"/>
    <mergeCell ref="F95:G95"/>
    <mergeCell ref="H95:I95"/>
    <mergeCell ref="B3:B4"/>
    <mergeCell ref="C3:C4"/>
    <mergeCell ref="D3:E3"/>
    <mergeCell ref="F3:G3"/>
    <mergeCell ref="H3:I3"/>
  </mergeCells>
  <pageMargins left="0.78740157480314965" right="0.55118110236220474" top="0.78740157480314965" bottom="0.59055118110236227" header="0" footer="0"/>
  <pageSetup paperSize="9" scale="49" fitToHeight="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A1:AF155"/>
  <sheetViews>
    <sheetView view="pageBreakPreview" topLeftCell="B1" zoomScale="90" zoomScaleNormal="55" zoomScaleSheetLayoutView="90" workbookViewId="0">
      <selection activeCell="Q18" sqref="Q18"/>
    </sheetView>
  </sheetViews>
  <sheetFormatPr baseColWidth="10" defaultRowHeight="16.5" x14ac:dyDescent="0.3"/>
  <cols>
    <col min="1" max="1" width="12.42578125" style="24" customWidth="1"/>
    <col min="2" max="2" width="12.7109375" style="24" customWidth="1"/>
    <col min="3" max="3" width="12.5703125" style="24" customWidth="1"/>
    <col min="4" max="5" width="11.42578125" style="24" customWidth="1"/>
    <col min="6" max="6" width="10.5703125" style="24" customWidth="1"/>
    <col min="7" max="9" width="11.42578125" style="24" customWidth="1"/>
    <col min="10" max="10" width="10.42578125" style="24" customWidth="1"/>
    <col min="11" max="13" width="11.42578125" style="24" customWidth="1"/>
    <col min="14" max="14" width="11.140625" style="24" customWidth="1"/>
    <col min="15" max="15" width="13" style="24" customWidth="1"/>
    <col min="16" max="16" width="5" style="47" customWidth="1"/>
    <col min="17" max="17" width="19.7109375" style="47" bestFit="1" customWidth="1"/>
    <col min="18" max="18" width="22.42578125" style="47" bestFit="1" customWidth="1"/>
    <col min="19" max="19" width="8.28515625" style="47" bestFit="1" customWidth="1"/>
    <col min="20" max="20" width="7.28515625" style="47" bestFit="1" customWidth="1"/>
    <col min="21" max="21" width="17.5703125" style="47" bestFit="1" customWidth="1"/>
    <col min="22" max="22" width="19.28515625" style="47" bestFit="1" customWidth="1"/>
    <col min="23" max="23" width="8.28515625" style="47" bestFit="1" customWidth="1"/>
    <col min="24" max="24" width="5.42578125" style="47" bestFit="1" customWidth="1"/>
    <col min="25" max="25" width="6.140625" style="47" bestFit="1" customWidth="1"/>
    <col min="26" max="26" width="12.42578125" style="47" bestFit="1" customWidth="1"/>
    <col min="27" max="27" width="8.140625" style="47" bestFit="1" customWidth="1"/>
    <col min="28" max="28" width="24" style="47" customWidth="1"/>
    <col min="29" max="29" width="30.7109375" style="47" customWidth="1"/>
    <col min="30" max="30" width="25.5703125" style="24" customWidth="1"/>
    <col min="31" max="31" width="18.7109375" style="24" bestFit="1" customWidth="1"/>
    <col min="32" max="16384" width="11.42578125" style="24"/>
  </cols>
  <sheetData>
    <row r="1" spans="1:32" s="73" customFormat="1" ht="17.25" x14ac:dyDescent="0.3">
      <c r="A1" s="343"/>
      <c r="B1" s="344"/>
      <c r="C1" s="344"/>
      <c r="D1" s="344"/>
      <c r="E1" s="344"/>
      <c r="F1" s="344"/>
      <c r="G1" s="344"/>
      <c r="H1" s="75"/>
      <c r="I1" s="75"/>
      <c r="J1" s="75"/>
      <c r="K1" s="75"/>
      <c r="L1" s="75"/>
      <c r="M1" s="75"/>
      <c r="N1" s="75"/>
      <c r="O1" s="75"/>
      <c r="P1" s="123"/>
      <c r="Q1" s="123"/>
      <c r="R1" s="123"/>
      <c r="S1" s="123"/>
      <c r="T1" s="123"/>
      <c r="U1" s="812"/>
      <c r="V1" s="812"/>
      <c r="W1" s="47"/>
      <c r="X1" s="123"/>
      <c r="Y1" s="123"/>
      <c r="Z1" s="123"/>
      <c r="AA1" s="123"/>
      <c r="AB1" s="123"/>
      <c r="AC1" s="123"/>
    </row>
    <row r="2" spans="1:32" s="73" customFormat="1" ht="13.5" x14ac:dyDescent="0.25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123"/>
      <c r="Q2" s="123"/>
      <c r="R2" s="123"/>
      <c r="S2" s="123"/>
      <c r="T2" s="123"/>
      <c r="U2" s="812"/>
      <c r="V2" s="812"/>
      <c r="W2" s="813"/>
      <c r="X2" s="123"/>
      <c r="Y2" s="123"/>
      <c r="Z2" s="123"/>
      <c r="AA2" s="123"/>
      <c r="AB2" s="123"/>
      <c r="AC2" s="123"/>
    </row>
    <row r="3" spans="1:32" s="73" customFormat="1" ht="13.5" x14ac:dyDescent="0.25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123"/>
      <c r="Q3" s="123"/>
      <c r="R3" s="123"/>
      <c r="S3" s="123"/>
      <c r="T3" s="123"/>
      <c r="U3" s="812"/>
      <c r="V3" s="812"/>
      <c r="W3" s="813"/>
      <c r="X3" s="123"/>
      <c r="Y3" s="123"/>
      <c r="Z3" s="123"/>
      <c r="AA3" s="123"/>
      <c r="AB3" s="123"/>
      <c r="AC3" s="123"/>
    </row>
    <row r="4" spans="1:32" s="73" customFormat="1" x14ac:dyDescent="0.3">
      <c r="A4" s="75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528"/>
      <c r="Q4" s="123"/>
      <c r="R4" s="123"/>
      <c r="S4" s="123"/>
      <c r="T4" s="123"/>
      <c r="U4" s="71" t="s">
        <v>1112</v>
      </c>
      <c r="V4" s="47" t="s">
        <v>1113</v>
      </c>
      <c r="W4" s="47"/>
      <c r="X4" s="123"/>
      <c r="Y4" s="123"/>
      <c r="Z4" s="123"/>
      <c r="AA4" s="123"/>
    </row>
    <row r="5" spans="1:32" s="73" customFormat="1" x14ac:dyDescent="0.3">
      <c r="A5" s="75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123"/>
      <c r="Q5" s="917"/>
      <c r="R5" s="917"/>
      <c r="S5" s="917"/>
      <c r="T5" s="917"/>
      <c r="U5" s="71" t="s">
        <v>165</v>
      </c>
      <c r="V5" s="47" t="s">
        <v>1171</v>
      </c>
      <c r="W5" s="812"/>
      <c r="X5" s="123"/>
      <c r="Y5" s="123"/>
      <c r="Z5" s="123"/>
      <c r="AA5" s="123"/>
      <c r="AF5" s="24"/>
    </row>
    <row r="6" spans="1:32" s="73" customFormat="1" x14ac:dyDescent="0.3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123"/>
      <c r="Q6" s="123"/>
      <c r="R6" s="123"/>
      <c r="S6" s="123"/>
      <c r="T6" s="917"/>
      <c r="U6" s="71" t="s">
        <v>1117</v>
      </c>
      <c r="V6" s="47" t="s">
        <v>164</v>
      </c>
      <c r="W6" s="812"/>
      <c r="X6" s="123"/>
      <c r="Y6" s="123"/>
      <c r="Z6" s="123"/>
      <c r="AA6" s="123"/>
      <c r="AF6" s="24"/>
    </row>
    <row r="7" spans="1:32" s="73" customFormat="1" x14ac:dyDescent="0.3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123"/>
      <c r="Q7" s="917" t="s">
        <v>1193</v>
      </c>
      <c r="R7" s="917"/>
      <c r="S7" s="917"/>
      <c r="T7" s="917"/>
      <c r="U7" s="47"/>
      <c r="V7" s="47"/>
      <c r="W7" s="812"/>
      <c r="X7" s="123"/>
      <c r="Y7" s="123"/>
      <c r="Z7" s="123"/>
      <c r="AA7" s="123"/>
      <c r="AF7" s="24"/>
    </row>
    <row r="8" spans="1:32" s="73" customFormat="1" x14ac:dyDescent="0.3">
      <c r="A8" s="75"/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123"/>
      <c r="Q8" s="917" t="s">
        <v>1219</v>
      </c>
      <c r="R8" s="917" t="s">
        <v>1234</v>
      </c>
      <c r="S8" s="917" t="s">
        <v>1208</v>
      </c>
      <c r="T8" s="917"/>
      <c r="U8" s="2" t="s">
        <v>315</v>
      </c>
      <c r="V8" s="2" t="s">
        <v>1838</v>
      </c>
      <c r="W8" s="812"/>
      <c r="X8" s="123"/>
      <c r="Y8" s="123"/>
      <c r="Z8" s="123"/>
      <c r="AA8" s="123"/>
      <c r="AF8" s="24"/>
    </row>
    <row r="9" spans="1:32" s="73" customFormat="1" ht="15" x14ac:dyDescent="0.25">
      <c r="A9" s="75"/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123"/>
      <c r="Q9" s="812" t="s">
        <v>257</v>
      </c>
      <c r="R9" s="918">
        <v>107.14</v>
      </c>
      <c r="S9" s="919">
        <v>8.4113817284282424E-2</v>
      </c>
      <c r="T9" s="917"/>
      <c r="U9" s="2" t="s">
        <v>257</v>
      </c>
      <c r="V9" s="2">
        <v>107.14</v>
      </c>
      <c r="W9" s="812"/>
      <c r="X9" s="123"/>
      <c r="Y9" s="123"/>
      <c r="Z9" s="123"/>
      <c r="AA9" s="123"/>
      <c r="AF9" s="920"/>
    </row>
    <row r="10" spans="1:32" s="73" customFormat="1" ht="15" x14ac:dyDescent="0.25">
      <c r="A10" s="75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123"/>
      <c r="Q10" s="812" t="s">
        <v>259</v>
      </c>
      <c r="R10" s="918">
        <v>71.69</v>
      </c>
      <c r="S10" s="919">
        <v>5.6282616773475895E-2</v>
      </c>
      <c r="T10" s="917"/>
      <c r="U10" s="2" t="s">
        <v>259</v>
      </c>
      <c r="V10" s="2">
        <v>71.69</v>
      </c>
      <c r="W10" s="812"/>
      <c r="X10" s="123"/>
      <c r="Y10" s="123"/>
      <c r="Z10" s="123"/>
      <c r="AA10" s="123"/>
      <c r="AF10" s="920"/>
    </row>
    <row r="11" spans="1:32" s="73" customFormat="1" ht="15" x14ac:dyDescent="0.25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123"/>
      <c r="Q11" s="812" t="s">
        <v>1687</v>
      </c>
      <c r="R11" s="918">
        <v>66.699999999999989</v>
      </c>
      <c r="S11" s="919">
        <v>5.2365051454747409E-2</v>
      </c>
      <c r="T11" s="917"/>
      <c r="U11" s="2" t="s">
        <v>1687</v>
      </c>
      <c r="V11" s="2">
        <v>66.699999999999989</v>
      </c>
      <c r="W11" s="812"/>
      <c r="X11" s="123"/>
      <c r="Y11" s="123"/>
      <c r="Z11" s="123"/>
      <c r="AA11" s="123"/>
      <c r="AF11" s="920"/>
    </row>
    <row r="12" spans="1:32" s="73" customFormat="1" ht="15" x14ac:dyDescent="0.25">
      <c r="A12" s="75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123"/>
      <c r="Q12" s="812" t="s">
        <v>267</v>
      </c>
      <c r="R12" s="918">
        <v>57.440000000000005</v>
      </c>
      <c r="S12" s="919">
        <v>4.5095180743038858E-2</v>
      </c>
      <c r="T12" s="917"/>
      <c r="U12" s="2" t="s">
        <v>267</v>
      </c>
      <c r="V12" s="2">
        <v>57.440000000000005</v>
      </c>
      <c r="W12" s="812"/>
      <c r="X12" s="123"/>
      <c r="Y12" s="123"/>
      <c r="Z12" s="123"/>
      <c r="AA12" s="123"/>
      <c r="AF12" s="920"/>
    </row>
    <row r="13" spans="1:32" s="73" customFormat="1" ht="15" x14ac:dyDescent="0.25">
      <c r="A13" s="75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123"/>
      <c r="Q13" s="812" t="s">
        <v>269</v>
      </c>
      <c r="R13" s="918">
        <v>53.3</v>
      </c>
      <c r="S13" s="919">
        <v>4.1844936169985567E-2</v>
      </c>
      <c r="T13" s="917"/>
      <c r="U13" s="2" t="s">
        <v>269</v>
      </c>
      <c r="V13" s="2">
        <v>53.3</v>
      </c>
      <c r="W13" s="812"/>
      <c r="X13" s="123"/>
      <c r="Y13" s="123"/>
      <c r="Z13" s="123"/>
      <c r="AA13" s="123"/>
      <c r="AF13" s="920"/>
    </row>
    <row r="14" spans="1:32" s="73" customFormat="1" ht="15" x14ac:dyDescent="0.25">
      <c r="A14" s="75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123"/>
      <c r="Q14" s="812" t="s">
        <v>188</v>
      </c>
      <c r="R14" s="918">
        <v>32</v>
      </c>
      <c r="S14" s="919">
        <v>2.5122663366595462E-2</v>
      </c>
      <c r="T14" s="917"/>
      <c r="U14" s="2" t="s">
        <v>188</v>
      </c>
      <c r="V14" s="2">
        <v>32</v>
      </c>
      <c r="W14" s="812"/>
      <c r="X14" s="123"/>
      <c r="Y14" s="123"/>
      <c r="Z14" s="123"/>
      <c r="AA14" s="123"/>
      <c r="AF14" s="920"/>
    </row>
    <row r="15" spans="1:32" s="73" customFormat="1" x14ac:dyDescent="0.3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123"/>
      <c r="Q15" s="921" t="s">
        <v>1209</v>
      </c>
      <c r="R15" s="918">
        <v>885.48030000000085</v>
      </c>
      <c r="S15" s="919">
        <v>0.69517573420787437</v>
      </c>
      <c r="T15" s="917"/>
      <c r="U15" s="2" t="s">
        <v>290</v>
      </c>
      <c r="V15" s="2">
        <v>388.27</v>
      </c>
      <c r="W15" s="812"/>
      <c r="X15" s="123"/>
      <c r="Y15" s="123"/>
      <c r="Z15" s="123"/>
      <c r="AA15" s="123"/>
      <c r="AD15" s="24"/>
      <c r="AE15" s="24"/>
      <c r="AF15" s="920"/>
    </row>
    <row r="16" spans="1:32" s="73" customFormat="1" x14ac:dyDescent="0.3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123"/>
      <c r="Q16" s="538" t="s">
        <v>1193</v>
      </c>
      <c r="R16" s="528">
        <v>1273.7503000000008</v>
      </c>
      <c r="S16" s="886">
        <v>1</v>
      </c>
      <c r="T16" s="123"/>
      <c r="U16" s="123"/>
      <c r="V16" s="123"/>
      <c r="W16" s="812"/>
      <c r="X16" s="123"/>
      <c r="Y16" s="123"/>
      <c r="Z16" s="123"/>
      <c r="AA16" s="123"/>
      <c r="AB16" s="24"/>
      <c r="AC16" s="24"/>
      <c r="AD16" s="24"/>
      <c r="AE16" s="24"/>
      <c r="AF16" s="920"/>
    </row>
    <row r="17" spans="1:32" s="73" customFormat="1" ht="17.25" x14ac:dyDescent="0.3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123"/>
      <c r="Q17" s="123"/>
      <c r="R17" s="889"/>
      <c r="S17" s="123"/>
      <c r="T17" s="123"/>
      <c r="U17" s="812"/>
      <c r="V17" s="812"/>
      <c r="W17" s="812"/>
      <c r="X17" s="123"/>
      <c r="Y17" s="123"/>
      <c r="Z17" s="123"/>
      <c r="AA17" s="123"/>
      <c r="AB17" s="24"/>
      <c r="AC17" s="24"/>
      <c r="AD17" s="24"/>
      <c r="AE17" s="24"/>
      <c r="AF17" s="920"/>
    </row>
    <row r="18" spans="1:32" s="73" customFormat="1" x14ac:dyDescent="0.3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123"/>
      <c r="Q18" s="123"/>
      <c r="R18" s="123"/>
      <c r="S18" s="123"/>
      <c r="T18" s="123"/>
      <c r="U18" s="812"/>
      <c r="V18" s="812"/>
      <c r="W18" s="812"/>
      <c r="X18" s="123"/>
      <c r="Y18" s="123"/>
      <c r="Z18" s="123"/>
      <c r="AA18" s="123"/>
      <c r="AB18" s="24"/>
      <c r="AC18" s="24"/>
      <c r="AD18" s="24"/>
      <c r="AE18" s="24"/>
      <c r="AF18" s="920"/>
    </row>
    <row r="19" spans="1:32" s="73" customFormat="1" x14ac:dyDescent="0.3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123"/>
      <c r="Q19" s="123"/>
      <c r="R19" s="123"/>
      <c r="S19" s="123"/>
      <c r="T19" s="123"/>
      <c r="U19" s="812"/>
      <c r="V19" s="812"/>
      <c r="W19" s="812"/>
      <c r="X19" s="123"/>
      <c r="Y19" s="123"/>
      <c r="Z19" s="123"/>
      <c r="AA19" s="123"/>
      <c r="AB19" s="24"/>
      <c r="AC19" s="24"/>
      <c r="AD19" s="24"/>
      <c r="AE19" s="24"/>
      <c r="AF19" s="920"/>
    </row>
    <row r="20" spans="1:32" s="73" customFormat="1" x14ac:dyDescent="0.3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123"/>
      <c r="Q20" s="123"/>
      <c r="R20" s="123"/>
      <c r="S20" s="123"/>
      <c r="T20" s="123"/>
      <c r="U20" s="812"/>
      <c r="V20" s="812"/>
      <c r="W20" s="812"/>
      <c r="X20" s="123"/>
      <c r="Y20" s="123"/>
      <c r="Z20" s="123"/>
      <c r="AA20" s="123"/>
      <c r="AB20" s="24"/>
      <c r="AC20" s="24"/>
      <c r="AD20" s="24"/>
      <c r="AE20" s="24"/>
      <c r="AF20" s="920"/>
    </row>
    <row r="21" spans="1:32" s="73" customFormat="1" x14ac:dyDescent="0.3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123"/>
      <c r="Q21" s="123"/>
      <c r="R21" s="123"/>
      <c r="S21" s="123"/>
      <c r="T21" s="123"/>
      <c r="U21" s="812"/>
      <c r="V21" s="812"/>
      <c r="W21" s="812"/>
      <c r="X21" s="123"/>
      <c r="Y21" s="123"/>
      <c r="Z21" s="123"/>
      <c r="AA21" s="123"/>
      <c r="AB21" s="24"/>
      <c r="AC21" s="24"/>
      <c r="AD21" s="24"/>
      <c r="AE21" s="24"/>
      <c r="AF21" s="920"/>
    </row>
    <row r="22" spans="1:32" s="73" customFormat="1" x14ac:dyDescent="0.3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123"/>
      <c r="Q22" s="123"/>
      <c r="R22" s="123"/>
      <c r="S22" s="123"/>
      <c r="T22" s="123"/>
      <c r="U22" s="812"/>
      <c r="V22" s="812"/>
      <c r="W22" s="812"/>
      <c r="X22" s="123"/>
      <c r="Y22" s="123"/>
      <c r="Z22" s="123"/>
      <c r="AA22" s="123"/>
      <c r="AB22" s="24"/>
      <c r="AC22" s="24"/>
      <c r="AD22" s="24"/>
      <c r="AE22" s="24"/>
      <c r="AF22" s="920"/>
    </row>
    <row r="23" spans="1:32" s="73" customFormat="1" x14ac:dyDescent="0.3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123"/>
      <c r="Q23" s="123"/>
      <c r="R23" s="123"/>
      <c r="S23" s="123"/>
      <c r="T23" s="123"/>
      <c r="U23" s="812"/>
      <c r="V23" s="812"/>
      <c r="W23" s="812"/>
      <c r="X23" s="123"/>
      <c r="Y23" s="123"/>
      <c r="Z23" s="123"/>
      <c r="AA23" s="123"/>
      <c r="AB23" s="24"/>
      <c r="AC23" s="24"/>
      <c r="AD23" s="24"/>
      <c r="AE23" s="24"/>
      <c r="AF23" s="920"/>
    </row>
    <row r="24" spans="1:32" s="73" customFormat="1" x14ac:dyDescent="0.3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123"/>
      <c r="Q24" s="123"/>
      <c r="R24" s="123"/>
      <c r="S24" s="123"/>
      <c r="T24" s="123"/>
      <c r="U24" s="812"/>
      <c r="V24" s="812"/>
      <c r="W24" s="812"/>
      <c r="X24" s="123"/>
      <c r="Y24" s="123"/>
      <c r="Z24" s="123"/>
      <c r="AA24" s="123"/>
      <c r="AB24" s="24"/>
      <c r="AC24" s="24"/>
      <c r="AD24" s="24"/>
      <c r="AE24" s="24"/>
    </row>
    <row r="25" spans="1:32" s="73" customFormat="1" x14ac:dyDescent="0.3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123"/>
      <c r="Q25" s="123"/>
      <c r="R25" s="123"/>
      <c r="S25" s="123"/>
      <c r="T25" s="123"/>
      <c r="U25" s="812"/>
      <c r="V25" s="812"/>
      <c r="W25" s="812"/>
      <c r="X25" s="123"/>
      <c r="Y25" s="123"/>
      <c r="Z25" s="123"/>
      <c r="AA25" s="123"/>
      <c r="AB25" s="24"/>
      <c r="AC25" s="24"/>
      <c r="AD25" s="24"/>
      <c r="AE25" s="24"/>
    </row>
    <row r="26" spans="1:32" s="73" customFormat="1" x14ac:dyDescent="0.3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123"/>
      <c r="Q26" s="123"/>
      <c r="R26" s="123"/>
      <c r="S26" s="123"/>
      <c r="T26" s="123"/>
      <c r="U26" s="812"/>
      <c r="V26" s="812"/>
      <c r="W26" s="812"/>
      <c r="X26" s="123"/>
      <c r="Y26" s="123"/>
      <c r="Z26" s="123"/>
      <c r="AA26" s="123"/>
      <c r="AB26" s="24"/>
      <c r="AC26" s="24"/>
      <c r="AD26" s="24"/>
      <c r="AE26" s="24"/>
    </row>
    <row r="27" spans="1:32" s="73" customFormat="1" x14ac:dyDescent="0.3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123"/>
      <c r="Q27" s="123"/>
      <c r="R27" s="123"/>
      <c r="S27" s="123"/>
      <c r="T27" s="123"/>
      <c r="U27" s="812"/>
      <c r="V27" s="812"/>
      <c r="W27" s="812"/>
      <c r="X27" s="123"/>
      <c r="Y27" s="123"/>
      <c r="Z27" s="123"/>
      <c r="AA27" s="123"/>
      <c r="AB27" s="24"/>
      <c r="AC27" s="24"/>
      <c r="AD27" s="24"/>
      <c r="AE27" s="24"/>
    </row>
    <row r="28" spans="1:32" s="73" customFormat="1" x14ac:dyDescent="0.3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123"/>
      <c r="Q28" s="123"/>
      <c r="R28" s="123"/>
      <c r="S28" s="123"/>
      <c r="T28" s="123"/>
      <c r="U28" s="812"/>
      <c r="V28" s="812"/>
      <c r="W28" s="812"/>
      <c r="X28" s="123"/>
      <c r="Y28" s="123"/>
      <c r="Z28" s="123"/>
      <c r="AA28" s="123"/>
      <c r="AB28" s="24"/>
      <c r="AC28" s="24"/>
      <c r="AD28" s="24"/>
      <c r="AE28" s="24"/>
    </row>
    <row r="29" spans="1:32" s="73" customFormat="1" x14ac:dyDescent="0.3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123"/>
      <c r="Q29" s="123"/>
      <c r="R29" s="123"/>
      <c r="S29" s="123"/>
      <c r="T29" s="123"/>
      <c r="U29" s="812"/>
      <c r="V29" s="812"/>
      <c r="W29" s="812"/>
      <c r="X29" s="123"/>
      <c r="Y29" s="123"/>
      <c r="Z29" s="123"/>
      <c r="AA29" s="123"/>
      <c r="AB29" s="24"/>
      <c r="AC29" s="24"/>
      <c r="AD29" s="24"/>
      <c r="AE29" s="24"/>
    </row>
    <row r="30" spans="1:32" s="73" customFormat="1" x14ac:dyDescent="0.3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123"/>
      <c r="Q30" s="123"/>
      <c r="R30" s="123"/>
      <c r="S30" s="123"/>
      <c r="T30" s="123"/>
      <c r="U30" s="812"/>
      <c r="V30" s="812"/>
      <c r="W30" s="812"/>
      <c r="X30" s="123"/>
      <c r="Y30" s="123"/>
      <c r="Z30" s="123"/>
      <c r="AA30" s="123"/>
      <c r="AB30" s="24"/>
      <c r="AC30" s="24"/>
      <c r="AD30" s="24"/>
      <c r="AE30" s="24"/>
    </row>
    <row r="31" spans="1:32" s="73" customFormat="1" x14ac:dyDescent="0.3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528"/>
      <c r="Q31" s="123"/>
      <c r="R31" s="123"/>
      <c r="S31" s="123"/>
      <c r="T31" s="123"/>
      <c r="U31" s="812"/>
      <c r="V31" s="812"/>
      <c r="W31" s="812"/>
      <c r="X31" s="123"/>
      <c r="Y31" s="123"/>
      <c r="Z31" s="123"/>
      <c r="AA31" s="123"/>
      <c r="AB31" s="24"/>
      <c r="AC31" s="24"/>
      <c r="AD31" s="24"/>
      <c r="AE31" s="24"/>
    </row>
    <row r="32" spans="1:32" s="73" customFormat="1" x14ac:dyDescent="0.3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528"/>
      <c r="Q32" s="123"/>
      <c r="R32" s="123"/>
      <c r="S32" s="123"/>
      <c r="T32" s="123"/>
      <c r="U32" s="812"/>
      <c r="V32" s="812"/>
      <c r="W32" s="812"/>
      <c r="X32" s="123"/>
      <c r="Y32" s="123"/>
      <c r="Z32" s="123"/>
      <c r="AA32" s="123"/>
      <c r="AB32" s="24"/>
      <c r="AC32" s="24"/>
      <c r="AD32" s="24"/>
      <c r="AE32" s="24"/>
    </row>
    <row r="33" spans="1:31" s="73" customFormat="1" x14ac:dyDescent="0.3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528"/>
      <c r="Q33" s="123"/>
      <c r="R33" s="123"/>
      <c r="S33" s="123"/>
      <c r="T33" s="123"/>
      <c r="U33" s="123"/>
      <c r="V33" s="123"/>
      <c r="W33" s="812"/>
      <c r="X33" s="123"/>
      <c r="Y33" s="123"/>
      <c r="Z33" s="123"/>
      <c r="AA33" s="123"/>
      <c r="AD33" s="24"/>
      <c r="AE33" s="24"/>
    </row>
    <row r="34" spans="1:31" s="73" customFormat="1" x14ac:dyDescent="0.3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528"/>
      <c r="Q34" s="917"/>
      <c r="R34" s="917"/>
      <c r="S34" s="917"/>
      <c r="T34" s="917"/>
      <c r="U34" s="71" t="s">
        <v>1112</v>
      </c>
      <c r="V34" s="47" t="s">
        <v>1113</v>
      </c>
      <c r="W34" s="812"/>
      <c r="X34" s="123"/>
      <c r="Y34" s="123"/>
      <c r="Z34" s="123"/>
      <c r="AA34" s="123"/>
      <c r="AD34" s="24"/>
      <c r="AE34" s="24"/>
    </row>
    <row r="35" spans="1:31" s="73" customFormat="1" x14ac:dyDescent="0.3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528"/>
      <c r="Q35" s="917"/>
      <c r="R35" s="917"/>
      <c r="S35" s="917"/>
      <c r="T35" s="917"/>
      <c r="U35" s="71" t="s">
        <v>165</v>
      </c>
      <c r="V35" s="47" t="s">
        <v>1171</v>
      </c>
      <c r="W35" s="812"/>
      <c r="X35" s="123"/>
      <c r="Y35" s="123"/>
      <c r="Z35" s="123"/>
      <c r="AA35" s="123"/>
      <c r="AD35" s="24"/>
      <c r="AE35" s="24"/>
    </row>
    <row r="36" spans="1:31" s="73" customFormat="1" x14ac:dyDescent="0.3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528"/>
      <c r="Q36" s="917"/>
      <c r="R36" s="917"/>
      <c r="S36" s="917"/>
      <c r="T36" s="917"/>
      <c r="U36" s="71" t="s">
        <v>1117</v>
      </c>
      <c r="V36" s="47" t="s">
        <v>164</v>
      </c>
      <c r="W36" s="812"/>
      <c r="X36" s="123"/>
      <c r="Y36" s="123"/>
      <c r="Z36" s="123"/>
      <c r="AA36" s="123"/>
      <c r="AD36" s="24"/>
      <c r="AE36" s="24"/>
    </row>
    <row r="37" spans="1:31" s="73" customFormat="1" x14ac:dyDescent="0.3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123"/>
      <c r="Q37" s="921" t="s">
        <v>1210</v>
      </c>
      <c r="R37" s="917"/>
      <c r="S37" s="921"/>
      <c r="T37" s="917"/>
      <c r="U37" s="71" t="s">
        <v>1199</v>
      </c>
      <c r="V37" s="47" t="s">
        <v>305</v>
      </c>
      <c r="W37" s="812"/>
      <c r="X37" s="123"/>
      <c r="Y37" s="123"/>
      <c r="Z37" s="123"/>
      <c r="AA37" s="123"/>
      <c r="AD37" s="24"/>
      <c r="AE37" s="24"/>
    </row>
    <row r="38" spans="1:31" s="73" customFormat="1" x14ac:dyDescent="0.3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123"/>
      <c r="Q38" s="921" t="s">
        <v>1219</v>
      </c>
      <c r="R38" s="917" t="s">
        <v>1238</v>
      </c>
      <c r="S38" s="921" t="s">
        <v>1208</v>
      </c>
      <c r="T38" s="917"/>
      <c r="U38" s="47"/>
      <c r="V38" s="47"/>
      <c r="W38" s="812"/>
      <c r="X38" s="123"/>
      <c r="Y38" s="123"/>
      <c r="Z38" s="123"/>
      <c r="AA38" s="123"/>
      <c r="AD38" s="24"/>
      <c r="AE38" s="24"/>
    </row>
    <row r="39" spans="1:31" s="73" customFormat="1" x14ac:dyDescent="0.3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123"/>
      <c r="Q39" s="812" t="s">
        <v>1687</v>
      </c>
      <c r="R39" s="918">
        <v>24.700000000000003</v>
      </c>
      <c r="S39" s="919">
        <v>0.21085700139148553</v>
      </c>
      <c r="T39" s="922"/>
      <c r="U39" s="2" t="s">
        <v>315</v>
      </c>
      <c r="V39" s="2" t="s">
        <v>1838</v>
      </c>
      <c r="W39" s="812"/>
      <c r="X39" s="123"/>
      <c r="Y39" s="123"/>
      <c r="Z39" s="123"/>
      <c r="AA39" s="123"/>
      <c r="AD39" s="24"/>
      <c r="AE39" s="24"/>
    </row>
    <row r="40" spans="1:31" s="73" customFormat="1" x14ac:dyDescent="0.3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123"/>
      <c r="Q40" s="812" t="s">
        <v>212</v>
      </c>
      <c r="R40" s="918">
        <v>21.479999999999997</v>
      </c>
      <c r="S40" s="919">
        <v>0.1833687607242554</v>
      </c>
      <c r="T40" s="922"/>
      <c r="U40" s="2" t="s">
        <v>1687</v>
      </c>
      <c r="V40" s="2">
        <v>24.700000000000003</v>
      </c>
      <c r="W40" s="812"/>
      <c r="X40" s="123"/>
      <c r="Y40" s="123"/>
      <c r="Z40" s="123"/>
      <c r="AA40" s="123"/>
      <c r="AD40" s="24"/>
      <c r="AE40" s="24"/>
    </row>
    <row r="41" spans="1:31" s="73" customFormat="1" x14ac:dyDescent="0.3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123"/>
      <c r="Q41" s="812" t="s">
        <v>222</v>
      </c>
      <c r="R41" s="918">
        <v>11.98</v>
      </c>
      <c r="S41" s="919">
        <v>0.10226991403522254</v>
      </c>
      <c r="T41" s="922"/>
      <c r="U41" s="2" t="s">
        <v>212</v>
      </c>
      <c r="V41" s="2">
        <v>21.479999999999997</v>
      </c>
      <c r="W41" s="812"/>
      <c r="X41" s="123"/>
      <c r="Y41" s="123"/>
      <c r="Z41" s="123"/>
      <c r="AA41" s="123"/>
      <c r="AD41" s="24"/>
      <c r="AE41" s="24"/>
    </row>
    <row r="42" spans="1:31" s="73" customFormat="1" x14ac:dyDescent="0.3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123"/>
      <c r="Q42" s="812" t="s">
        <v>216</v>
      </c>
      <c r="R42" s="918">
        <v>11.5</v>
      </c>
      <c r="S42" s="919">
        <v>9.8172288097250343E-2</v>
      </c>
      <c r="T42" s="922"/>
      <c r="U42" s="2" t="s">
        <v>222</v>
      </c>
      <c r="V42" s="2">
        <v>11.98</v>
      </c>
      <c r="W42" s="812"/>
      <c r="X42" s="123"/>
      <c r="Y42" s="123"/>
      <c r="Z42" s="123"/>
      <c r="AA42" s="123"/>
      <c r="AD42" s="24"/>
      <c r="AE42" s="24"/>
    </row>
    <row r="43" spans="1:31" s="73" customFormat="1" x14ac:dyDescent="0.3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123"/>
      <c r="Q43" s="812" t="s">
        <v>281</v>
      </c>
      <c r="R43" s="918">
        <v>6.5039999999999996</v>
      </c>
      <c r="S43" s="919">
        <v>5.5522831459523143E-2</v>
      </c>
      <c r="T43" s="922"/>
      <c r="U43" s="2" t="s">
        <v>216</v>
      </c>
      <c r="V43" s="2">
        <v>11.5</v>
      </c>
      <c r="W43" s="812"/>
      <c r="X43" s="123"/>
      <c r="Y43" s="123"/>
      <c r="Z43" s="123"/>
      <c r="AA43" s="123"/>
      <c r="AD43" s="24"/>
      <c r="AE43" s="24"/>
    </row>
    <row r="44" spans="1:31" s="73" customFormat="1" x14ac:dyDescent="0.3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123"/>
      <c r="Q44" s="812" t="s">
        <v>1633</v>
      </c>
      <c r="R44" s="918">
        <v>6.2</v>
      </c>
      <c r="S44" s="919">
        <v>5.29276683654741E-2</v>
      </c>
      <c r="T44" s="922"/>
      <c r="U44" s="2" t="s">
        <v>281</v>
      </c>
      <c r="V44" s="2">
        <v>6.5039999999999996</v>
      </c>
      <c r="W44" s="812"/>
      <c r="X44" s="123"/>
      <c r="Y44" s="123"/>
      <c r="Z44" s="123"/>
      <c r="AA44" s="123"/>
      <c r="AD44" s="24"/>
      <c r="AE44" s="24"/>
    </row>
    <row r="45" spans="1:31" s="73" customFormat="1" x14ac:dyDescent="0.3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123"/>
      <c r="Q45" s="921" t="s">
        <v>1209</v>
      </c>
      <c r="R45" s="918">
        <v>34.776999999999973</v>
      </c>
      <c r="S45" s="919">
        <v>0.2968815359267889</v>
      </c>
      <c r="T45" s="922"/>
      <c r="U45" s="2" t="s">
        <v>1633</v>
      </c>
      <c r="V45" s="2">
        <v>6.2</v>
      </c>
      <c r="W45" s="812"/>
      <c r="X45" s="123"/>
      <c r="Y45" s="123"/>
      <c r="Z45" s="123"/>
      <c r="AA45" s="123"/>
      <c r="AD45" s="24"/>
      <c r="AE45" s="24"/>
    </row>
    <row r="46" spans="1:31" s="73" customFormat="1" x14ac:dyDescent="0.3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123"/>
      <c r="Q46" s="921" t="s">
        <v>1193</v>
      </c>
      <c r="R46" s="918">
        <v>117.14099999999998</v>
      </c>
      <c r="S46" s="919">
        <v>1</v>
      </c>
      <c r="T46" s="917"/>
      <c r="U46" s="2" t="s">
        <v>290</v>
      </c>
      <c r="V46" s="2">
        <v>82.364000000000004</v>
      </c>
      <c r="W46" s="812"/>
      <c r="X46" s="123"/>
      <c r="Y46" s="123"/>
      <c r="Z46" s="123"/>
      <c r="AA46" s="123"/>
      <c r="AB46" s="24"/>
      <c r="AC46" s="24"/>
      <c r="AD46" s="24"/>
      <c r="AE46" s="24"/>
    </row>
    <row r="47" spans="1:31" s="73" customFormat="1" x14ac:dyDescent="0.3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123"/>
      <c r="Q47" s="123"/>
      <c r="R47" s="123"/>
      <c r="S47" s="123"/>
      <c r="T47" s="123"/>
      <c r="U47" s="47"/>
      <c r="V47" s="47"/>
      <c r="W47" s="812"/>
      <c r="X47" s="123"/>
      <c r="Y47" s="123"/>
      <c r="Z47" s="123"/>
      <c r="AA47" s="123"/>
      <c r="AB47" s="24"/>
      <c r="AC47" s="24"/>
      <c r="AD47" s="24"/>
      <c r="AE47" s="24"/>
    </row>
    <row r="48" spans="1:31" s="73" customFormat="1" x14ac:dyDescent="0.3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123"/>
      <c r="Q48" s="123"/>
      <c r="R48" s="123"/>
      <c r="S48" s="123"/>
      <c r="T48" s="123"/>
      <c r="U48" s="47"/>
      <c r="V48" s="47"/>
      <c r="W48" s="812"/>
      <c r="X48" s="123"/>
      <c r="Y48" s="123"/>
      <c r="Z48" s="123"/>
      <c r="AA48" s="123"/>
      <c r="AB48" s="24"/>
      <c r="AC48" s="24"/>
      <c r="AD48" s="24"/>
      <c r="AE48" s="24"/>
    </row>
    <row r="49" spans="1:31" s="73" customFormat="1" x14ac:dyDescent="0.3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123"/>
      <c r="Q49" s="123"/>
      <c r="R49" s="123"/>
      <c r="S49" s="123"/>
      <c r="T49" s="123"/>
      <c r="U49" s="47"/>
      <c r="V49" s="47"/>
      <c r="W49" s="812"/>
      <c r="X49" s="123"/>
      <c r="Y49" s="123"/>
      <c r="Z49" s="123"/>
      <c r="AA49" s="123"/>
      <c r="AB49" s="24"/>
      <c r="AC49" s="24"/>
      <c r="AD49" s="24"/>
      <c r="AE49" s="24"/>
    </row>
    <row r="50" spans="1:31" s="73" customFormat="1" x14ac:dyDescent="0.3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123"/>
      <c r="Q50" s="123"/>
      <c r="R50" s="123"/>
      <c r="S50" s="123"/>
      <c r="T50" s="123"/>
      <c r="U50" s="47"/>
      <c r="V50" s="47"/>
      <c r="W50" s="812"/>
      <c r="X50" s="123"/>
      <c r="Y50" s="123"/>
      <c r="Z50" s="123"/>
      <c r="AA50" s="123"/>
      <c r="AB50" s="24"/>
      <c r="AC50" s="24"/>
      <c r="AD50" s="24"/>
      <c r="AE50" s="24"/>
    </row>
    <row r="51" spans="1:31" s="73" customFormat="1" x14ac:dyDescent="0.3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123"/>
      <c r="Q51" s="123"/>
      <c r="R51" s="123"/>
      <c r="S51" s="123"/>
      <c r="T51" s="123"/>
      <c r="U51" s="47"/>
      <c r="V51" s="47"/>
      <c r="W51" s="812"/>
      <c r="X51" s="123"/>
      <c r="Y51" s="123"/>
      <c r="Z51" s="123"/>
      <c r="AA51" s="123"/>
      <c r="AB51" s="24"/>
      <c r="AC51" s="24"/>
      <c r="AD51" s="24"/>
      <c r="AE51" s="24"/>
    </row>
    <row r="52" spans="1:31" s="73" customFormat="1" x14ac:dyDescent="0.3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123"/>
      <c r="Q52" s="123"/>
      <c r="R52" s="123"/>
      <c r="S52" s="123"/>
      <c r="T52" s="123"/>
      <c r="U52" s="47"/>
      <c r="V52" s="47"/>
      <c r="W52" s="812"/>
      <c r="X52" s="123"/>
      <c r="Y52" s="123"/>
      <c r="Z52" s="123"/>
      <c r="AA52" s="123"/>
      <c r="AB52" s="24"/>
      <c r="AC52" s="24"/>
      <c r="AD52" s="24"/>
      <c r="AE52" s="24"/>
    </row>
    <row r="53" spans="1:31" s="73" customFormat="1" x14ac:dyDescent="0.3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123"/>
      <c r="Q53" s="123"/>
      <c r="R53" s="123"/>
      <c r="S53" s="123"/>
      <c r="T53" s="123"/>
      <c r="U53" s="47"/>
      <c r="V53" s="47"/>
      <c r="W53" s="812"/>
      <c r="X53" s="123"/>
      <c r="Y53" s="123"/>
      <c r="Z53" s="123"/>
      <c r="AA53" s="123"/>
      <c r="AB53" s="24"/>
      <c r="AC53" s="24"/>
      <c r="AD53" s="24"/>
      <c r="AE53" s="24"/>
    </row>
    <row r="54" spans="1:31" s="73" customFormat="1" x14ac:dyDescent="0.3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123"/>
      <c r="Q54" s="123"/>
      <c r="R54" s="123"/>
      <c r="S54" s="123"/>
      <c r="T54" s="123"/>
      <c r="U54" s="47"/>
      <c r="V54" s="47"/>
      <c r="W54" s="812"/>
      <c r="X54" s="123"/>
      <c r="Y54" s="123"/>
      <c r="Z54" s="123"/>
      <c r="AA54" s="123"/>
      <c r="AB54" s="24"/>
      <c r="AC54" s="24"/>
      <c r="AD54" s="24"/>
      <c r="AE54" s="24"/>
    </row>
    <row r="55" spans="1:31" s="73" customFormat="1" x14ac:dyDescent="0.3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123"/>
      <c r="Q55" s="123"/>
      <c r="R55" s="123"/>
      <c r="S55" s="123"/>
      <c r="T55" s="123"/>
      <c r="U55" s="47"/>
      <c r="V55" s="47"/>
      <c r="W55" s="812"/>
      <c r="X55" s="123"/>
      <c r="Y55" s="123"/>
      <c r="Z55" s="123"/>
      <c r="AA55" s="123"/>
      <c r="AB55" s="24"/>
      <c r="AC55" s="24"/>
      <c r="AD55" s="24"/>
      <c r="AE55" s="24"/>
    </row>
    <row r="56" spans="1:31" s="73" customFormat="1" x14ac:dyDescent="0.3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123"/>
      <c r="Q56" s="123"/>
      <c r="R56" s="123"/>
      <c r="S56" s="123"/>
      <c r="T56" s="123"/>
      <c r="U56" s="47"/>
      <c r="V56" s="47"/>
      <c r="W56" s="812"/>
      <c r="X56" s="123"/>
      <c r="Y56" s="123"/>
      <c r="Z56" s="123"/>
      <c r="AA56" s="123"/>
      <c r="AB56" s="24"/>
      <c r="AC56" s="24"/>
      <c r="AD56" s="24"/>
      <c r="AE56" s="24"/>
    </row>
    <row r="57" spans="1:31" s="73" customFormat="1" x14ac:dyDescent="0.3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123"/>
      <c r="Q57" s="123"/>
      <c r="R57" s="123"/>
      <c r="S57" s="123"/>
      <c r="T57" s="123"/>
      <c r="U57" s="47"/>
      <c r="V57" s="47"/>
      <c r="W57" s="812"/>
      <c r="X57" s="123"/>
      <c r="Y57" s="123"/>
      <c r="Z57" s="123"/>
      <c r="AA57" s="123"/>
      <c r="AB57" s="24"/>
      <c r="AC57" s="24"/>
      <c r="AD57" s="24"/>
      <c r="AE57" s="24"/>
    </row>
    <row r="58" spans="1:31" s="73" customFormat="1" x14ac:dyDescent="0.3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123"/>
      <c r="Q58" s="123"/>
      <c r="R58" s="123"/>
      <c r="S58" s="123"/>
      <c r="T58" s="123"/>
      <c r="U58" s="47"/>
      <c r="V58" s="47"/>
      <c r="W58" s="812"/>
      <c r="X58" s="123"/>
      <c r="Y58" s="123"/>
      <c r="Z58" s="123"/>
      <c r="AA58" s="123"/>
      <c r="AB58" s="24"/>
      <c r="AC58" s="24"/>
      <c r="AD58" s="24"/>
      <c r="AE58" s="24"/>
    </row>
    <row r="59" spans="1:31" s="73" customFormat="1" x14ac:dyDescent="0.3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123"/>
      <c r="Q59" s="123"/>
      <c r="R59" s="123"/>
      <c r="S59" s="123"/>
      <c r="T59" s="123"/>
      <c r="U59" s="812"/>
      <c r="V59" s="812"/>
      <c r="W59" s="812"/>
      <c r="X59" s="123"/>
      <c r="Y59" s="123"/>
      <c r="Z59" s="123"/>
      <c r="AA59" s="123"/>
      <c r="AB59" s="24"/>
      <c r="AC59" s="24"/>
      <c r="AD59" s="24"/>
      <c r="AE59" s="24"/>
    </row>
    <row r="60" spans="1:31" s="73" customFormat="1" x14ac:dyDescent="0.3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300"/>
      <c r="P60" s="123"/>
      <c r="Q60" s="123"/>
      <c r="R60" s="123"/>
      <c r="S60" s="123"/>
      <c r="T60" s="123"/>
      <c r="U60" s="812"/>
      <c r="V60" s="812"/>
      <c r="W60" s="812"/>
      <c r="X60" s="123"/>
      <c r="Y60" s="123"/>
      <c r="Z60" s="123"/>
      <c r="AA60" s="123"/>
      <c r="AB60" s="24"/>
      <c r="AE60" s="24"/>
    </row>
    <row r="61" spans="1:31" s="73" customFormat="1" x14ac:dyDescent="0.3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300"/>
      <c r="P61" s="123"/>
      <c r="Q61" s="123"/>
      <c r="R61" s="123"/>
      <c r="S61" s="123"/>
      <c r="T61" s="123"/>
      <c r="U61" s="123"/>
      <c r="V61" s="123"/>
      <c r="W61" s="812"/>
      <c r="X61" s="123"/>
      <c r="Y61" s="123"/>
      <c r="Z61" s="123"/>
      <c r="AA61" s="123"/>
      <c r="AB61" s="24"/>
      <c r="AE61" s="24"/>
    </row>
    <row r="62" spans="1:31" s="73" customFormat="1" x14ac:dyDescent="0.3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300"/>
      <c r="P62" s="123"/>
      <c r="Q62" s="123"/>
      <c r="R62" s="123"/>
      <c r="S62" s="123"/>
      <c r="T62" s="123"/>
      <c r="U62" s="123"/>
      <c r="V62" s="123"/>
      <c r="W62" s="812"/>
      <c r="X62" s="123"/>
      <c r="Y62" s="123"/>
      <c r="Z62" s="123"/>
      <c r="AA62" s="123"/>
      <c r="AB62" s="24"/>
      <c r="AE62" s="24"/>
    </row>
    <row r="63" spans="1:31" s="73" customFormat="1" x14ac:dyDescent="0.3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300"/>
      <c r="P63" s="123"/>
      <c r="Q63" s="917"/>
      <c r="R63" s="917"/>
      <c r="S63" s="917"/>
      <c r="T63" s="917"/>
      <c r="U63" s="71" t="s">
        <v>1112</v>
      </c>
      <c r="V63" s="47" t="s">
        <v>1113</v>
      </c>
      <c r="W63" s="812"/>
      <c r="X63" s="123"/>
      <c r="Y63" s="123"/>
      <c r="Z63" s="123"/>
      <c r="AA63" s="123"/>
      <c r="AB63" s="24"/>
      <c r="AE63" s="24"/>
    </row>
    <row r="64" spans="1:31" s="73" customFormat="1" x14ac:dyDescent="0.3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300"/>
      <c r="P64" s="123"/>
      <c r="Q64" s="917"/>
      <c r="R64" s="917"/>
      <c r="S64" s="917"/>
      <c r="T64" s="917"/>
      <c r="U64" s="71" t="s">
        <v>165</v>
      </c>
      <c r="V64" s="47" t="s">
        <v>1171</v>
      </c>
      <c r="W64" s="812"/>
      <c r="X64" s="123"/>
      <c r="Y64" s="123"/>
      <c r="Z64" s="123"/>
      <c r="AA64" s="123"/>
      <c r="AB64" s="24"/>
      <c r="AE64" s="24"/>
    </row>
    <row r="65" spans="1:31" s="73" customFormat="1" x14ac:dyDescent="0.3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300"/>
      <c r="P65" s="123"/>
      <c r="Q65" s="921" t="s">
        <v>1211</v>
      </c>
      <c r="R65" s="917"/>
      <c r="S65" s="921"/>
      <c r="T65" s="917"/>
      <c r="U65" s="71" t="s">
        <v>1117</v>
      </c>
      <c r="V65" s="47" t="s">
        <v>164</v>
      </c>
      <c r="W65" s="812"/>
      <c r="X65" s="123"/>
      <c r="Y65" s="123"/>
      <c r="Z65" s="123"/>
      <c r="AA65" s="123"/>
      <c r="AB65" s="24"/>
      <c r="AE65" s="24"/>
    </row>
    <row r="66" spans="1:31" s="73" customFormat="1" x14ac:dyDescent="0.3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123"/>
      <c r="Q66" s="921" t="s">
        <v>1219</v>
      </c>
      <c r="R66" s="917" t="s">
        <v>1238</v>
      </c>
      <c r="S66" s="921" t="s">
        <v>1208</v>
      </c>
      <c r="T66" s="917"/>
      <c r="U66" s="71" t="s">
        <v>1199</v>
      </c>
      <c r="V66" s="47" t="s">
        <v>306</v>
      </c>
      <c r="W66" s="812"/>
      <c r="X66" s="123"/>
      <c r="Y66" s="47">
        <v>9</v>
      </c>
      <c r="Z66" s="47"/>
      <c r="AA66" s="47"/>
      <c r="AB66" s="24"/>
      <c r="AE66" s="24"/>
    </row>
    <row r="67" spans="1:31" s="73" customFormat="1" x14ac:dyDescent="0.3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123"/>
      <c r="Q67" s="921" t="s">
        <v>257</v>
      </c>
      <c r="R67" s="918">
        <v>107.14</v>
      </c>
      <c r="S67" s="919">
        <v>9.2632836343266411E-2</v>
      </c>
      <c r="T67" s="922"/>
      <c r="U67" s="47"/>
      <c r="V67" s="47"/>
      <c r="W67" s="812"/>
      <c r="X67" s="123"/>
      <c r="Y67" s="47">
        <v>6</v>
      </c>
      <c r="Z67" s="47"/>
      <c r="AA67" s="123"/>
      <c r="AB67" s="24"/>
      <c r="AE67" s="24"/>
    </row>
    <row r="68" spans="1:31" s="73" customFormat="1" x14ac:dyDescent="0.3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123"/>
      <c r="Q68" s="921" t="s">
        <v>259</v>
      </c>
      <c r="R68" s="918">
        <v>71.69</v>
      </c>
      <c r="S68" s="919">
        <v>6.1982901226887897E-2</v>
      </c>
      <c r="T68" s="922"/>
      <c r="U68" s="2" t="s">
        <v>315</v>
      </c>
      <c r="V68" s="2" t="s">
        <v>1838</v>
      </c>
      <c r="W68" s="812"/>
      <c r="X68" s="123"/>
      <c r="Y68" s="47">
        <v>5</v>
      </c>
      <c r="Z68" s="47"/>
      <c r="AA68" s="123"/>
      <c r="AB68" s="24"/>
      <c r="AE68" s="24"/>
    </row>
    <row r="69" spans="1:31" s="73" customFormat="1" x14ac:dyDescent="0.3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123"/>
      <c r="Q69" s="921" t="s">
        <v>267</v>
      </c>
      <c r="R69" s="918">
        <v>57.440000000000005</v>
      </c>
      <c r="S69" s="919">
        <v>4.9662405446679332E-2</v>
      </c>
      <c r="T69" s="922"/>
      <c r="U69" s="2" t="s">
        <v>257</v>
      </c>
      <c r="V69" s="2">
        <v>107.14</v>
      </c>
      <c r="W69" s="812"/>
      <c r="X69" s="123"/>
      <c r="Y69" s="47">
        <v>5</v>
      </c>
      <c r="Z69" s="47"/>
      <c r="AA69" s="47"/>
      <c r="AB69" s="24"/>
      <c r="AE69" s="24"/>
    </row>
    <row r="70" spans="1:31" s="73" customFormat="1" x14ac:dyDescent="0.3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123"/>
      <c r="Q70" s="921" t="s">
        <v>269</v>
      </c>
      <c r="R70" s="918">
        <v>53.3</v>
      </c>
      <c r="S70" s="919">
        <v>4.6082977198955571E-2</v>
      </c>
      <c r="T70" s="922"/>
      <c r="U70" s="2" t="s">
        <v>259</v>
      </c>
      <c r="V70" s="2">
        <v>71.69</v>
      </c>
      <c r="W70" s="812"/>
      <c r="X70" s="123"/>
      <c r="Y70" s="47">
        <v>4</v>
      </c>
      <c r="Z70" s="47"/>
      <c r="AA70" s="47"/>
      <c r="AB70" s="24"/>
      <c r="AE70" s="24"/>
    </row>
    <row r="71" spans="1:31" s="73" customFormat="1" x14ac:dyDescent="0.3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123"/>
      <c r="Q71" s="921" t="s">
        <v>1687</v>
      </c>
      <c r="R71" s="918">
        <v>42</v>
      </c>
      <c r="S71" s="919">
        <v>3.631304019429895E-2</v>
      </c>
      <c r="T71" s="922"/>
      <c r="U71" s="2" t="s">
        <v>267</v>
      </c>
      <c r="V71" s="2">
        <v>57.440000000000005</v>
      </c>
      <c r="W71" s="812"/>
      <c r="X71" s="123"/>
      <c r="Y71" s="47">
        <v>3</v>
      </c>
      <c r="Z71" s="47"/>
      <c r="AA71" s="47"/>
      <c r="AB71" s="24"/>
      <c r="AE71" s="24"/>
    </row>
    <row r="72" spans="1:31" s="73" customFormat="1" x14ac:dyDescent="0.3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123"/>
      <c r="Q72" s="921" t="s">
        <v>188</v>
      </c>
      <c r="R72" s="918">
        <v>32</v>
      </c>
      <c r="S72" s="919">
        <v>2.7667078243275391E-2</v>
      </c>
      <c r="T72" s="917"/>
      <c r="U72" s="2" t="s">
        <v>269</v>
      </c>
      <c r="V72" s="2">
        <v>53.3</v>
      </c>
      <c r="W72" s="812"/>
      <c r="X72" s="123"/>
      <c r="Y72" s="47">
        <v>69</v>
      </c>
      <c r="Z72" s="47"/>
      <c r="AA72" s="123"/>
      <c r="AB72" s="24"/>
      <c r="AE72" s="24"/>
    </row>
    <row r="73" spans="1:31" s="73" customFormat="1" x14ac:dyDescent="0.3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123"/>
      <c r="Q73" s="921" t="s">
        <v>1209</v>
      </c>
      <c r="R73" s="918">
        <v>793.03930000000082</v>
      </c>
      <c r="S73" s="919">
        <v>0.6856587613466365</v>
      </c>
      <c r="T73" s="922"/>
      <c r="U73" s="2" t="s">
        <v>1687</v>
      </c>
      <c r="V73" s="2">
        <v>42</v>
      </c>
      <c r="W73" s="812"/>
      <c r="X73" s="123"/>
      <c r="Y73" s="47"/>
      <c r="Z73" s="47"/>
      <c r="AA73" s="47"/>
      <c r="AB73" s="24"/>
      <c r="AC73" s="24"/>
      <c r="AD73" s="24"/>
      <c r="AE73" s="24"/>
    </row>
    <row r="74" spans="1:31" s="73" customFormat="1" x14ac:dyDescent="0.3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123"/>
      <c r="Q74" s="921" t="s">
        <v>1193</v>
      </c>
      <c r="R74" s="918">
        <v>1156.6093000000008</v>
      </c>
      <c r="S74" s="919">
        <v>1</v>
      </c>
      <c r="T74" s="917"/>
      <c r="U74" s="2" t="s">
        <v>188</v>
      </c>
      <c r="V74" s="2">
        <v>32</v>
      </c>
      <c r="W74" s="812"/>
      <c r="X74" s="123"/>
      <c r="Y74" s="47"/>
      <c r="Z74" s="47"/>
      <c r="AA74" s="123"/>
      <c r="AB74" s="24"/>
      <c r="AC74" s="24"/>
      <c r="AD74" s="24"/>
      <c r="AE74" s="24"/>
    </row>
    <row r="75" spans="1:31" s="73" customFormat="1" x14ac:dyDescent="0.3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123"/>
      <c r="Q75" s="917"/>
      <c r="R75" s="917"/>
      <c r="S75" s="917"/>
      <c r="T75" s="917"/>
      <c r="U75" s="2" t="s">
        <v>290</v>
      </c>
      <c r="V75" s="2">
        <v>363.57</v>
      </c>
      <c r="W75" s="812"/>
      <c r="X75" s="123"/>
      <c r="Y75" s="47"/>
      <c r="Z75" s="47"/>
      <c r="AA75" s="123"/>
      <c r="AB75" s="24"/>
      <c r="AC75" s="24"/>
      <c r="AD75" s="24"/>
      <c r="AE75" s="24"/>
    </row>
    <row r="76" spans="1:31" s="73" customFormat="1" x14ac:dyDescent="0.3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123"/>
      <c r="Q76" s="917"/>
      <c r="R76" s="917"/>
      <c r="S76" s="917"/>
      <c r="T76" s="917"/>
      <c r="U76" s="812"/>
      <c r="V76" s="812"/>
      <c r="W76" s="812"/>
      <c r="X76" s="123"/>
      <c r="Y76" s="47"/>
      <c r="Z76" s="47"/>
      <c r="AA76" s="123"/>
      <c r="AB76" s="24"/>
      <c r="AC76" s="24"/>
      <c r="AD76" s="24"/>
      <c r="AE76" s="24"/>
    </row>
    <row r="77" spans="1:31" s="73" customFormat="1" x14ac:dyDescent="0.3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123"/>
      <c r="Q77" s="917"/>
      <c r="R77" s="917"/>
      <c r="S77" s="917"/>
      <c r="T77" s="917"/>
      <c r="U77" s="812"/>
      <c r="V77" s="812"/>
      <c r="W77" s="812"/>
      <c r="X77" s="123"/>
      <c r="Y77" s="47"/>
      <c r="Z77" s="47"/>
      <c r="AA77" s="123"/>
      <c r="AB77" s="24"/>
      <c r="AC77" s="24"/>
      <c r="AD77" s="24"/>
      <c r="AE77" s="24"/>
    </row>
    <row r="78" spans="1:31" s="73" customFormat="1" x14ac:dyDescent="0.3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123"/>
      <c r="Q78" s="123"/>
      <c r="R78" s="123"/>
      <c r="S78" s="123"/>
      <c r="T78" s="123"/>
      <c r="U78" s="812"/>
      <c r="V78" s="812"/>
      <c r="W78" s="812"/>
      <c r="X78" s="123"/>
      <c r="Y78" s="47"/>
      <c r="Z78" s="47"/>
      <c r="AA78" s="123"/>
      <c r="AB78" s="24"/>
      <c r="AC78" s="24"/>
      <c r="AD78" s="24"/>
      <c r="AE78" s="24"/>
    </row>
    <row r="79" spans="1:31" s="73" customFormat="1" x14ac:dyDescent="0.3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123"/>
      <c r="Q79" s="123"/>
      <c r="R79" s="123"/>
      <c r="S79" s="123"/>
      <c r="T79" s="123"/>
      <c r="U79" s="47"/>
      <c r="V79" s="47"/>
      <c r="W79" s="812"/>
      <c r="X79" s="123"/>
      <c r="Y79" s="47"/>
      <c r="Z79" s="47"/>
      <c r="AA79" s="123"/>
      <c r="AB79" s="24"/>
      <c r="AC79" s="24"/>
      <c r="AD79" s="24"/>
      <c r="AE79" s="24"/>
    </row>
    <row r="80" spans="1:31" s="73" customFormat="1" x14ac:dyDescent="0.3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123"/>
      <c r="Q80" s="123"/>
      <c r="R80" s="123"/>
      <c r="S80" s="123"/>
      <c r="T80" s="123"/>
      <c r="U80" s="47"/>
      <c r="V80" s="47"/>
      <c r="W80" s="812"/>
      <c r="X80" s="123"/>
      <c r="Y80" s="47"/>
      <c r="Z80" s="47"/>
      <c r="AA80" s="47"/>
      <c r="AB80" s="24"/>
      <c r="AC80" s="24"/>
      <c r="AD80" s="24"/>
      <c r="AE80" s="24"/>
    </row>
    <row r="81" spans="1:31" s="73" customFormat="1" x14ac:dyDescent="0.3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123"/>
      <c r="Q81" s="123"/>
      <c r="R81" s="123"/>
      <c r="S81" s="123"/>
      <c r="T81" s="123"/>
      <c r="U81" s="47"/>
      <c r="V81" s="47"/>
      <c r="W81" s="812"/>
      <c r="X81" s="123"/>
      <c r="Y81" s="47"/>
      <c r="Z81" s="47"/>
      <c r="AA81" s="123"/>
      <c r="AB81" s="24"/>
      <c r="AC81" s="24"/>
      <c r="AD81" s="24"/>
      <c r="AE81" s="24"/>
    </row>
    <row r="82" spans="1:31" s="73" customFormat="1" x14ac:dyDescent="0.3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123"/>
      <c r="Q82" s="123"/>
      <c r="R82" s="123"/>
      <c r="S82" s="123"/>
      <c r="T82" s="123"/>
      <c r="U82" s="47"/>
      <c r="V82" s="47"/>
      <c r="W82" s="812"/>
      <c r="X82" s="123"/>
      <c r="Y82" s="47"/>
      <c r="Z82" s="47"/>
      <c r="AA82" s="123"/>
      <c r="AB82" s="24"/>
      <c r="AC82" s="24"/>
      <c r="AD82" s="24"/>
      <c r="AE82" s="24"/>
    </row>
    <row r="83" spans="1:31" s="73" customFormat="1" x14ac:dyDescent="0.3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123"/>
      <c r="Q83" s="47"/>
      <c r="R83" s="47"/>
      <c r="S83" s="123"/>
      <c r="T83" s="123"/>
      <c r="U83" s="47"/>
      <c r="V83" s="47"/>
      <c r="W83" s="812"/>
      <c r="X83" s="123"/>
      <c r="Y83" s="47"/>
      <c r="Z83" s="47"/>
      <c r="AA83" s="47"/>
      <c r="AB83" s="24"/>
      <c r="AC83" s="24"/>
      <c r="AD83" s="24"/>
      <c r="AE83" s="24"/>
    </row>
    <row r="84" spans="1:31" s="73" customFormat="1" ht="20.25" x14ac:dyDescent="0.3">
      <c r="A84" s="459"/>
      <c r="B84" s="460"/>
      <c r="C84" s="460"/>
      <c r="D84" s="460"/>
      <c r="E84" s="460"/>
      <c r="F84" s="460"/>
      <c r="G84" s="460"/>
      <c r="H84" s="460"/>
      <c r="I84" s="460"/>
      <c r="J84" s="460"/>
      <c r="K84" s="460"/>
      <c r="L84" s="460"/>
      <c r="M84" s="460"/>
      <c r="N84" s="75"/>
      <c r="O84" s="75"/>
      <c r="P84" s="123"/>
      <c r="Q84" s="71" t="s">
        <v>1112</v>
      </c>
      <c r="R84" s="47" t="s">
        <v>1113</v>
      </c>
      <c r="S84" s="47"/>
      <c r="T84" s="47"/>
      <c r="U84" s="47"/>
      <c r="V84" s="47"/>
      <c r="W84" s="47"/>
      <c r="X84" s="47"/>
      <c r="Y84" s="47"/>
      <c r="Z84" s="47"/>
      <c r="AA84" s="47"/>
      <c r="AB84" s="24"/>
      <c r="AC84" s="24"/>
      <c r="AD84" s="24"/>
      <c r="AE84" s="24"/>
    </row>
    <row r="85" spans="1:31" s="73" customFormat="1" ht="17.25" x14ac:dyDescent="0.3">
      <c r="A85" s="343" t="s">
        <v>1239</v>
      </c>
      <c r="B85" s="460"/>
      <c r="C85" s="460"/>
      <c r="D85" s="460"/>
      <c r="E85" s="460"/>
      <c r="F85" s="460"/>
      <c r="G85" s="460"/>
      <c r="H85" s="460"/>
      <c r="I85" s="460"/>
      <c r="J85" s="460"/>
      <c r="K85" s="460"/>
      <c r="L85" s="460"/>
      <c r="M85" s="460"/>
      <c r="N85" s="75"/>
      <c r="O85" s="75"/>
      <c r="P85" s="123"/>
      <c r="Q85" s="71" t="s">
        <v>1117</v>
      </c>
      <c r="R85" s="47" t="s">
        <v>294</v>
      </c>
      <c r="S85" s="47"/>
      <c r="T85" s="47"/>
      <c r="U85" s="47"/>
      <c r="V85" s="47"/>
      <c r="W85" s="47"/>
      <c r="X85" s="47"/>
      <c r="Y85" s="47"/>
      <c r="Z85" s="47"/>
      <c r="AA85" s="123"/>
      <c r="AB85" s="24"/>
      <c r="AC85" s="24"/>
      <c r="AD85" s="24"/>
      <c r="AE85" s="24"/>
    </row>
    <row r="86" spans="1:31" s="73" customFormat="1" ht="17.25" x14ac:dyDescent="0.3">
      <c r="A86" s="460"/>
      <c r="B86" s="460"/>
      <c r="C86" s="460"/>
      <c r="D86" s="460"/>
      <c r="E86" s="460"/>
      <c r="F86" s="460"/>
      <c r="G86" s="460"/>
      <c r="H86" s="460"/>
      <c r="I86" s="460"/>
      <c r="J86" s="460"/>
      <c r="K86" s="460"/>
      <c r="L86" s="460"/>
      <c r="M86" s="460"/>
      <c r="N86" s="75"/>
      <c r="O86" s="75"/>
      <c r="P86" s="123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123"/>
      <c r="AB86" s="24"/>
      <c r="AC86" s="24"/>
      <c r="AD86" s="24"/>
      <c r="AE86" s="24"/>
    </row>
    <row r="87" spans="1:31" s="73" customFormat="1" x14ac:dyDescent="0.3">
      <c r="A87" s="1914" t="s">
        <v>1221</v>
      </c>
      <c r="B87" s="1915"/>
      <c r="C87" s="1918" t="s">
        <v>1196</v>
      </c>
      <c r="D87" s="1919"/>
      <c r="E87" s="1919"/>
      <c r="F87" s="923"/>
      <c r="G87" s="1918" t="s">
        <v>1198</v>
      </c>
      <c r="H87" s="1919"/>
      <c r="I87" s="1919"/>
      <c r="J87" s="1920"/>
      <c r="K87" s="1914" t="s">
        <v>959</v>
      </c>
      <c r="L87" s="1921"/>
      <c r="M87" s="1921"/>
      <c r="N87" s="1922"/>
      <c r="O87" s="924" t="s">
        <v>1127</v>
      </c>
      <c r="P87" s="123"/>
      <c r="Q87" s="2" t="s">
        <v>1838</v>
      </c>
      <c r="R87" s="2" t="s">
        <v>300</v>
      </c>
      <c r="S87" s="2"/>
      <c r="T87" s="2"/>
      <c r="U87" s="2"/>
      <c r="V87" s="2"/>
      <c r="W87" s="2"/>
      <c r="X87" s="2"/>
      <c r="Y87" s="2"/>
      <c r="Z87" s="2"/>
      <c r="AA87" s="47"/>
      <c r="AB87" s="24"/>
      <c r="AC87" s="24"/>
      <c r="AD87" s="24"/>
    </row>
    <row r="88" spans="1:31" s="73" customFormat="1" x14ac:dyDescent="0.3">
      <c r="A88" s="1916"/>
      <c r="B88" s="1917"/>
      <c r="C88" s="925" t="s">
        <v>1186</v>
      </c>
      <c r="D88" s="926" t="s">
        <v>1187</v>
      </c>
      <c r="E88" s="926" t="s">
        <v>307</v>
      </c>
      <c r="F88" s="926" t="s">
        <v>1188</v>
      </c>
      <c r="G88" s="926" t="s">
        <v>1186</v>
      </c>
      <c r="H88" s="926" t="s">
        <v>1187</v>
      </c>
      <c r="I88" s="926" t="s">
        <v>307</v>
      </c>
      <c r="J88" s="926" t="s">
        <v>1188</v>
      </c>
      <c r="K88" s="926" t="s">
        <v>1186</v>
      </c>
      <c r="L88" s="926" t="s">
        <v>1187</v>
      </c>
      <c r="M88" s="926" t="s">
        <v>307</v>
      </c>
      <c r="N88" s="927" t="s">
        <v>1188</v>
      </c>
      <c r="O88" s="928" t="s">
        <v>1203</v>
      </c>
      <c r="P88" s="123"/>
      <c r="Q88" s="2"/>
      <c r="R88" s="2" t="s">
        <v>1196</v>
      </c>
      <c r="S88" s="2"/>
      <c r="T88" s="2"/>
      <c r="U88" s="2"/>
      <c r="V88" s="2" t="s">
        <v>1197</v>
      </c>
      <c r="W88" s="2"/>
      <c r="X88" s="2"/>
      <c r="Y88" s="2"/>
      <c r="Z88" s="2" t="s">
        <v>290</v>
      </c>
      <c r="AA88" s="47"/>
      <c r="AB88" s="24"/>
      <c r="AC88" s="24"/>
      <c r="AD88" s="24"/>
    </row>
    <row r="89" spans="1:31" s="73" customFormat="1" x14ac:dyDescent="0.3">
      <c r="A89" s="929" t="s">
        <v>1222</v>
      </c>
      <c r="B89" s="930"/>
      <c r="C89" s="931">
        <v>5300.7909999999993</v>
      </c>
      <c r="D89" s="931">
        <v>7259.623999999998</v>
      </c>
      <c r="E89" s="931">
        <v>400.238</v>
      </c>
      <c r="F89" s="931">
        <v>1014.9900000000005</v>
      </c>
      <c r="G89" s="931">
        <v>12.900999999999996</v>
      </c>
      <c r="H89" s="931">
        <v>174.65699999999981</v>
      </c>
      <c r="I89" s="931">
        <v>0.01</v>
      </c>
      <c r="J89" s="931">
        <v>0.7</v>
      </c>
      <c r="K89" s="931">
        <f>+C89+G89</f>
        <v>5313.6919999999991</v>
      </c>
      <c r="L89" s="931">
        <f>+D89+H89</f>
        <v>7434.2809999999981</v>
      </c>
      <c r="M89" s="931">
        <f>+E89+I89</f>
        <v>400.24799999999999</v>
      </c>
      <c r="N89" s="931">
        <f>+F89+J89</f>
        <v>1015.6900000000005</v>
      </c>
      <c r="O89" s="932">
        <f>SUM(K89:N89)</f>
        <v>14163.910999999998</v>
      </c>
      <c r="P89" s="123"/>
      <c r="Q89" s="2" t="s">
        <v>315</v>
      </c>
      <c r="R89" s="2" t="s">
        <v>305</v>
      </c>
      <c r="S89" s="2" t="s">
        <v>306</v>
      </c>
      <c r="T89" s="2" t="s">
        <v>307</v>
      </c>
      <c r="U89" s="2" t="s">
        <v>308</v>
      </c>
      <c r="V89" s="2" t="s">
        <v>305</v>
      </c>
      <c r="W89" s="2" t="s">
        <v>306</v>
      </c>
      <c r="X89" s="2" t="s">
        <v>307</v>
      </c>
      <c r="Y89" s="2" t="s">
        <v>308</v>
      </c>
      <c r="Z89" s="2"/>
      <c r="AA89" s="47"/>
      <c r="AB89" s="24"/>
      <c r="AC89" s="24"/>
      <c r="AD89" s="24"/>
    </row>
    <row r="90" spans="1:31" s="73" customFormat="1" ht="17.25" thickBot="1" x14ac:dyDescent="0.35">
      <c r="A90" s="933" t="s">
        <v>1223</v>
      </c>
      <c r="B90" s="934"/>
      <c r="C90" s="935">
        <v>36.68</v>
      </c>
      <c r="D90" s="935">
        <v>184.70400000000004</v>
      </c>
      <c r="E90" s="935"/>
      <c r="F90" s="935"/>
      <c r="G90" s="935">
        <v>80.460999999999999</v>
      </c>
      <c r="H90" s="935">
        <v>971.90530000000047</v>
      </c>
      <c r="I90" s="935"/>
      <c r="J90" s="935"/>
      <c r="K90" s="935">
        <f>+C90+G90</f>
        <v>117.14099999999999</v>
      </c>
      <c r="L90" s="935">
        <f>+D90+H90</f>
        <v>1156.6093000000005</v>
      </c>
      <c r="M90" s="935"/>
      <c r="N90" s="936"/>
      <c r="O90" s="937">
        <f>SUM(K90:N90)</f>
        <v>1273.7503000000006</v>
      </c>
      <c r="P90" s="938"/>
      <c r="Q90" s="2" t="s">
        <v>1115</v>
      </c>
      <c r="R90" s="2">
        <v>5300.7909999999993</v>
      </c>
      <c r="S90" s="2">
        <v>7259.623999999998</v>
      </c>
      <c r="T90" s="2">
        <v>400.238</v>
      </c>
      <c r="U90" s="2">
        <v>1014.9900000000005</v>
      </c>
      <c r="V90" s="2">
        <v>12.900999999999996</v>
      </c>
      <c r="W90" s="2">
        <v>174.65699999999981</v>
      </c>
      <c r="X90" s="2">
        <v>0.01</v>
      </c>
      <c r="Y90" s="2">
        <v>0.7</v>
      </c>
      <c r="Z90" s="2">
        <v>14163.910999999996</v>
      </c>
      <c r="AA90" s="47"/>
      <c r="AB90" s="24"/>
      <c r="AC90" s="24"/>
      <c r="AD90" s="24"/>
    </row>
    <row r="91" spans="1:31" s="73" customFormat="1" ht="17.25" thickTop="1" x14ac:dyDescent="0.3">
      <c r="A91" s="939" t="s">
        <v>1224</v>
      </c>
      <c r="B91" s="940"/>
      <c r="C91" s="941">
        <f>SUM(C89:C90)</f>
        <v>5337.4709999999995</v>
      </c>
      <c r="D91" s="941">
        <f t="shared" ref="D91:O91" si="0">SUM(D89:D90)</f>
        <v>7444.3279999999977</v>
      </c>
      <c r="E91" s="941">
        <f t="shared" si="0"/>
        <v>400.238</v>
      </c>
      <c r="F91" s="941">
        <f t="shared" si="0"/>
        <v>1014.9900000000005</v>
      </c>
      <c r="G91" s="941">
        <f t="shared" si="0"/>
        <v>93.361999999999995</v>
      </c>
      <c r="H91" s="941">
        <f t="shared" si="0"/>
        <v>1146.5623000000003</v>
      </c>
      <c r="I91" s="941">
        <f t="shared" si="0"/>
        <v>0.01</v>
      </c>
      <c r="J91" s="941">
        <f t="shared" si="0"/>
        <v>0.7</v>
      </c>
      <c r="K91" s="941">
        <f t="shared" si="0"/>
        <v>5430.8329999999987</v>
      </c>
      <c r="L91" s="941">
        <f t="shared" si="0"/>
        <v>8590.8902999999991</v>
      </c>
      <c r="M91" s="941">
        <f t="shared" si="0"/>
        <v>400.24799999999999</v>
      </c>
      <c r="N91" s="942">
        <f t="shared" si="0"/>
        <v>1015.6900000000005</v>
      </c>
      <c r="O91" s="943">
        <f t="shared" si="0"/>
        <v>15437.6613</v>
      </c>
      <c r="P91" s="123"/>
      <c r="Q91" s="2" t="s">
        <v>1171</v>
      </c>
      <c r="R91" s="2">
        <v>36.68</v>
      </c>
      <c r="S91" s="2">
        <v>184.70400000000004</v>
      </c>
      <c r="T91" s="2"/>
      <c r="U91" s="2"/>
      <c r="V91" s="2">
        <v>80.460999999999999</v>
      </c>
      <c r="W91" s="2">
        <v>971.90530000000047</v>
      </c>
      <c r="X91" s="2"/>
      <c r="Y91" s="2"/>
      <c r="Z91" s="2">
        <v>1273.7503000000006</v>
      </c>
      <c r="AA91" s="47"/>
      <c r="AB91" s="24"/>
      <c r="AC91" s="24"/>
      <c r="AD91" s="24"/>
    </row>
    <row r="92" spans="1:31" s="73" customFormat="1" x14ac:dyDescent="0.3">
      <c r="A92" s="944" t="s">
        <v>1225</v>
      </c>
      <c r="B92" s="945"/>
      <c r="C92" s="1923">
        <f>SUM(C91:F91)</f>
        <v>14197.026999999996</v>
      </c>
      <c r="D92" s="1924"/>
      <c r="E92" s="1924"/>
      <c r="F92" s="1925"/>
      <c r="G92" s="1923">
        <f>SUM(G91:J91)</f>
        <v>1240.6343000000004</v>
      </c>
      <c r="H92" s="1924"/>
      <c r="I92" s="1924"/>
      <c r="J92" s="1925"/>
      <c r="K92" s="1923">
        <f>SUM(K91:N91)</f>
        <v>15437.661299999998</v>
      </c>
      <c r="L92" s="1924"/>
      <c r="M92" s="1924"/>
      <c r="N92" s="1925"/>
      <c r="O92" s="946"/>
      <c r="P92" s="938"/>
      <c r="Q92" s="2" t="s">
        <v>290</v>
      </c>
      <c r="R92" s="2">
        <v>5337.4709999999995</v>
      </c>
      <c r="S92" s="2">
        <v>7444.3279999999977</v>
      </c>
      <c r="T92" s="2">
        <v>400.238</v>
      </c>
      <c r="U92" s="2">
        <v>1014.9900000000005</v>
      </c>
      <c r="V92" s="2">
        <v>93.361999999999995</v>
      </c>
      <c r="W92" s="2">
        <v>1146.5623000000003</v>
      </c>
      <c r="X92" s="2">
        <v>0.01</v>
      </c>
      <c r="Y92" s="2">
        <v>0.7</v>
      </c>
      <c r="Z92" s="2">
        <v>15437.661299999996</v>
      </c>
      <c r="AA92" s="47"/>
      <c r="AB92" s="24"/>
      <c r="AC92" s="24"/>
      <c r="AD92" s="24"/>
    </row>
    <row r="93" spans="1:31" s="73" customFormat="1" x14ac:dyDescent="0.3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123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123"/>
      <c r="AB93" s="24"/>
      <c r="AC93" s="24"/>
      <c r="AD93" s="24"/>
    </row>
    <row r="94" spans="1:31" s="73" customFormat="1" x14ac:dyDescent="0.3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123"/>
      <c r="Q94" s="47"/>
      <c r="R94" s="47"/>
      <c r="S94" s="47"/>
      <c r="T94" s="47"/>
      <c r="U94" s="47"/>
      <c r="V94" s="47"/>
      <c r="W94" s="47"/>
      <c r="X94" s="47"/>
      <c r="Y94" s="47"/>
      <c r="Z94" s="947">
        <v>0</v>
      </c>
      <c r="AA94" s="123"/>
      <c r="AB94" s="24"/>
      <c r="AC94" s="24"/>
      <c r="AD94" s="24"/>
    </row>
    <row r="95" spans="1:31" x14ac:dyDescent="0.3">
      <c r="AA95" s="123"/>
      <c r="AB95" s="24"/>
      <c r="AC95" s="24"/>
    </row>
    <row r="96" spans="1:31" x14ac:dyDescent="0.3">
      <c r="AA96" s="123"/>
      <c r="AB96" s="24"/>
      <c r="AC96" s="24"/>
    </row>
    <row r="97" spans="27:29" x14ac:dyDescent="0.3">
      <c r="AA97" s="123"/>
      <c r="AB97" s="24"/>
      <c r="AC97" s="24"/>
    </row>
    <row r="98" spans="27:29" x14ac:dyDescent="0.3">
      <c r="AB98" s="24"/>
      <c r="AC98" s="24"/>
    </row>
    <row r="99" spans="27:29" x14ac:dyDescent="0.3">
      <c r="AA99" s="123"/>
      <c r="AB99" s="24"/>
      <c r="AC99" s="24"/>
    </row>
    <row r="100" spans="27:29" x14ac:dyDescent="0.3">
      <c r="AA100" s="123"/>
      <c r="AB100" s="24"/>
      <c r="AC100" s="24"/>
    </row>
    <row r="101" spans="27:29" x14ac:dyDescent="0.3">
      <c r="AB101" s="24"/>
      <c r="AC101" s="24"/>
    </row>
    <row r="102" spans="27:29" x14ac:dyDescent="0.3">
      <c r="AB102" s="24"/>
      <c r="AC102" s="24"/>
    </row>
    <row r="103" spans="27:29" x14ac:dyDescent="0.3">
      <c r="AB103" s="24"/>
      <c r="AC103" s="24"/>
    </row>
    <row r="104" spans="27:29" x14ac:dyDescent="0.3">
      <c r="AB104" s="24"/>
      <c r="AC104" s="24"/>
    </row>
    <row r="105" spans="27:29" x14ac:dyDescent="0.3">
      <c r="AB105" s="24"/>
      <c r="AC105" s="24"/>
    </row>
    <row r="106" spans="27:29" x14ac:dyDescent="0.3">
      <c r="AB106" s="24"/>
      <c r="AC106" s="24"/>
    </row>
    <row r="107" spans="27:29" x14ac:dyDescent="0.3">
      <c r="AA107" s="123"/>
      <c r="AB107" s="24"/>
      <c r="AC107" s="24"/>
    </row>
    <row r="108" spans="27:29" x14ac:dyDescent="0.3">
      <c r="AA108" s="123"/>
      <c r="AB108" s="24"/>
      <c r="AC108" s="24"/>
    </row>
    <row r="109" spans="27:29" x14ac:dyDescent="0.3">
      <c r="AB109" s="24"/>
      <c r="AC109" s="24"/>
    </row>
    <row r="110" spans="27:29" x14ac:dyDescent="0.3">
      <c r="AA110" s="123"/>
      <c r="AB110" s="24"/>
      <c r="AC110" s="24"/>
    </row>
    <row r="111" spans="27:29" x14ac:dyDescent="0.3">
      <c r="AB111" s="24"/>
      <c r="AC111" s="24"/>
    </row>
    <row r="112" spans="27:29" x14ac:dyDescent="0.3">
      <c r="AA112" s="123"/>
      <c r="AB112" s="24"/>
      <c r="AC112" s="24"/>
    </row>
    <row r="113" spans="27:29" x14ac:dyDescent="0.3">
      <c r="AA113" s="123"/>
      <c r="AB113" s="24"/>
      <c r="AC113" s="24"/>
    </row>
    <row r="114" spans="27:29" x14ac:dyDescent="0.3">
      <c r="AA114" s="123"/>
      <c r="AB114" s="24"/>
      <c r="AC114" s="24"/>
    </row>
    <row r="115" spans="27:29" x14ac:dyDescent="0.3">
      <c r="AA115" s="123"/>
      <c r="AB115" s="24"/>
      <c r="AC115" s="24"/>
    </row>
    <row r="116" spans="27:29" x14ac:dyDescent="0.3">
      <c r="AA116" s="123"/>
      <c r="AB116" s="24"/>
      <c r="AC116" s="24"/>
    </row>
    <row r="117" spans="27:29" x14ac:dyDescent="0.3">
      <c r="AA117" s="123"/>
      <c r="AB117" s="24"/>
      <c r="AC117" s="24"/>
    </row>
    <row r="118" spans="27:29" x14ac:dyDescent="0.3">
      <c r="AA118" s="123"/>
      <c r="AB118" s="24"/>
      <c r="AC118" s="24"/>
    </row>
    <row r="119" spans="27:29" x14ac:dyDescent="0.3">
      <c r="AA119" s="123"/>
      <c r="AB119" s="24"/>
      <c r="AC119" s="24"/>
    </row>
    <row r="120" spans="27:29" x14ac:dyDescent="0.3">
      <c r="AA120" s="123"/>
      <c r="AB120" s="24"/>
      <c r="AC120" s="24"/>
    </row>
    <row r="121" spans="27:29" x14ac:dyDescent="0.3">
      <c r="AA121" s="123"/>
      <c r="AB121" s="24"/>
      <c r="AC121" s="24"/>
    </row>
    <row r="122" spans="27:29" x14ac:dyDescent="0.3">
      <c r="AB122" s="24"/>
      <c r="AC122" s="24"/>
    </row>
    <row r="123" spans="27:29" x14ac:dyDescent="0.3">
      <c r="AA123" s="123"/>
      <c r="AB123" s="24"/>
      <c r="AC123" s="24"/>
    </row>
    <row r="124" spans="27:29" x14ac:dyDescent="0.3">
      <c r="AA124" s="123"/>
      <c r="AB124" s="24"/>
      <c r="AC124" s="24"/>
    </row>
    <row r="125" spans="27:29" x14ac:dyDescent="0.3">
      <c r="AB125" s="24"/>
      <c r="AC125" s="24"/>
    </row>
    <row r="126" spans="27:29" x14ac:dyDescent="0.3">
      <c r="AA126" s="123"/>
      <c r="AB126" s="24"/>
      <c r="AC126" s="24"/>
    </row>
    <row r="127" spans="27:29" x14ac:dyDescent="0.3">
      <c r="AA127" s="123"/>
      <c r="AB127" s="24"/>
      <c r="AC127" s="24"/>
    </row>
    <row r="128" spans="27:29" x14ac:dyDescent="0.3">
      <c r="AA128" s="123"/>
      <c r="AB128" s="24"/>
      <c r="AC128" s="24"/>
    </row>
    <row r="129" spans="27:29" x14ac:dyDescent="0.3">
      <c r="AA129" s="123"/>
      <c r="AB129" s="24"/>
      <c r="AC129" s="24"/>
    </row>
    <row r="130" spans="27:29" x14ac:dyDescent="0.3">
      <c r="AA130" s="123"/>
      <c r="AB130" s="24"/>
      <c r="AC130" s="24"/>
    </row>
    <row r="131" spans="27:29" x14ac:dyDescent="0.3">
      <c r="AA131" s="123"/>
      <c r="AB131" s="24"/>
      <c r="AC131" s="24"/>
    </row>
    <row r="132" spans="27:29" x14ac:dyDescent="0.3">
      <c r="AA132" s="123"/>
      <c r="AB132" s="24"/>
      <c r="AC132" s="24"/>
    </row>
    <row r="133" spans="27:29" x14ac:dyDescent="0.3">
      <c r="AA133" s="123"/>
      <c r="AB133" s="24"/>
      <c r="AC133" s="24"/>
    </row>
    <row r="134" spans="27:29" x14ac:dyDescent="0.3">
      <c r="AB134" s="24"/>
      <c r="AC134" s="24"/>
    </row>
    <row r="135" spans="27:29" x14ac:dyDescent="0.3">
      <c r="AA135" s="123"/>
      <c r="AB135" s="24"/>
      <c r="AC135" s="24"/>
    </row>
    <row r="136" spans="27:29" x14ac:dyDescent="0.3">
      <c r="AA136" s="123"/>
      <c r="AB136" s="24"/>
      <c r="AC136" s="24"/>
    </row>
    <row r="137" spans="27:29" x14ac:dyDescent="0.3">
      <c r="AA137" s="123"/>
      <c r="AB137" s="24"/>
      <c r="AC137" s="24"/>
    </row>
    <row r="138" spans="27:29" x14ac:dyDescent="0.3">
      <c r="AA138" s="123"/>
      <c r="AB138" s="24"/>
      <c r="AC138" s="24"/>
    </row>
    <row r="139" spans="27:29" x14ac:dyDescent="0.3">
      <c r="AA139" s="123"/>
      <c r="AB139" s="24"/>
      <c r="AC139" s="24"/>
    </row>
    <row r="140" spans="27:29" x14ac:dyDescent="0.3">
      <c r="AB140" s="24"/>
      <c r="AC140" s="24"/>
    </row>
    <row r="141" spans="27:29" x14ac:dyDescent="0.3">
      <c r="AB141" s="24"/>
      <c r="AC141" s="24"/>
    </row>
    <row r="142" spans="27:29" x14ac:dyDescent="0.3">
      <c r="AB142" s="24"/>
      <c r="AC142" s="24"/>
    </row>
    <row r="143" spans="27:29" x14ac:dyDescent="0.3">
      <c r="AB143" s="24"/>
      <c r="AC143" s="24"/>
    </row>
    <row r="144" spans="27:29" x14ac:dyDescent="0.3">
      <c r="AB144" s="24"/>
      <c r="AC144" s="24"/>
    </row>
    <row r="145" spans="28:29" x14ac:dyDescent="0.3">
      <c r="AB145" s="24"/>
      <c r="AC145" s="24"/>
    </row>
    <row r="146" spans="28:29" x14ac:dyDescent="0.3">
      <c r="AB146" s="24"/>
      <c r="AC146" s="24"/>
    </row>
    <row r="147" spans="28:29" x14ac:dyDescent="0.3">
      <c r="AB147" s="24"/>
      <c r="AC147" s="24"/>
    </row>
    <row r="148" spans="28:29" x14ac:dyDescent="0.3">
      <c r="AB148" s="24"/>
      <c r="AC148" s="24"/>
    </row>
    <row r="149" spans="28:29" x14ac:dyDescent="0.3">
      <c r="AB149" s="24"/>
      <c r="AC149" s="24"/>
    </row>
    <row r="150" spans="28:29" x14ac:dyDescent="0.3">
      <c r="AB150" s="24"/>
      <c r="AC150" s="24"/>
    </row>
    <row r="151" spans="28:29" x14ac:dyDescent="0.3">
      <c r="AB151" s="24"/>
      <c r="AC151" s="24"/>
    </row>
    <row r="152" spans="28:29" x14ac:dyDescent="0.3">
      <c r="AB152" s="24"/>
      <c r="AC152" s="24"/>
    </row>
    <row r="153" spans="28:29" x14ac:dyDescent="0.3">
      <c r="AB153" s="24"/>
      <c r="AC153" s="24"/>
    </row>
    <row r="154" spans="28:29" x14ac:dyDescent="0.3">
      <c r="AB154" s="24"/>
      <c r="AC154" s="24"/>
    </row>
    <row r="155" spans="28:29" x14ac:dyDescent="0.3">
      <c r="AB155" s="24"/>
      <c r="AC155" s="24"/>
    </row>
  </sheetData>
  <mergeCells count="7">
    <mergeCell ref="A87:B88"/>
    <mergeCell ref="C87:E87"/>
    <mergeCell ref="G87:J87"/>
    <mergeCell ref="K87:N87"/>
    <mergeCell ref="C92:F92"/>
    <mergeCell ref="G92:J92"/>
    <mergeCell ref="K92:N92"/>
  </mergeCells>
  <pageMargins left="0.78740157480314965" right="0.59055118110236227" top="0.6692913385826772" bottom="0.51181102362204722" header="0" footer="0"/>
  <pageSetup paperSize="9" scale="5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A1:W77"/>
  <sheetViews>
    <sheetView view="pageBreakPreview" zoomScale="90" zoomScaleNormal="80" zoomScaleSheetLayoutView="90" workbookViewId="0">
      <selection activeCell="D67" sqref="D67"/>
    </sheetView>
  </sheetViews>
  <sheetFormatPr baseColWidth="10" defaultColWidth="11.42578125" defaultRowHeight="13.5" x14ac:dyDescent="0.25"/>
  <cols>
    <col min="1" max="1" width="2.140625" style="75" customWidth="1"/>
    <col min="2" max="2" width="22.140625" style="73" customWidth="1"/>
    <col min="3" max="3" width="10.7109375" style="73" customWidth="1"/>
    <col min="4" max="5" width="9.5703125" style="73" customWidth="1"/>
    <col min="6" max="6" width="9.140625" style="73" customWidth="1"/>
    <col min="7" max="7" width="11.5703125" style="73" customWidth="1"/>
    <col min="8" max="9" width="11.42578125" style="73"/>
    <col min="10" max="10" width="19.42578125" style="73" customWidth="1"/>
    <col min="11" max="12" width="11.42578125" style="73"/>
    <col min="13" max="13" width="5.7109375" style="73" bestFit="1" customWidth="1"/>
    <col min="14" max="14" width="29.5703125" style="123" bestFit="1" customWidth="1"/>
    <col min="15" max="15" width="22.5703125" style="123" bestFit="1" customWidth="1"/>
    <col min="16" max="16" width="8.28515625" style="123" bestFit="1" customWidth="1"/>
    <col min="17" max="17" width="6.7109375" style="123" bestFit="1" customWidth="1"/>
    <col min="18" max="18" width="6.28515625" style="123" bestFit="1" customWidth="1"/>
    <col min="19" max="19" width="12.5703125" style="123" bestFit="1" customWidth="1"/>
    <col min="20" max="20" width="12.28515625" style="123" bestFit="1" customWidth="1"/>
    <col min="21" max="21" width="15" style="123" bestFit="1" customWidth="1"/>
    <col min="22" max="22" width="19.28515625" style="73" customWidth="1"/>
    <col min="23" max="23" width="13.7109375" style="73" customWidth="1"/>
    <col min="24" max="16384" width="11.42578125" style="73"/>
  </cols>
  <sheetData>
    <row r="1" spans="1:23" s="342" customFormat="1" ht="17.25" x14ac:dyDescent="0.3">
      <c r="A1" s="77" t="s">
        <v>1241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344"/>
      <c r="N1" s="345"/>
      <c r="O1" s="345"/>
      <c r="P1" s="345"/>
      <c r="Q1" s="345"/>
      <c r="R1" s="345"/>
      <c r="S1" s="345"/>
      <c r="T1" s="345"/>
      <c r="U1" s="345"/>
    </row>
    <row r="2" spans="1:23" ht="16.5" x14ac:dyDescent="0.3"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7"/>
      <c r="O2" s="47"/>
    </row>
    <row r="3" spans="1:23" ht="16.5" x14ac:dyDescent="0.3">
      <c r="B3" s="284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1" t="s">
        <v>1112</v>
      </c>
      <c r="O3" s="47" t="s">
        <v>1113</v>
      </c>
    </row>
    <row r="4" spans="1:23" ht="16.5" x14ac:dyDescent="0.3">
      <c r="B4" s="284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1" t="s">
        <v>1117</v>
      </c>
      <c r="O4" s="47" t="s">
        <v>294</v>
      </c>
      <c r="P4" s="47"/>
      <c r="Q4" s="47"/>
      <c r="R4" s="47"/>
      <c r="S4" s="47"/>
    </row>
    <row r="5" spans="1:23" ht="17.25" thickBot="1" x14ac:dyDescent="0.35"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1" t="s">
        <v>1195</v>
      </c>
      <c r="O5" s="47" t="s">
        <v>294</v>
      </c>
      <c r="P5" s="47"/>
      <c r="Q5" s="47"/>
      <c r="R5" s="47"/>
      <c r="S5" s="47"/>
    </row>
    <row r="6" spans="1:23" ht="16.5" x14ac:dyDescent="0.3">
      <c r="B6" s="948" t="s">
        <v>1185</v>
      </c>
      <c r="C6" s="1932" t="s">
        <v>1186</v>
      </c>
      <c r="D6" s="1932" t="s">
        <v>1187</v>
      </c>
      <c r="E6" s="1932" t="s">
        <v>307</v>
      </c>
      <c r="F6" s="1934" t="s">
        <v>1188</v>
      </c>
      <c r="G6" s="1877" t="s">
        <v>1127</v>
      </c>
      <c r="H6" s="75"/>
      <c r="I6" s="75"/>
      <c r="J6" s="75"/>
      <c r="K6" s="75"/>
      <c r="L6" s="75"/>
      <c r="M6" s="75"/>
      <c r="N6" s="47"/>
      <c r="O6" s="47"/>
      <c r="P6" s="47"/>
      <c r="Q6" s="47"/>
      <c r="R6" s="47"/>
      <c r="S6" s="47"/>
      <c r="T6" s="47"/>
    </row>
    <row r="7" spans="1:23" ht="17.25" thickBot="1" x14ac:dyDescent="0.35">
      <c r="B7" s="949" t="s">
        <v>1189</v>
      </c>
      <c r="C7" s="1933"/>
      <c r="D7" s="1933"/>
      <c r="E7" s="1933"/>
      <c r="F7" s="1935"/>
      <c r="G7" s="1936"/>
      <c r="H7" s="75"/>
      <c r="I7" s="75"/>
      <c r="J7" s="75"/>
      <c r="K7" s="75"/>
      <c r="L7" s="75"/>
      <c r="M7" s="75"/>
      <c r="N7" s="2" t="s">
        <v>1837</v>
      </c>
      <c r="O7" s="2" t="s">
        <v>300</v>
      </c>
      <c r="P7" s="2"/>
      <c r="Q7" s="2"/>
      <c r="R7" s="2"/>
      <c r="S7" s="2"/>
      <c r="T7" s="47"/>
    </row>
    <row r="8" spans="1:23" ht="16.5" x14ac:dyDescent="0.3">
      <c r="B8" s="487"/>
      <c r="C8" s="326"/>
      <c r="D8" s="326"/>
      <c r="E8" s="326"/>
      <c r="F8" s="326"/>
      <c r="G8" s="488"/>
      <c r="H8" s="75"/>
      <c r="I8" s="75"/>
      <c r="J8" s="75"/>
      <c r="K8" s="75"/>
      <c r="L8" s="75"/>
      <c r="M8" s="75"/>
      <c r="N8" s="2" t="s">
        <v>315</v>
      </c>
      <c r="O8" s="2" t="s">
        <v>305</v>
      </c>
      <c r="P8" s="2" t="s">
        <v>306</v>
      </c>
      <c r="Q8" s="2" t="s">
        <v>307</v>
      </c>
      <c r="R8" s="2" t="s">
        <v>308</v>
      </c>
      <c r="S8" s="2" t="s">
        <v>290</v>
      </c>
      <c r="T8" s="47"/>
    </row>
    <row r="9" spans="1:23" ht="16.5" x14ac:dyDescent="0.3">
      <c r="B9" s="950" t="s">
        <v>1191</v>
      </c>
      <c r="C9" s="951">
        <v>28509.602419078565</v>
      </c>
      <c r="D9" s="951">
        <v>28324.365220999996</v>
      </c>
      <c r="E9" s="951">
        <v>956.68685799999992</v>
      </c>
      <c r="F9" s="951">
        <v>2355.3167570000001</v>
      </c>
      <c r="G9" s="507">
        <f>SUM(C9:F9)</f>
        <v>60145.971255078563</v>
      </c>
      <c r="H9" s="75"/>
      <c r="I9" s="75"/>
      <c r="J9" s="75"/>
      <c r="K9" s="75"/>
      <c r="L9" s="75"/>
      <c r="M9" s="75"/>
      <c r="N9" s="2" t="s">
        <v>1115</v>
      </c>
      <c r="O9" s="2">
        <v>28509.602419078565</v>
      </c>
      <c r="P9" s="2">
        <v>28324.365220999996</v>
      </c>
      <c r="Q9" s="2">
        <v>956.68685799999992</v>
      </c>
      <c r="R9" s="2">
        <v>2355.3167570000001</v>
      </c>
      <c r="S9" s="2">
        <v>60145.971255078563</v>
      </c>
      <c r="T9" s="47"/>
      <c r="U9" s="515"/>
      <c r="V9" s="134"/>
      <c r="W9" s="134"/>
    </row>
    <row r="10" spans="1:23" ht="16.5" x14ac:dyDescent="0.3">
      <c r="B10" s="294"/>
      <c r="C10" s="952"/>
      <c r="D10" s="952"/>
      <c r="E10" s="952"/>
      <c r="F10" s="75"/>
      <c r="G10" s="493">
        <f>+G9/G13</f>
        <v>0.96901569468448223</v>
      </c>
      <c r="H10" s="75"/>
      <c r="I10" s="75"/>
      <c r="J10" s="75"/>
      <c r="K10" s="75"/>
      <c r="L10" s="75"/>
      <c r="M10" s="75"/>
      <c r="N10" s="2" t="s">
        <v>1171</v>
      </c>
      <c r="O10" s="2">
        <v>578.20950623278304</v>
      </c>
      <c r="P10" s="2">
        <v>1344.9596922521855</v>
      </c>
      <c r="Q10" s="2"/>
      <c r="R10" s="2"/>
      <c r="S10" s="2">
        <v>1923.1691984849685</v>
      </c>
      <c r="T10" s="47"/>
      <c r="U10" s="515"/>
      <c r="V10" s="134"/>
      <c r="W10" s="134"/>
    </row>
    <row r="11" spans="1:23" ht="16.5" x14ac:dyDescent="0.3">
      <c r="B11" s="950" t="s">
        <v>1223</v>
      </c>
      <c r="C11" s="951">
        <v>578.20950623278304</v>
      </c>
      <c r="D11" s="951">
        <v>1344.9596922521855</v>
      </c>
      <c r="E11" s="953"/>
      <c r="F11" s="494"/>
      <c r="G11" s="507">
        <f>SUM(C11:F11)</f>
        <v>1923.1691984849685</v>
      </c>
      <c r="H11" s="75"/>
      <c r="I11" s="75"/>
      <c r="J11" s="75"/>
      <c r="K11" s="75"/>
      <c r="L11" s="75"/>
      <c r="M11" s="75"/>
      <c r="N11" s="2" t="s">
        <v>290</v>
      </c>
      <c r="O11" s="2">
        <v>29087.811925311347</v>
      </c>
      <c r="P11" s="2">
        <v>29669.324913252181</v>
      </c>
      <c r="Q11" s="2">
        <v>956.68685799999992</v>
      </c>
      <c r="R11" s="2">
        <v>2355.3167570000001</v>
      </c>
      <c r="S11" s="2">
        <v>62069.14045356353</v>
      </c>
      <c r="T11" s="47"/>
      <c r="U11" s="515"/>
    </row>
    <row r="12" spans="1:23" ht="14.25" thickBot="1" x14ac:dyDescent="0.3">
      <c r="B12" s="954"/>
      <c r="C12" s="955"/>
      <c r="D12" s="955"/>
      <c r="E12" s="955"/>
      <c r="F12" s="498"/>
      <c r="G12" s="499">
        <f>+G11/G13</f>
        <v>3.0984305315517786E-2</v>
      </c>
      <c r="H12" s="75"/>
      <c r="I12" s="75"/>
      <c r="J12" s="75"/>
      <c r="K12" s="75"/>
      <c r="L12" s="75"/>
      <c r="M12" s="75"/>
    </row>
    <row r="13" spans="1:23" ht="15.75" thickTop="1" x14ac:dyDescent="0.25">
      <c r="B13" s="391" t="s">
        <v>1193</v>
      </c>
      <c r="C13" s="500">
        <f>SUM(C9:C11)</f>
        <v>29087.811925311347</v>
      </c>
      <c r="D13" s="500">
        <f>SUM(D9:D11)</f>
        <v>29669.324913252181</v>
      </c>
      <c r="E13" s="501">
        <f>SUM(E9:E11)</f>
        <v>956.68685799999992</v>
      </c>
      <c r="F13" s="500">
        <f>SUM(F9:F11)</f>
        <v>2355.3167570000001</v>
      </c>
      <c r="G13" s="502">
        <f>+G9+G11</f>
        <v>62069.14045356353</v>
      </c>
      <c r="H13" s="75"/>
      <c r="I13" s="75"/>
      <c r="J13" s="75"/>
      <c r="K13" s="75"/>
      <c r="L13" s="75"/>
      <c r="M13" s="75"/>
    </row>
    <row r="14" spans="1:23" ht="17.25" thickBot="1" x14ac:dyDescent="0.35">
      <c r="B14" s="333"/>
      <c r="C14" s="394">
        <f>+C13/$G$13</f>
        <v>0.46863564909639971</v>
      </c>
      <c r="D14" s="394">
        <f>+D13/$G$13</f>
        <v>0.47800444305248629</v>
      </c>
      <c r="E14" s="503">
        <f>+E13/$G$13</f>
        <v>1.5413244826803049E-2</v>
      </c>
      <c r="F14" s="503">
        <f>+F13/$G$13</f>
        <v>3.7946663024310913E-2</v>
      </c>
      <c r="G14" s="504"/>
      <c r="H14" s="75"/>
      <c r="I14" s="75"/>
      <c r="J14" s="75"/>
      <c r="K14" s="75"/>
      <c r="L14" s="75"/>
      <c r="M14" s="75"/>
      <c r="N14" s="47"/>
      <c r="O14" s="47"/>
      <c r="P14" s="47"/>
      <c r="Q14" s="47"/>
      <c r="R14" s="47"/>
      <c r="T14" s="956"/>
    </row>
    <row r="15" spans="1:23" ht="16.5" x14ac:dyDescent="0.3"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47"/>
      <c r="O15" s="47"/>
      <c r="P15" s="47"/>
      <c r="Q15" s="47"/>
      <c r="R15" s="47"/>
      <c r="S15" s="938"/>
    </row>
    <row r="16" spans="1:23" ht="16.5" x14ac:dyDescent="0.3">
      <c r="B16" s="75"/>
      <c r="C16" s="376"/>
      <c r="D16" s="376"/>
      <c r="E16" s="376"/>
      <c r="F16" s="376"/>
      <c r="G16" s="376"/>
      <c r="H16" s="75"/>
      <c r="I16" s="75"/>
      <c r="J16" s="75"/>
      <c r="K16" s="75"/>
      <c r="L16" s="75"/>
      <c r="M16" s="75"/>
      <c r="N16" s="47"/>
      <c r="O16" s="47"/>
      <c r="P16" s="47"/>
      <c r="Q16" s="47"/>
    </row>
    <row r="17" spans="2:20" ht="16.5" x14ac:dyDescent="0.3">
      <c r="B17" s="75"/>
      <c r="C17" s="376"/>
      <c r="D17" s="376"/>
      <c r="E17" s="376"/>
      <c r="F17" s="376"/>
      <c r="G17" s="376"/>
      <c r="H17" s="75"/>
      <c r="I17" s="75"/>
      <c r="J17" s="75"/>
      <c r="K17" s="75"/>
      <c r="L17" s="75"/>
      <c r="M17" s="75"/>
      <c r="N17" s="47"/>
      <c r="O17" s="47"/>
      <c r="P17" s="47"/>
      <c r="Q17" s="47"/>
    </row>
    <row r="18" spans="2:20" ht="16.5" x14ac:dyDescent="0.3">
      <c r="B18" s="75"/>
      <c r="C18" s="376"/>
      <c r="D18" s="376"/>
      <c r="E18" s="376"/>
      <c r="F18" s="376"/>
      <c r="G18" s="375"/>
      <c r="H18" s="75"/>
      <c r="I18" s="75"/>
      <c r="J18" s="75"/>
      <c r="K18" s="75"/>
      <c r="L18" s="75"/>
      <c r="M18" s="75"/>
      <c r="N18" s="47"/>
      <c r="O18" s="47"/>
      <c r="P18" s="47"/>
      <c r="Q18" s="47"/>
    </row>
    <row r="19" spans="2:20" ht="16.5" x14ac:dyDescent="0.3">
      <c r="B19" s="75"/>
      <c r="C19" s="376"/>
      <c r="D19" s="376"/>
      <c r="E19" s="376"/>
      <c r="F19" s="376"/>
      <c r="G19" s="376"/>
      <c r="H19" s="75"/>
      <c r="I19" s="75"/>
      <c r="J19" s="75"/>
      <c r="K19" s="75"/>
      <c r="L19" s="75"/>
      <c r="M19" s="75"/>
      <c r="N19" s="47"/>
      <c r="O19" s="47"/>
      <c r="P19" s="47"/>
      <c r="Q19" s="47"/>
    </row>
    <row r="20" spans="2:20" ht="16.5" x14ac:dyDescent="0.3">
      <c r="B20" s="75"/>
      <c r="C20" s="376"/>
      <c r="D20" s="376"/>
      <c r="E20" s="376"/>
      <c r="F20" s="376"/>
      <c r="G20" s="376"/>
      <c r="H20" s="75"/>
      <c r="I20" s="75"/>
      <c r="J20" s="75"/>
      <c r="K20" s="75"/>
      <c r="L20" s="75"/>
      <c r="M20" s="75"/>
      <c r="N20" s="47"/>
      <c r="O20" s="47"/>
      <c r="P20" s="47"/>
      <c r="Q20" s="47"/>
    </row>
    <row r="21" spans="2:20" ht="16.5" x14ac:dyDescent="0.3">
      <c r="B21" s="75"/>
      <c r="C21" s="376"/>
      <c r="D21" s="376"/>
      <c r="E21" s="376"/>
      <c r="F21" s="376"/>
      <c r="G21" s="376"/>
      <c r="H21" s="75"/>
      <c r="I21" s="75"/>
      <c r="J21" s="75"/>
      <c r="K21" s="75"/>
      <c r="L21" s="75"/>
      <c r="M21" s="75"/>
      <c r="P21" s="47"/>
      <c r="Q21" s="47"/>
    </row>
    <row r="22" spans="2:20" x14ac:dyDescent="0.25"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</row>
    <row r="23" spans="2:20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</row>
    <row r="24" spans="2:20" x14ac:dyDescent="0.25"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</row>
    <row r="25" spans="2:20" x14ac:dyDescent="0.25"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</row>
    <row r="26" spans="2:20" ht="16.5" x14ac:dyDescent="0.3"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47"/>
      <c r="O26" s="47"/>
    </row>
    <row r="27" spans="2:20" ht="16.5" x14ac:dyDescent="0.3"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1" t="s">
        <v>1112</v>
      </c>
      <c r="O27" s="47" t="s">
        <v>1113</v>
      </c>
    </row>
    <row r="28" spans="2:20" ht="16.5" x14ac:dyDescent="0.3">
      <c r="B28" s="378" t="s">
        <v>1242</v>
      </c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1" t="s">
        <v>1117</v>
      </c>
      <c r="O28" s="47" t="s">
        <v>294</v>
      </c>
      <c r="P28" s="47"/>
      <c r="Q28" s="47"/>
      <c r="R28" s="47"/>
      <c r="S28" s="47"/>
    </row>
    <row r="29" spans="2:20" ht="16.5" x14ac:dyDescent="0.3">
      <c r="B29" s="284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1" t="s">
        <v>165</v>
      </c>
      <c r="O29" s="47" t="s">
        <v>1584</v>
      </c>
      <c r="P29" s="47"/>
      <c r="Q29" s="47"/>
      <c r="R29" s="47"/>
      <c r="S29" s="47"/>
    </row>
    <row r="30" spans="2:20" ht="17.25" thickBot="1" x14ac:dyDescent="0.35"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47"/>
      <c r="O30" s="47"/>
      <c r="P30" s="47"/>
      <c r="Q30" s="47"/>
      <c r="R30" s="47"/>
      <c r="S30" s="47"/>
      <c r="T30" s="47"/>
    </row>
    <row r="31" spans="2:20" ht="16.5" x14ac:dyDescent="0.3">
      <c r="B31" s="948" t="s">
        <v>1185</v>
      </c>
      <c r="C31" s="1932" t="s">
        <v>1186</v>
      </c>
      <c r="D31" s="1932" t="s">
        <v>1187</v>
      </c>
      <c r="E31" s="1932" t="s">
        <v>307</v>
      </c>
      <c r="F31" s="1934" t="s">
        <v>1188</v>
      </c>
      <c r="G31" s="1877" t="s">
        <v>1127</v>
      </c>
      <c r="H31" s="75"/>
      <c r="I31" s="75"/>
      <c r="J31" s="75"/>
      <c r="K31" s="75"/>
      <c r="L31" s="75"/>
      <c r="M31" s="75"/>
      <c r="N31" s="2" t="s">
        <v>1837</v>
      </c>
      <c r="O31" s="2" t="s">
        <v>300</v>
      </c>
      <c r="P31" s="2"/>
      <c r="Q31" s="2"/>
      <c r="R31" s="2"/>
      <c r="S31" s="2"/>
      <c r="T31" s="47"/>
    </row>
    <row r="32" spans="2:20" ht="17.25" thickBot="1" x14ac:dyDescent="0.35">
      <c r="B32" s="949" t="s">
        <v>1195</v>
      </c>
      <c r="C32" s="1933"/>
      <c r="D32" s="1933"/>
      <c r="E32" s="1933"/>
      <c r="F32" s="1935"/>
      <c r="G32" s="1936"/>
      <c r="H32" s="75"/>
      <c r="I32" s="75"/>
      <c r="J32" s="75"/>
      <c r="K32" s="75"/>
      <c r="L32" s="75"/>
      <c r="M32" s="75"/>
      <c r="N32" s="2" t="s">
        <v>315</v>
      </c>
      <c r="O32" s="2" t="s">
        <v>305</v>
      </c>
      <c r="P32" s="2" t="s">
        <v>306</v>
      </c>
      <c r="Q32" s="2" t="s">
        <v>307</v>
      </c>
      <c r="R32" s="2" t="s">
        <v>308</v>
      </c>
      <c r="S32" s="2" t="s">
        <v>290</v>
      </c>
      <c r="T32" s="47"/>
    </row>
    <row r="33" spans="2:20" ht="16.5" x14ac:dyDescent="0.3">
      <c r="B33" s="957"/>
      <c r="C33" s="958"/>
      <c r="D33" s="958"/>
      <c r="E33" s="958"/>
      <c r="F33" s="958"/>
      <c r="G33" s="959"/>
      <c r="H33" s="75"/>
      <c r="I33" s="75"/>
      <c r="J33" s="75"/>
      <c r="K33" s="75"/>
      <c r="L33" s="75"/>
      <c r="M33" s="75"/>
      <c r="N33" s="2" t="s">
        <v>1196</v>
      </c>
      <c r="O33" s="2">
        <v>28681.817944641174</v>
      </c>
      <c r="P33" s="2">
        <v>28127.958662999998</v>
      </c>
      <c r="Q33" s="2">
        <v>956.60960699999998</v>
      </c>
      <c r="R33" s="2">
        <v>2354.090357</v>
      </c>
      <c r="S33" s="2">
        <v>60120.476571641171</v>
      </c>
      <c r="T33" s="47"/>
    </row>
    <row r="34" spans="2:20" ht="16.5" x14ac:dyDescent="0.3">
      <c r="B34" s="960" t="s">
        <v>1196</v>
      </c>
      <c r="C34" s="961">
        <v>28681.817944641174</v>
      </c>
      <c r="D34" s="961">
        <v>28127.958662999998</v>
      </c>
      <c r="E34" s="962">
        <v>956.60960699999998</v>
      </c>
      <c r="F34" s="963">
        <v>2354.090357</v>
      </c>
      <c r="G34" s="964">
        <f>SUM(C34:F34)</f>
        <v>60120.476571641171</v>
      </c>
      <c r="H34" s="75"/>
      <c r="I34" s="75"/>
      <c r="J34" s="75"/>
      <c r="K34" s="75"/>
      <c r="L34" s="75"/>
      <c r="M34" s="75"/>
      <c r="N34" s="2" t="s">
        <v>1197</v>
      </c>
      <c r="O34" s="2">
        <v>405.99398067017262</v>
      </c>
      <c r="P34" s="2">
        <v>1541.3662502521854</v>
      </c>
      <c r="Q34" s="2">
        <v>7.7251000000000014E-2</v>
      </c>
      <c r="R34" s="2">
        <v>1.2263999999999999</v>
      </c>
      <c r="S34" s="2">
        <v>1948.6638819223579</v>
      </c>
      <c r="T34" s="47"/>
    </row>
    <row r="35" spans="2:20" ht="16.5" x14ac:dyDescent="0.3">
      <c r="B35" s="302"/>
      <c r="C35" s="965"/>
      <c r="D35" s="965"/>
      <c r="E35" s="966"/>
      <c r="F35" s="967"/>
      <c r="G35" s="968">
        <f>+G34/G38</f>
        <v>0.96860494816453546</v>
      </c>
      <c r="H35" s="75"/>
      <c r="I35" s="75"/>
      <c r="J35" s="75"/>
      <c r="K35" s="75"/>
      <c r="L35" s="75"/>
      <c r="M35" s="75"/>
      <c r="N35" s="2" t="s">
        <v>290</v>
      </c>
      <c r="O35" s="2">
        <v>29087.811925311347</v>
      </c>
      <c r="P35" s="2">
        <v>29669.324913252181</v>
      </c>
      <c r="Q35" s="2">
        <v>956.68685800000003</v>
      </c>
      <c r="R35" s="2">
        <v>2355.3167570000001</v>
      </c>
      <c r="S35" s="2">
        <v>62069.14045356353</v>
      </c>
      <c r="T35" s="47"/>
    </row>
    <row r="36" spans="2:20" x14ac:dyDescent="0.25">
      <c r="B36" s="960" t="s">
        <v>1198</v>
      </c>
      <c r="C36" s="961">
        <v>405.99398067017262</v>
      </c>
      <c r="D36" s="961">
        <v>1541.3662502521854</v>
      </c>
      <c r="E36" s="969">
        <v>7.7251000000000014E-2</v>
      </c>
      <c r="F36" s="961">
        <v>1.2263999999999999</v>
      </c>
      <c r="G36" s="964">
        <f>SUM(C36:F36)</f>
        <v>1948.6638819223579</v>
      </c>
      <c r="H36" s="75"/>
      <c r="I36" s="75"/>
      <c r="J36" s="75"/>
      <c r="K36" s="75"/>
      <c r="L36" s="75"/>
      <c r="M36" s="75"/>
      <c r="S36" s="938"/>
    </row>
    <row r="37" spans="2:20" ht="14.25" thickBot="1" x14ac:dyDescent="0.3">
      <c r="B37" s="970"/>
      <c r="C37" s="971"/>
      <c r="D37" s="971"/>
      <c r="E37" s="971"/>
      <c r="F37" s="972"/>
      <c r="G37" s="973">
        <f>+G36/G38</f>
        <v>3.1395051835464573E-2</v>
      </c>
      <c r="H37" s="75"/>
      <c r="I37" s="75"/>
      <c r="J37" s="75"/>
      <c r="K37" s="75"/>
      <c r="L37" s="75"/>
      <c r="M37" s="75"/>
    </row>
    <row r="38" spans="2:20" ht="15.75" thickTop="1" x14ac:dyDescent="0.25">
      <c r="B38" s="974" t="s">
        <v>1193</v>
      </c>
      <c r="C38" s="975">
        <f>SUM(C34:C36)</f>
        <v>29087.811925311347</v>
      </c>
      <c r="D38" s="976">
        <f>SUM(D34:D36)</f>
        <v>29669.324913252181</v>
      </c>
      <c r="E38" s="977">
        <f>SUM(E34:E36)</f>
        <v>956.68685800000003</v>
      </c>
      <c r="F38" s="978">
        <f>SUM(F34:F36)</f>
        <v>2355.3167570000001</v>
      </c>
      <c r="G38" s="979">
        <f>+G34+G36</f>
        <v>62069.14045356353</v>
      </c>
      <c r="H38" s="75"/>
      <c r="I38" s="75"/>
      <c r="J38" s="75"/>
      <c r="K38" s="75"/>
      <c r="L38" s="75"/>
      <c r="M38" s="75"/>
    </row>
    <row r="39" spans="2:20" ht="14.25" thickBot="1" x14ac:dyDescent="0.3">
      <c r="B39" s="980"/>
      <c r="C39" s="981">
        <f>+C38/$G$38</f>
        <v>0.46863564909639971</v>
      </c>
      <c r="D39" s="981">
        <f>+D38/$G$38</f>
        <v>0.47800444305248629</v>
      </c>
      <c r="E39" s="982">
        <f>+E38/$G$38</f>
        <v>1.5413244826803051E-2</v>
      </c>
      <c r="F39" s="982">
        <f>+F38/$G$38</f>
        <v>3.7946663024310913E-2</v>
      </c>
      <c r="G39" s="983"/>
      <c r="H39" s="75"/>
      <c r="I39" s="75"/>
      <c r="J39" s="75"/>
      <c r="K39" s="75"/>
      <c r="L39" s="75"/>
      <c r="M39" s="75"/>
    </row>
    <row r="40" spans="2:20" x14ac:dyDescent="0.25"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</row>
    <row r="41" spans="2:20" x14ac:dyDescent="0.25">
      <c r="B41" s="75"/>
      <c r="C41" s="376"/>
      <c r="D41" s="376"/>
      <c r="E41" s="376"/>
      <c r="F41" s="376"/>
      <c r="G41" s="376"/>
      <c r="H41" s="75"/>
      <c r="I41" s="75"/>
      <c r="J41" s="75"/>
      <c r="K41" s="75"/>
      <c r="L41" s="75"/>
      <c r="M41" s="75"/>
    </row>
    <row r="42" spans="2:20" x14ac:dyDescent="0.25">
      <c r="B42" s="75"/>
      <c r="C42" s="376"/>
      <c r="D42" s="376"/>
      <c r="E42" s="376"/>
      <c r="F42" s="376"/>
      <c r="G42" s="376"/>
      <c r="H42" s="75"/>
      <c r="I42" s="75"/>
      <c r="J42" s="75"/>
      <c r="K42" s="75"/>
      <c r="L42" s="75"/>
      <c r="M42" s="75"/>
    </row>
    <row r="43" spans="2:20" x14ac:dyDescent="0.25">
      <c r="B43" s="75"/>
      <c r="C43" s="376"/>
      <c r="D43" s="376"/>
      <c r="E43" s="376"/>
      <c r="F43" s="376"/>
      <c r="G43" s="376"/>
      <c r="H43" s="75"/>
      <c r="I43" s="75"/>
      <c r="J43" s="75"/>
      <c r="K43" s="75"/>
      <c r="L43" s="75"/>
      <c r="M43" s="75"/>
    </row>
    <row r="44" spans="2:20" x14ac:dyDescent="0.25">
      <c r="B44" s="75"/>
      <c r="C44" s="376"/>
      <c r="D44" s="376"/>
      <c r="E44" s="376"/>
      <c r="F44" s="376"/>
      <c r="G44" s="376"/>
      <c r="H44" s="75"/>
      <c r="I44" s="75"/>
      <c r="J44" s="75"/>
      <c r="K44" s="75"/>
      <c r="L44" s="75"/>
      <c r="M44" s="75"/>
    </row>
    <row r="45" spans="2:20" x14ac:dyDescent="0.25">
      <c r="B45" s="75"/>
      <c r="C45" s="376"/>
      <c r="D45" s="376"/>
      <c r="E45" s="376"/>
      <c r="F45" s="376"/>
      <c r="G45" s="376"/>
      <c r="H45" s="75"/>
      <c r="I45" s="75"/>
      <c r="J45" s="75"/>
      <c r="K45" s="75"/>
      <c r="L45" s="75"/>
      <c r="M45" s="75"/>
    </row>
    <row r="46" spans="2:20" x14ac:dyDescent="0.25">
      <c r="B46" s="75"/>
      <c r="C46" s="376"/>
      <c r="D46" s="376"/>
      <c r="E46" s="376"/>
      <c r="F46" s="376"/>
      <c r="G46" s="376"/>
      <c r="H46" s="75"/>
      <c r="I46" s="75"/>
      <c r="J46" s="75"/>
      <c r="K46" s="75"/>
      <c r="L46" s="75"/>
      <c r="M46" s="75"/>
    </row>
    <row r="47" spans="2:20" x14ac:dyDescent="0.25">
      <c r="B47" s="75"/>
      <c r="C47" s="376"/>
      <c r="D47" s="376"/>
      <c r="E47" s="376"/>
      <c r="F47" s="376"/>
      <c r="G47" s="376"/>
      <c r="H47" s="75"/>
      <c r="I47" s="75"/>
      <c r="J47" s="75"/>
      <c r="K47" s="75"/>
      <c r="L47" s="75"/>
      <c r="M47" s="75"/>
    </row>
    <row r="48" spans="2:20" x14ac:dyDescent="0.25"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</row>
    <row r="49" spans="2:19" x14ac:dyDescent="0.25"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</row>
    <row r="50" spans="2:19" ht="16.5" x14ac:dyDescent="0.3"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R50" s="47"/>
    </row>
    <row r="51" spans="2:19" ht="16.5" x14ac:dyDescent="0.3"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R51" s="47"/>
    </row>
    <row r="52" spans="2:19" ht="16.5" x14ac:dyDescent="0.3"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R52" s="47"/>
    </row>
    <row r="53" spans="2:19" ht="16.5" x14ac:dyDescent="0.3"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R53" s="47"/>
      <c r="S53" s="47"/>
    </row>
    <row r="54" spans="2:19" ht="16.5" x14ac:dyDescent="0.3">
      <c r="B54" s="378" t="s">
        <v>1243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47"/>
      <c r="O54" s="47"/>
      <c r="R54" s="47"/>
      <c r="S54" s="47"/>
    </row>
    <row r="55" spans="2:19" ht="16.5" x14ac:dyDescent="0.3">
      <c r="B55" s="284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1" t="s">
        <v>167</v>
      </c>
      <c r="O55" s="47" t="s">
        <v>294</v>
      </c>
      <c r="R55" s="47"/>
      <c r="S55" s="47"/>
    </row>
    <row r="56" spans="2:19" ht="17.25" thickBot="1" x14ac:dyDescent="0.35"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1" t="s">
        <v>1112</v>
      </c>
      <c r="O56" s="47" t="s">
        <v>1113</v>
      </c>
    </row>
    <row r="57" spans="2:19" ht="15" customHeight="1" x14ac:dyDescent="0.3">
      <c r="B57" s="984" t="s">
        <v>1195</v>
      </c>
      <c r="C57" s="1739" t="s">
        <v>1196</v>
      </c>
      <c r="D57" s="1865" t="s">
        <v>1198</v>
      </c>
      <c r="E57" s="1867"/>
      <c r="F57" s="1928" t="s">
        <v>1127</v>
      </c>
      <c r="G57" s="1802"/>
      <c r="H57" s="75"/>
      <c r="I57" s="75"/>
      <c r="J57" s="75"/>
      <c r="K57" s="75"/>
      <c r="L57" s="75"/>
      <c r="M57" s="75"/>
      <c r="N57" s="71" t="s">
        <v>1117</v>
      </c>
      <c r="O57" s="47" t="s">
        <v>294</v>
      </c>
      <c r="P57" s="47"/>
      <c r="Q57" s="47"/>
      <c r="R57" s="47"/>
      <c r="S57" s="47"/>
    </row>
    <row r="58" spans="2:19" ht="15.75" customHeight="1" thickBot="1" x14ac:dyDescent="0.35">
      <c r="B58" s="985" t="s">
        <v>1189</v>
      </c>
      <c r="C58" s="1740"/>
      <c r="D58" s="1926"/>
      <c r="E58" s="1927"/>
      <c r="F58" s="1929"/>
      <c r="G58" s="1803"/>
      <c r="H58" s="75"/>
      <c r="I58" s="75"/>
      <c r="J58" s="75"/>
      <c r="K58" s="75"/>
      <c r="L58" s="75"/>
      <c r="M58" s="75"/>
      <c r="N58" s="71" t="s">
        <v>1199</v>
      </c>
      <c r="O58" s="47" t="s">
        <v>294</v>
      </c>
      <c r="P58" s="47"/>
      <c r="Q58" s="47"/>
      <c r="R58" s="47"/>
      <c r="S58" s="47"/>
    </row>
    <row r="59" spans="2:19" ht="16.5" x14ac:dyDescent="0.3">
      <c r="B59" s="950"/>
      <c r="C59" s="986"/>
      <c r="D59" s="1930"/>
      <c r="E59" s="1931"/>
      <c r="F59" s="1937"/>
      <c r="G59" s="1938"/>
      <c r="H59" s="75"/>
      <c r="I59" s="75"/>
      <c r="J59" s="75"/>
      <c r="K59" s="75"/>
      <c r="L59" s="75"/>
      <c r="M59" s="75"/>
      <c r="N59" s="47"/>
      <c r="O59" s="47"/>
      <c r="P59" s="47"/>
      <c r="Q59" s="47"/>
      <c r="R59" s="47"/>
      <c r="S59" s="47"/>
    </row>
    <row r="60" spans="2:19" ht="16.5" x14ac:dyDescent="0.3">
      <c r="B60" s="987" t="s">
        <v>1191</v>
      </c>
      <c r="C60" s="988">
        <v>59643.204817008351</v>
      </c>
      <c r="D60" s="1939">
        <v>502.766438070172</v>
      </c>
      <c r="E60" s="1940"/>
      <c r="F60" s="1941">
        <f>SUM(C60:E60)</f>
        <v>60145.971255078526</v>
      </c>
      <c r="G60" s="1886"/>
      <c r="H60" s="75"/>
      <c r="I60" s="75"/>
      <c r="J60" s="75"/>
      <c r="K60" s="75"/>
      <c r="L60" s="75"/>
      <c r="M60" s="75"/>
      <c r="N60" s="2" t="s">
        <v>1837</v>
      </c>
      <c r="O60" s="2" t="s">
        <v>300</v>
      </c>
      <c r="P60" s="2"/>
      <c r="Q60" s="2"/>
      <c r="R60" s="47"/>
      <c r="S60" s="47"/>
    </row>
    <row r="61" spans="2:19" ht="16.5" x14ac:dyDescent="0.3">
      <c r="B61" s="294"/>
      <c r="C61" s="952"/>
      <c r="D61" s="1930"/>
      <c r="E61" s="1931"/>
      <c r="F61" s="1945">
        <f>+F60/F64</f>
        <v>0.96901569468448223</v>
      </c>
      <c r="G61" s="1946"/>
      <c r="H61" s="75"/>
      <c r="I61" s="75"/>
      <c r="J61" s="75"/>
      <c r="K61" s="75"/>
      <c r="L61" s="75"/>
      <c r="M61" s="75"/>
      <c r="N61" s="2" t="s">
        <v>315</v>
      </c>
      <c r="O61" s="2" t="s">
        <v>1196</v>
      </c>
      <c r="P61" s="2" t="s">
        <v>1197</v>
      </c>
      <c r="Q61" s="2" t="s">
        <v>290</v>
      </c>
      <c r="R61" s="47"/>
      <c r="S61" s="47"/>
    </row>
    <row r="62" spans="2:19" ht="16.5" x14ac:dyDescent="0.3">
      <c r="B62" s="987" t="s">
        <v>1223</v>
      </c>
      <c r="C62" s="351">
        <v>477.27175463278297</v>
      </c>
      <c r="D62" s="1939">
        <v>1445.89744385219</v>
      </c>
      <c r="E62" s="1940"/>
      <c r="F62" s="1941">
        <f>SUM(C62:E62)</f>
        <v>1923.1691984849731</v>
      </c>
      <c r="G62" s="1886"/>
      <c r="H62" s="75"/>
      <c r="I62" s="75"/>
      <c r="J62" s="75"/>
      <c r="K62" s="75"/>
      <c r="L62" s="75"/>
      <c r="M62" s="75"/>
      <c r="N62" s="2" t="s">
        <v>1115</v>
      </c>
      <c r="O62" s="2">
        <v>59643.204817008351</v>
      </c>
      <c r="P62" s="2">
        <v>502.76643807017246</v>
      </c>
      <c r="Q62" s="2">
        <v>60145.971255078526</v>
      </c>
      <c r="R62" s="47"/>
      <c r="S62" s="47"/>
    </row>
    <row r="63" spans="2:19" ht="17.25" thickBot="1" x14ac:dyDescent="0.35">
      <c r="B63" s="954"/>
      <c r="C63" s="955"/>
      <c r="D63" s="1947"/>
      <c r="E63" s="1948"/>
      <c r="F63" s="1949">
        <f>+F62/F64</f>
        <v>3.0984305315517879E-2</v>
      </c>
      <c r="G63" s="1950"/>
      <c r="H63" s="75"/>
      <c r="I63" s="75"/>
      <c r="J63" s="75"/>
      <c r="K63" s="75"/>
      <c r="L63" s="75"/>
      <c r="M63" s="75"/>
      <c r="N63" s="2" t="s">
        <v>1171</v>
      </c>
      <c r="O63" s="2">
        <v>477.27175463278297</v>
      </c>
      <c r="P63" s="2">
        <v>1445.8974438521861</v>
      </c>
      <c r="Q63" s="2">
        <v>1923.169198484969</v>
      </c>
      <c r="R63" s="47"/>
      <c r="S63" s="47"/>
    </row>
    <row r="64" spans="2:19" ht="17.25" thickTop="1" x14ac:dyDescent="0.3">
      <c r="B64" s="391" t="s">
        <v>1193</v>
      </c>
      <c r="C64" s="392">
        <f>SUM(C60:C62)</f>
        <v>60120.476571641135</v>
      </c>
      <c r="D64" s="1810">
        <f>SUM(D60:E62)</f>
        <v>1948.663881922362</v>
      </c>
      <c r="E64" s="1884"/>
      <c r="F64" s="1942">
        <f>SUM(C64:E64)</f>
        <v>62069.140453563494</v>
      </c>
      <c r="G64" s="1943"/>
      <c r="H64" s="75"/>
      <c r="I64" s="75"/>
      <c r="J64" s="75"/>
      <c r="K64" s="75"/>
      <c r="L64" s="75"/>
      <c r="M64" s="75"/>
      <c r="N64" s="2" t="s">
        <v>290</v>
      </c>
      <c r="O64" s="2">
        <v>60120.476571641135</v>
      </c>
      <c r="P64" s="2">
        <v>1948.6638819223585</v>
      </c>
      <c r="Q64" s="2">
        <v>62069.140453563494</v>
      </c>
      <c r="R64" s="47"/>
      <c r="S64" s="47"/>
    </row>
    <row r="65" spans="2:18" ht="17.25" thickBot="1" x14ac:dyDescent="0.35">
      <c r="B65" s="333"/>
      <c r="C65" s="393">
        <f>+C64/F64</f>
        <v>0.96860494816453535</v>
      </c>
      <c r="D65" s="1814">
        <f>+D64/F64</f>
        <v>3.1395051835464656E-2</v>
      </c>
      <c r="E65" s="1887"/>
      <c r="F65" s="1944"/>
      <c r="G65" s="1889"/>
      <c r="H65" s="75"/>
      <c r="I65" s="75"/>
      <c r="J65" s="75"/>
      <c r="K65" s="75"/>
      <c r="L65" s="75"/>
      <c r="M65" s="75"/>
      <c r="N65" s="47"/>
      <c r="O65" s="47"/>
      <c r="P65" s="47"/>
      <c r="Q65" s="47"/>
      <c r="R65" s="47"/>
    </row>
    <row r="66" spans="2:18" ht="16.5" x14ac:dyDescent="0.3">
      <c r="B66" s="75"/>
      <c r="C66" s="396"/>
      <c r="D66" s="396"/>
      <c r="E66" s="396"/>
      <c r="F66" s="75"/>
      <c r="G66" s="75"/>
      <c r="H66" s="75"/>
      <c r="I66" s="75"/>
      <c r="J66" s="75"/>
      <c r="K66" s="75"/>
      <c r="L66" s="75"/>
      <c r="M66" s="75"/>
      <c r="N66" s="389">
        <v>0.99164089584757142</v>
      </c>
      <c r="O66" s="389">
        <v>8.3591041524285065E-3</v>
      </c>
    </row>
    <row r="67" spans="2:18" ht="16.5" x14ac:dyDescent="0.3">
      <c r="B67" s="75"/>
      <c r="C67" s="396"/>
      <c r="D67" s="396"/>
      <c r="E67" s="396"/>
      <c r="F67" s="75"/>
      <c r="G67" s="75"/>
      <c r="H67" s="75"/>
      <c r="I67" s="75"/>
      <c r="J67" s="75"/>
      <c r="K67" s="75"/>
      <c r="L67" s="75"/>
      <c r="M67" s="75"/>
      <c r="N67" s="389">
        <v>0.24816940444385616</v>
      </c>
      <c r="O67" s="389">
        <v>0.75183059555614384</v>
      </c>
    </row>
    <row r="68" spans="2:18" x14ac:dyDescent="0.25">
      <c r="B68" s="75"/>
      <c r="C68" s="989"/>
      <c r="D68" s="989"/>
      <c r="E68" s="989"/>
      <c r="F68" s="989"/>
      <c r="G68" s="75"/>
      <c r="H68" s="75"/>
      <c r="I68" s="75"/>
      <c r="J68" s="75"/>
      <c r="K68" s="75"/>
      <c r="L68" s="75"/>
      <c r="M68" s="75"/>
    </row>
    <row r="69" spans="2:18" x14ac:dyDescent="0.25">
      <c r="B69" s="75"/>
      <c r="C69" s="989"/>
      <c r="D69" s="989"/>
      <c r="E69" s="989"/>
      <c r="F69" s="989"/>
      <c r="G69" s="75"/>
      <c r="H69" s="75"/>
      <c r="I69" s="75"/>
      <c r="J69" s="75"/>
      <c r="K69" s="75"/>
      <c r="L69" s="75"/>
      <c r="M69" s="75"/>
    </row>
    <row r="70" spans="2:18" x14ac:dyDescent="0.25"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</row>
    <row r="71" spans="2:18" x14ac:dyDescent="0.25"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</row>
    <row r="72" spans="2:18" x14ac:dyDescent="0.25"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</row>
    <row r="73" spans="2:18" x14ac:dyDescent="0.25"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</row>
    <row r="74" spans="2:18" x14ac:dyDescent="0.25"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</row>
    <row r="75" spans="2:18" x14ac:dyDescent="0.25"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</row>
    <row r="76" spans="2:18" x14ac:dyDescent="0.25"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</row>
    <row r="77" spans="2:18" x14ac:dyDescent="0.25"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</row>
  </sheetData>
  <mergeCells count="27">
    <mergeCell ref="D60:E60"/>
    <mergeCell ref="F60:G60"/>
    <mergeCell ref="D64:E64"/>
    <mergeCell ref="F64:G64"/>
    <mergeCell ref="D65:E65"/>
    <mergeCell ref="F65:G65"/>
    <mergeCell ref="D61:E61"/>
    <mergeCell ref="F61:G61"/>
    <mergeCell ref="D62:E62"/>
    <mergeCell ref="F62:G62"/>
    <mergeCell ref="D63:E63"/>
    <mergeCell ref="F63:G63"/>
    <mergeCell ref="C6:C7"/>
    <mergeCell ref="D6:D7"/>
    <mergeCell ref="E6:E7"/>
    <mergeCell ref="F6:F7"/>
    <mergeCell ref="G6:G7"/>
    <mergeCell ref="C57:C58"/>
    <mergeCell ref="D57:E58"/>
    <mergeCell ref="F57:G58"/>
    <mergeCell ref="D59:E59"/>
    <mergeCell ref="C31:C32"/>
    <mergeCell ref="D31:D32"/>
    <mergeCell ref="E31:E32"/>
    <mergeCell ref="F31:F32"/>
    <mergeCell ref="G31:G32"/>
    <mergeCell ref="F59:G59"/>
  </mergeCells>
  <printOptions horizontalCentered="1"/>
  <pageMargins left="0.78740157480314965" right="0.59055118110236227" top="0.78740157480314965" bottom="0.59055118110236227" header="0" footer="0"/>
  <pageSetup paperSize="9" scale="60" orientation="portrait" r:id="rId1"/>
  <headerFooter alignWithMargins="0"/>
  <ignoredErrors>
    <ignoredError sqref="G10 F61 F63 G35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K100"/>
  <sheetViews>
    <sheetView showGridLines="0" view="pageBreakPreview" zoomScale="80" zoomScaleNormal="90" zoomScaleSheetLayoutView="80" workbookViewId="0">
      <selection activeCell="L8" sqref="L8"/>
    </sheetView>
  </sheetViews>
  <sheetFormatPr baseColWidth="10" defaultColWidth="11.42578125" defaultRowHeight="16.5" x14ac:dyDescent="0.3"/>
  <cols>
    <col min="1" max="1" width="4.42578125" style="24" customWidth="1"/>
    <col min="2" max="2" width="8.140625" style="24" customWidth="1"/>
    <col min="3" max="3" width="78.28515625" style="24" customWidth="1"/>
    <col min="4" max="4" width="41.140625" style="24" customWidth="1"/>
    <col min="5" max="5" width="3" style="24" customWidth="1"/>
    <col min="6" max="6" width="8.28515625" style="24" customWidth="1"/>
    <col min="7" max="7" width="54.7109375" style="47" bestFit="1" customWidth="1"/>
    <col min="8" max="8" width="29" style="47" bestFit="1" customWidth="1"/>
    <col min="9" max="11" width="11.42578125" style="47"/>
    <col min="12" max="16384" width="11.42578125" style="24"/>
  </cols>
  <sheetData>
    <row r="1" spans="1:8" ht="24" customHeight="1" x14ac:dyDescent="0.3">
      <c r="A1" s="27" t="s">
        <v>162</v>
      </c>
      <c r="B1" s="27"/>
      <c r="C1" s="48"/>
      <c r="D1" s="49"/>
      <c r="E1" s="26"/>
      <c r="F1" s="48"/>
      <c r="G1" s="514" t="s">
        <v>1112</v>
      </c>
      <c r="H1" s="513" t="s">
        <v>1113</v>
      </c>
    </row>
    <row r="2" spans="1:8" x14ac:dyDescent="0.3">
      <c r="A2" s="23"/>
      <c r="B2" s="50"/>
      <c r="C2" s="50"/>
      <c r="D2" s="51"/>
      <c r="E2" s="23"/>
      <c r="F2" s="52"/>
      <c r="G2" s="514" t="s">
        <v>1578</v>
      </c>
      <c r="H2" s="513" t="s">
        <v>1795</v>
      </c>
    </row>
    <row r="3" spans="1:8" ht="49.15" customHeight="1" x14ac:dyDescent="0.3">
      <c r="A3" s="26"/>
      <c r="B3" s="1724" t="s">
        <v>1849</v>
      </c>
      <c r="C3" s="1724"/>
      <c r="D3" s="1724"/>
      <c r="E3" s="26"/>
      <c r="F3" s="52"/>
      <c r="G3" s="514" t="s">
        <v>165</v>
      </c>
      <c r="H3" s="513" t="s">
        <v>166</v>
      </c>
    </row>
    <row r="4" spans="1:8" ht="22.5" customHeight="1" x14ac:dyDescent="0.3">
      <c r="A4" s="23"/>
      <c r="B4" s="50"/>
      <c r="C4" s="50"/>
      <c r="D4" s="51"/>
      <c r="E4" s="23"/>
      <c r="G4" s="514" t="s">
        <v>163</v>
      </c>
      <c r="H4" s="513" t="s">
        <v>164</v>
      </c>
    </row>
    <row r="5" spans="1:8" ht="22.5" customHeight="1" x14ac:dyDescent="0.3">
      <c r="A5" s="26"/>
      <c r="B5" s="30" t="s">
        <v>3</v>
      </c>
      <c r="C5" s="31" t="s">
        <v>4</v>
      </c>
      <c r="D5" s="32" t="s">
        <v>5</v>
      </c>
      <c r="E5" s="23"/>
    </row>
    <row r="6" spans="1:8" ht="22.5" customHeight="1" x14ac:dyDescent="0.3">
      <c r="A6" s="23"/>
      <c r="B6" s="33">
        <v>1</v>
      </c>
      <c r="C6" s="53" t="s">
        <v>169</v>
      </c>
      <c r="D6" s="54" t="s">
        <v>170</v>
      </c>
      <c r="E6" s="23"/>
      <c r="G6" s="2" t="s">
        <v>167</v>
      </c>
      <c r="H6" s="2" t="s">
        <v>168</v>
      </c>
    </row>
    <row r="7" spans="1:8" ht="22.5" customHeight="1" x14ac:dyDescent="0.3">
      <c r="A7" s="23"/>
      <c r="B7" s="36">
        <v>2</v>
      </c>
      <c r="C7" s="55" t="s">
        <v>171</v>
      </c>
      <c r="D7" s="56" t="s">
        <v>172</v>
      </c>
      <c r="E7" s="23"/>
      <c r="G7" s="2" t="s">
        <v>169</v>
      </c>
      <c r="H7" s="2" t="s">
        <v>170</v>
      </c>
    </row>
    <row r="8" spans="1:8" ht="22.5" customHeight="1" x14ac:dyDescent="0.3">
      <c r="A8" s="23"/>
      <c r="B8" s="36">
        <v>3</v>
      </c>
      <c r="C8" s="57" t="s">
        <v>1716</v>
      </c>
      <c r="D8" s="58" t="s">
        <v>1688</v>
      </c>
      <c r="E8" s="23"/>
      <c r="G8" s="2" t="s">
        <v>171</v>
      </c>
      <c r="H8" s="2" t="s">
        <v>172</v>
      </c>
    </row>
    <row r="9" spans="1:8" ht="22.5" customHeight="1" x14ac:dyDescent="0.3">
      <c r="A9" s="23"/>
      <c r="B9" s="36">
        <v>4</v>
      </c>
      <c r="C9" s="57" t="s">
        <v>1718</v>
      </c>
      <c r="D9" s="58" t="s">
        <v>1689</v>
      </c>
      <c r="E9" s="23"/>
      <c r="G9" s="2" t="s">
        <v>1716</v>
      </c>
      <c r="H9" s="2" t="s">
        <v>1688</v>
      </c>
    </row>
    <row r="10" spans="1:8" ht="22.5" customHeight="1" x14ac:dyDescent="0.3">
      <c r="A10" s="23"/>
      <c r="B10" s="36">
        <v>5</v>
      </c>
      <c r="C10" s="55" t="s">
        <v>173</v>
      </c>
      <c r="D10" s="56" t="s">
        <v>174</v>
      </c>
      <c r="E10" s="23"/>
      <c r="G10" s="2" t="s">
        <v>1718</v>
      </c>
      <c r="H10" s="2" t="s">
        <v>1689</v>
      </c>
    </row>
    <row r="11" spans="1:8" ht="22.5" customHeight="1" x14ac:dyDescent="0.3">
      <c r="A11" s="23"/>
      <c r="B11" s="36">
        <v>6</v>
      </c>
      <c r="C11" s="59" t="s">
        <v>1636</v>
      </c>
      <c r="D11" s="60" t="s">
        <v>1637</v>
      </c>
      <c r="E11" s="23"/>
      <c r="G11" s="2" t="s">
        <v>173</v>
      </c>
      <c r="H11" s="2" t="s">
        <v>174</v>
      </c>
    </row>
    <row r="12" spans="1:8" ht="22.5" customHeight="1" x14ac:dyDescent="0.3">
      <c r="A12" s="23"/>
      <c r="B12" s="36">
        <v>7</v>
      </c>
      <c r="C12" s="59" t="s">
        <v>175</v>
      </c>
      <c r="D12" s="60" t="s">
        <v>176</v>
      </c>
      <c r="E12" s="23"/>
      <c r="G12" s="2" t="s">
        <v>1636</v>
      </c>
      <c r="H12" s="2" t="s">
        <v>1637</v>
      </c>
    </row>
    <row r="13" spans="1:8" ht="22.5" customHeight="1" x14ac:dyDescent="0.3">
      <c r="A13" s="23"/>
      <c r="B13" s="36">
        <v>8</v>
      </c>
      <c r="C13" s="59" t="s">
        <v>177</v>
      </c>
      <c r="D13" s="60" t="s">
        <v>178</v>
      </c>
      <c r="E13" s="23"/>
      <c r="G13" s="2" t="s">
        <v>175</v>
      </c>
      <c r="H13" s="2" t="s">
        <v>176</v>
      </c>
    </row>
    <row r="14" spans="1:8" ht="22.5" customHeight="1" x14ac:dyDescent="0.3">
      <c r="A14" s="23"/>
      <c r="B14" s="36">
        <v>9</v>
      </c>
      <c r="C14" s="59" t="s">
        <v>1754</v>
      </c>
      <c r="D14" s="60" t="s">
        <v>1706</v>
      </c>
      <c r="E14" s="23"/>
      <c r="G14" s="2" t="s">
        <v>177</v>
      </c>
      <c r="H14" s="2" t="s">
        <v>178</v>
      </c>
    </row>
    <row r="15" spans="1:8" ht="22.5" customHeight="1" x14ac:dyDescent="0.3">
      <c r="A15" s="23"/>
      <c r="B15" s="36">
        <v>10</v>
      </c>
      <c r="C15" s="59" t="s">
        <v>179</v>
      </c>
      <c r="D15" s="60" t="s">
        <v>180</v>
      </c>
      <c r="E15" s="23"/>
      <c r="G15" s="2" t="s">
        <v>1754</v>
      </c>
      <c r="H15" s="2" t="s">
        <v>1706</v>
      </c>
    </row>
    <row r="16" spans="1:8" ht="22.5" customHeight="1" x14ac:dyDescent="0.3">
      <c r="A16" s="23"/>
      <c r="B16" s="36">
        <v>11</v>
      </c>
      <c r="C16" s="59" t="s">
        <v>181</v>
      </c>
      <c r="D16" s="60" t="s">
        <v>182</v>
      </c>
      <c r="E16" s="23"/>
      <c r="G16" s="2" t="s">
        <v>179</v>
      </c>
      <c r="H16" s="2" t="s">
        <v>180</v>
      </c>
    </row>
    <row r="17" spans="1:8" ht="22.5" customHeight="1" x14ac:dyDescent="0.3">
      <c r="A17" s="23"/>
      <c r="B17" s="36">
        <v>12</v>
      </c>
      <c r="C17" s="59" t="s">
        <v>183</v>
      </c>
      <c r="D17" s="60" t="s">
        <v>184</v>
      </c>
      <c r="E17" s="23"/>
      <c r="G17" s="2" t="s">
        <v>181</v>
      </c>
      <c r="H17" s="2" t="s">
        <v>182</v>
      </c>
    </row>
    <row r="18" spans="1:8" ht="22.5" customHeight="1" x14ac:dyDescent="0.3">
      <c r="A18" s="23"/>
      <c r="B18" s="36">
        <v>13</v>
      </c>
      <c r="C18" s="59" t="s">
        <v>1722</v>
      </c>
      <c r="D18" s="60" t="s">
        <v>1690</v>
      </c>
      <c r="E18" s="23"/>
      <c r="G18" s="2" t="s">
        <v>183</v>
      </c>
      <c r="H18" s="2" t="s">
        <v>184</v>
      </c>
    </row>
    <row r="19" spans="1:8" ht="22.5" customHeight="1" x14ac:dyDescent="0.3">
      <c r="A19" s="23"/>
      <c r="B19" s="36">
        <v>14</v>
      </c>
      <c r="C19" s="59" t="s">
        <v>185</v>
      </c>
      <c r="D19" s="60" t="s">
        <v>186</v>
      </c>
      <c r="E19" s="23"/>
      <c r="G19" s="2" t="s">
        <v>1722</v>
      </c>
      <c r="H19" s="2" t="s">
        <v>1690</v>
      </c>
    </row>
    <row r="20" spans="1:8" ht="22.5" customHeight="1" x14ac:dyDescent="0.3">
      <c r="A20" s="23"/>
      <c r="B20" s="36">
        <v>15</v>
      </c>
      <c r="C20" s="59" t="s">
        <v>187</v>
      </c>
      <c r="D20" s="60" t="s">
        <v>188</v>
      </c>
      <c r="E20" s="23"/>
      <c r="G20" s="2" t="s">
        <v>185</v>
      </c>
      <c r="H20" s="2" t="s">
        <v>186</v>
      </c>
    </row>
    <row r="21" spans="1:8" ht="22.5" customHeight="1" x14ac:dyDescent="0.3">
      <c r="A21" s="23"/>
      <c r="B21" s="36">
        <v>16</v>
      </c>
      <c r="C21" s="59" t="s">
        <v>189</v>
      </c>
      <c r="D21" s="60" t="s">
        <v>190</v>
      </c>
      <c r="E21" s="23"/>
      <c r="G21" s="2" t="s">
        <v>187</v>
      </c>
      <c r="H21" s="2" t="s">
        <v>188</v>
      </c>
    </row>
    <row r="22" spans="1:8" ht="22.5" customHeight="1" x14ac:dyDescent="0.3">
      <c r="A22" s="23"/>
      <c r="B22" s="36">
        <v>17</v>
      </c>
      <c r="C22" s="59" t="s">
        <v>191</v>
      </c>
      <c r="D22" s="60" t="s">
        <v>192</v>
      </c>
      <c r="E22" s="23"/>
      <c r="G22" s="2" t="s">
        <v>189</v>
      </c>
      <c r="H22" s="2" t="s">
        <v>190</v>
      </c>
    </row>
    <row r="23" spans="1:8" ht="22.5" customHeight="1" x14ac:dyDescent="0.3">
      <c r="A23" s="23"/>
      <c r="B23" s="36">
        <v>18</v>
      </c>
      <c r="C23" s="59" t="s">
        <v>193</v>
      </c>
      <c r="D23" s="60" t="s">
        <v>194</v>
      </c>
      <c r="E23" s="23"/>
      <c r="G23" s="2" t="s">
        <v>191</v>
      </c>
      <c r="H23" s="2" t="s">
        <v>192</v>
      </c>
    </row>
    <row r="24" spans="1:8" ht="22.5" customHeight="1" x14ac:dyDescent="0.3">
      <c r="A24" s="23"/>
      <c r="B24" s="36">
        <v>19</v>
      </c>
      <c r="C24" s="59" t="s">
        <v>195</v>
      </c>
      <c r="D24" s="60" t="s">
        <v>196</v>
      </c>
      <c r="E24" s="23"/>
      <c r="G24" s="2" t="s">
        <v>193</v>
      </c>
      <c r="H24" s="2" t="s">
        <v>194</v>
      </c>
    </row>
    <row r="25" spans="1:8" ht="22.5" customHeight="1" x14ac:dyDescent="0.3">
      <c r="A25" s="23"/>
      <c r="B25" s="36">
        <v>20</v>
      </c>
      <c r="C25" s="59" t="s">
        <v>197</v>
      </c>
      <c r="D25" s="60" t="s">
        <v>198</v>
      </c>
      <c r="E25" s="23"/>
      <c r="G25" s="2" t="s">
        <v>195</v>
      </c>
      <c r="H25" s="2" t="s">
        <v>196</v>
      </c>
    </row>
    <row r="26" spans="1:8" ht="22.5" customHeight="1" x14ac:dyDescent="0.3">
      <c r="A26" s="23"/>
      <c r="B26" s="36">
        <v>21</v>
      </c>
      <c r="C26" s="59" t="s">
        <v>199</v>
      </c>
      <c r="D26" s="60" t="s">
        <v>200</v>
      </c>
      <c r="E26" s="23"/>
      <c r="G26" s="2" t="s">
        <v>197</v>
      </c>
      <c r="H26" s="2" t="s">
        <v>198</v>
      </c>
    </row>
    <row r="27" spans="1:8" ht="22.5" customHeight="1" x14ac:dyDescent="0.3">
      <c r="A27" s="23"/>
      <c r="B27" s="36">
        <v>22</v>
      </c>
      <c r="C27" s="59" t="s">
        <v>201</v>
      </c>
      <c r="D27" s="60" t="s">
        <v>202</v>
      </c>
      <c r="E27" s="23"/>
      <c r="G27" s="2" t="s">
        <v>199</v>
      </c>
      <c r="H27" s="2" t="s">
        <v>200</v>
      </c>
    </row>
    <row r="28" spans="1:8" ht="22.5" customHeight="1" x14ac:dyDescent="0.3">
      <c r="A28" s="23"/>
      <c r="B28" s="36">
        <v>23</v>
      </c>
      <c r="C28" s="59" t="s">
        <v>203</v>
      </c>
      <c r="D28" s="60" t="s">
        <v>204</v>
      </c>
      <c r="E28" s="23"/>
      <c r="G28" s="2" t="s">
        <v>201</v>
      </c>
      <c r="H28" s="2" t="s">
        <v>202</v>
      </c>
    </row>
    <row r="29" spans="1:8" ht="22.5" customHeight="1" x14ac:dyDescent="0.3">
      <c r="A29" s="23"/>
      <c r="B29" s="36">
        <v>24</v>
      </c>
      <c r="C29" s="61" t="s">
        <v>205</v>
      </c>
      <c r="D29" s="62" t="s">
        <v>206</v>
      </c>
      <c r="E29" s="23"/>
      <c r="G29" s="2" t="s">
        <v>203</v>
      </c>
      <c r="H29" s="2" t="s">
        <v>204</v>
      </c>
    </row>
    <row r="30" spans="1:8" ht="22.5" customHeight="1" x14ac:dyDescent="0.3">
      <c r="A30" s="23"/>
      <c r="B30" s="36">
        <v>25</v>
      </c>
      <c r="C30" s="59" t="s">
        <v>207</v>
      </c>
      <c r="D30" s="60" t="s">
        <v>208</v>
      </c>
      <c r="E30" s="23"/>
      <c r="G30" s="2" t="s">
        <v>205</v>
      </c>
      <c r="H30" s="2" t="s">
        <v>206</v>
      </c>
    </row>
    <row r="31" spans="1:8" ht="22.5" customHeight="1" x14ac:dyDescent="0.3">
      <c r="A31" s="23"/>
      <c r="B31" s="36">
        <v>26</v>
      </c>
      <c r="C31" s="59" t="s">
        <v>209</v>
      </c>
      <c r="D31" s="60" t="s">
        <v>210</v>
      </c>
      <c r="E31" s="23"/>
      <c r="G31" s="2" t="s">
        <v>207</v>
      </c>
      <c r="H31" s="2" t="s">
        <v>208</v>
      </c>
    </row>
    <row r="32" spans="1:8" ht="22.5" customHeight="1" x14ac:dyDescent="0.3">
      <c r="A32" s="23"/>
      <c r="B32" s="36">
        <v>27</v>
      </c>
      <c r="C32" s="59" t="s">
        <v>211</v>
      </c>
      <c r="D32" s="60" t="s">
        <v>212</v>
      </c>
      <c r="E32" s="23"/>
      <c r="G32" s="2" t="s">
        <v>209</v>
      </c>
      <c r="H32" s="2" t="s">
        <v>210</v>
      </c>
    </row>
    <row r="33" spans="1:8" ht="22.5" customHeight="1" x14ac:dyDescent="0.3">
      <c r="A33" s="23"/>
      <c r="B33" s="36">
        <v>28</v>
      </c>
      <c r="C33" s="59" t="s">
        <v>213</v>
      </c>
      <c r="D33" s="60" t="s">
        <v>214</v>
      </c>
      <c r="E33" s="23"/>
      <c r="G33" s="2" t="s">
        <v>211</v>
      </c>
      <c r="H33" s="2" t="s">
        <v>212</v>
      </c>
    </row>
    <row r="34" spans="1:8" ht="22.5" customHeight="1" x14ac:dyDescent="0.3">
      <c r="A34" s="23"/>
      <c r="B34" s="36">
        <v>29</v>
      </c>
      <c r="C34" s="59" t="s">
        <v>215</v>
      </c>
      <c r="D34" s="60" t="s">
        <v>216</v>
      </c>
      <c r="E34" s="23"/>
      <c r="G34" s="2" t="s">
        <v>213</v>
      </c>
      <c r="H34" s="2" t="s">
        <v>214</v>
      </c>
    </row>
    <row r="35" spans="1:8" ht="22.5" customHeight="1" x14ac:dyDescent="0.3">
      <c r="A35" s="23"/>
      <c r="B35" s="36">
        <v>30</v>
      </c>
      <c r="C35" s="59" t="s">
        <v>217</v>
      </c>
      <c r="D35" s="60" t="s">
        <v>218</v>
      </c>
      <c r="E35" s="23"/>
      <c r="G35" s="2" t="s">
        <v>215</v>
      </c>
      <c r="H35" s="2" t="s">
        <v>216</v>
      </c>
    </row>
    <row r="36" spans="1:8" ht="22.5" customHeight="1" x14ac:dyDescent="0.3">
      <c r="A36" s="23"/>
      <c r="B36" s="36">
        <v>31</v>
      </c>
      <c r="C36" s="59" t="s">
        <v>219</v>
      </c>
      <c r="D36" s="60" t="s">
        <v>220</v>
      </c>
      <c r="E36" s="23"/>
      <c r="G36" s="2" t="s">
        <v>217</v>
      </c>
      <c r="H36" s="2" t="s">
        <v>218</v>
      </c>
    </row>
    <row r="37" spans="1:8" ht="22.5" customHeight="1" x14ac:dyDescent="0.3">
      <c r="A37" s="23"/>
      <c r="B37" s="36">
        <v>32</v>
      </c>
      <c r="C37" s="59" t="s">
        <v>1743</v>
      </c>
      <c r="D37" s="60" t="s">
        <v>1701</v>
      </c>
      <c r="E37" s="23"/>
      <c r="G37" s="2" t="s">
        <v>219</v>
      </c>
      <c r="H37" s="2" t="s">
        <v>220</v>
      </c>
    </row>
    <row r="38" spans="1:8" ht="22.5" customHeight="1" x14ac:dyDescent="0.3">
      <c r="A38" s="23"/>
      <c r="B38" s="36">
        <v>33</v>
      </c>
      <c r="C38" s="59" t="s">
        <v>221</v>
      </c>
      <c r="D38" s="60" t="s">
        <v>222</v>
      </c>
      <c r="E38" s="23"/>
      <c r="G38" s="2" t="s">
        <v>1743</v>
      </c>
      <c r="H38" s="2" t="s">
        <v>1701</v>
      </c>
    </row>
    <row r="39" spans="1:8" ht="22.5" customHeight="1" x14ac:dyDescent="0.3">
      <c r="A39" s="23"/>
      <c r="B39" s="36">
        <v>34</v>
      </c>
      <c r="C39" s="59" t="s">
        <v>223</v>
      </c>
      <c r="D39" s="60" t="s">
        <v>224</v>
      </c>
      <c r="E39" s="23"/>
      <c r="G39" s="2" t="s">
        <v>221</v>
      </c>
      <c r="H39" s="2" t="s">
        <v>222</v>
      </c>
    </row>
    <row r="40" spans="1:8" ht="22.5" customHeight="1" x14ac:dyDescent="0.3">
      <c r="A40" s="23"/>
      <c r="B40" s="36">
        <v>35</v>
      </c>
      <c r="C40" s="59" t="s">
        <v>1738</v>
      </c>
      <c r="D40" s="60" t="s">
        <v>1699</v>
      </c>
      <c r="E40" s="23"/>
      <c r="G40" s="2" t="s">
        <v>223</v>
      </c>
      <c r="H40" s="2" t="s">
        <v>224</v>
      </c>
    </row>
    <row r="41" spans="1:8" ht="22.5" customHeight="1" x14ac:dyDescent="0.3">
      <c r="A41" s="23"/>
      <c r="B41" s="36">
        <v>36</v>
      </c>
      <c r="C41" s="59" t="s">
        <v>1713</v>
      </c>
      <c r="D41" s="60" t="s">
        <v>225</v>
      </c>
      <c r="E41" s="23"/>
      <c r="G41" s="2" t="s">
        <v>1738</v>
      </c>
      <c r="H41" s="2" t="s">
        <v>1699</v>
      </c>
    </row>
    <row r="42" spans="1:8" ht="22.5" customHeight="1" x14ac:dyDescent="0.3">
      <c r="A42" s="23"/>
      <c r="B42" s="36">
        <v>37</v>
      </c>
      <c r="C42" s="59" t="s">
        <v>226</v>
      </c>
      <c r="D42" s="60" t="s">
        <v>227</v>
      </c>
      <c r="E42" s="23"/>
      <c r="G42" s="2" t="s">
        <v>1713</v>
      </c>
      <c r="H42" s="2" t="s">
        <v>225</v>
      </c>
    </row>
    <row r="43" spans="1:8" ht="22.5" customHeight="1" x14ac:dyDescent="0.3">
      <c r="A43" s="23"/>
      <c r="B43" s="36">
        <v>38</v>
      </c>
      <c r="C43" s="59" t="s">
        <v>1572</v>
      </c>
      <c r="D43" s="60" t="s">
        <v>1692</v>
      </c>
      <c r="E43" s="23"/>
      <c r="G43" s="2" t="s">
        <v>226</v>
      </c>
      <c r="H43" s="2" t="s">
        <v>227</v>
      </c>
    </row>
    <row r="44" spans="1:8" ht="22.5" customHeight="1" x14ac:dyDescent="0.3">
      <c r="A44" s="23"/>
      <c r="B44" s="36">
        <v>39</v>
      </c>
      <c r="C44" s="59" t="s">
        <v>1756</v>
      </c>
      <c r="D44" s="60" t="s">
        <v>1815</v>
      </c>
      <c r="E44" s="23"/>
      <c r="G44" s="2" t="s">
        <v>1572</v>
      </c>
      <c r="H44" s="2" t="s">
        <v>1692</v>
      </c>
    </row>
    <row r="45" spans="1:8" ht="22.5" customHeight="1" x14ac:dyDescent="0.3">
      <c r="A45" s="23"/>
      <c r="B45" s="36">
        <v>40</v>
      </c>
      <c r="C45" s="59" t="s">
        <v>228</v>
      </c>
      <c r="D45" s="60" t="s">
        <v>229</v>
      </c>
      <c r="E45" s="23"/>
      <c r="G45" s="2" t="s">
        <v>1756</v>
      </c>
      <c r="H45" s="2" t="s">
        <v>1815</v>
      </c>
    </row>
    <row r="46" spans="1:8" ht="22.5" customHeight="1" x14ac:dyDescent="0.3">
      <c r="A46" s="23"/>
      <c r="B46" s="36">
        <v>41</v>
      </c>
      <c r="C46" s="59" t="s">
        <v>230</v>
      </c>
      <c r="D46" s="60" t="s">
        <v>231</v>
      </c>
      <c r="E46" s="23"/>
      <c r="G46" s="2" t="s">
        <v>228</v>
      </c>
      <c r="H46" s="2" t="s">
        <v>229</v>
      </c>
    </row>
    <row r="47" spans="1:8" ht="22.5" customHeight="1" x14ac:dyDescent="0.3">
      <c r="A47" s="23"/>
      <c r="B47" s="36">
        <v>42</v>
      </c>
      <c r="C47" s="59" t="s">
        <v>1571</v>
      </c>
      <c r="D47" s="60" t="s">
        <v>1694</v>
      </c>
      <c r="E47" s="23"/>
      <c r="G47" s="2" t="s">
        <v>230</v>
      </c>
      <c r="H47" s="2" t="s">
        <v>231</v>
      </c>
    </row>
    <row r="48" spans="1:8" ht="22.5" customHeight="1" x14ac:dyDescent="0.3">
      <c r="A48" s="23"/>
      <c r="B48" s="36">
        <v>43</v>
      </c>
      <c r="C48" s="59" t="s">
        <v>1573</v>
      </c>
      <c r="D48" s="60" t="s">
        <v>1695</v>
      </c>
      <c r="E48" s="23"/>
      <c r="G48" s="2" t="s">
        <v>1571</v>
      </c>
      <c r="H48" s="2" t="s">
        <v>1694</v>
      </c>
    </row>
    <row r="49" spans="1:8" ht="22.5" customHeight="1" x14ac:dyDescent="0.3">
      <c r="A49" s="23"/>
      <c r="B49" s="36">
        <v>44</v>
      </c>
      <c r="C49" s="59" t="s">
        <v>232</v>
      </c>
      <c r="D49" s="60" t="s">
        <v>233</v>
      </c>
      <c r="E49" s="23"/>
      <c r="G49" s="2" t="s">
        <v>1573</v>
      </c>
      <c r="H49" s="2" t="s">
        <v>1695</v>
      </c>
    </row>
    <row r="50" spans="1:8" ht="22.5" customHeight="1" x14ac:dyDescent="0.3">
      <c r="A50" s="23"/>
      <c r="B50" s="36">
        <v>45</v>
      </c>
      <c r="C50" s="59" t="s">
        <v>234</v>
      </c>
      <c r="D50" s="60" t="s">
        <v>235</v>
      </c>
      <c r="E50" s="23"/>
      <c r="G50" s="2" t="s">
        <v>232</v>
      </c>
      <c r="H50" s="2" t="s">
        <v>233</v>
      </c>
    </row>
    <row r="51" spans="1:8" ht="22.5" customHeight="1" x14ac:dyDescent="0.3">
      <c r="A51" s="23"/>
      <c r="B51" s="36">
        <v>46</v>
      </c>
      <c r="C51" s="59" t="s">
        <v>1638</v>
      </c>
      <c r="D51" s="60" t="s">
        <v>1639</v>
      </c>
      <c r="E51" s="23"/>
      <c r="G51" s="2" t="s">
        <v>234</v>
      </c>
      <c r="H51" s="2" t="s">
        <v>235</v>
      </c>
    </row>
    <row r="52" spans="1:8" ht="22.5" customHeight="1" x14ac:dyDescent="0.3">
      <c r="A52" s="23"/>
      <c r="B52" s="36">
        <v>47</v>
      </c>
      <c r="C52" s="59" t="s">
        <v>1732</v>
      </c>
      <c r="D52" s="60" t="s">
        <v>1696</v>
      </c>
      <c r="E52" s="23"/>
      <c r="G52" s="2" t="s">
        <v>1638</v>
      </c>
      <c r="H52" s="2" t="s">
        <v>1639</v>
      </c>
    </row>
    <row r="53" spans="1:8" ht="22.5" customHeight="1" x14ac:dyDescent="0.3">
      <c r="A53" s="23"/>
      <c r="B53" s="36">
        <v>48</v>
      </c>
      <c r="C53" s="59" t="s">
        <v>1727</v>
      </c>
      <c r="D53" s="60" t="s">
        <v>1693</v>
      </c>
      <c r="E53" s="23"/>
      <c r="G53" s="2" t="s">
        <v>1732</v>
      </c>
      <c r="H53" s="2" t="s">
        <v>1696</v>
      </c>
    </row>
    <row r="54" spans="1:8" ht="22.5" customHeight="1" x14ac:dyDescent="0.3">
      <c r="A54" s="23"/>
      <c r="B54" s="36">
        <v>49</v>
      </c>
      <c r="C54" s="59" t="s">
        <v>236</v>
      </c>
      <c r="D54" s="60" t="s">
        <v>237</v>
      </c>
      <c r="E54" s="23"/>
      <c r="G54" s="2" t="s">
        <v>1727</v>
      </c>
      <c r="H54" s="2" t="s">
        <v>1693</v>
      </c>
    </row>
    <row r="55" spans="1:8" ht="22.5" customHeight="1" x14ac:dyDescent="0.3">
      <c r="A55" s="23"/>
      <c r="B55" s="36">
        <v>50</v>
      </c>
      <c r="C55" s="59" t="s">
        <v>238</v>
      </c>
      <c r="D55" s="60" t="s">
        <v>239</v>
      </c>
      <c r="E55" s="23"/>
      <c r="G55" s="2" t="s">
        <v>236</v>
      </c>
      <c r="H55" s="2" t="s">
        <v>237</v>
      </c>
    </row>
    <row r="56" spans="1:8" ht="22.5" customHeight="1" x14ac:dyDescent="0.3">
      <c r="A56" s="23"/>
      <c r="B56" s="36">
        <v>51</v>
      </c>
      <c r="C56" s="59" t="s">
        <v>240</v>
      </c>
      <c r="D56" s="60" t="s">
        <v>241</v>
      </c>
      <c r="E56" s="23"/>
      <c r="G56" s="2" t="s">
        <v>238</v>
      </c>
      <c r="H56" s="2" t="s">
        <v>239</v>
      </c>
    </row>
    <row r="57" spans="1:8" ht="22.5" customHeight="1" x14ac:dyDescent="0.3">
      <c r="A57" s="23"/>
      <c r="B57" s="36">
        <v>52</v>
      </c>
      <c r="C57" s="59" t="s">
        <v>1641</v>
      </c>
      <c r="D57" s="60" t="s">
        <v>1642</v>
      </c>
      <c r="E57" s="23"/>
      <c r="G57" s="2" t="s">
        <v>240</v>
      </c>
      <c r="H57" s="2" t="s">
        <v>241</v>
      </c>
    </row>
    <row r="58" spans="1:8" ht="22.5" customHeight="1" x14ac:dyDescent="0.3">
      <c r="A58" s="23"/>
      <c r="B58" s="36">
        <v>53</v>
      </c>
      <c r="C58" s="59" t="s">
        <v>1724</v>
      </c>
      <c r="D58" s="60" t="s">
        <v>1691</v>
      </c>
      <c r="E58" s="23"/>
      <c r="G58" s="2" t="s">
        <v>1641</v>
      </c>
      <c r="H58" s="2" t="s">
        <v>1642</v>
      </c>
    </row>
    <row r="59" spans="1:8" ht="22.5" customHeight="1" x14ac:dyDescent="0.3">
      <c r="A59" s="23"/>
      <c r="B59" s="36">
        <v>54</v>
      </c>
      <c r="C59" s="59" t="s">
        <v>242</v>
      </c>
      <c r="D59" s="60" t="s">
        <v>243</v>
      </c>
      <c r="E59" s="23"/>
      <c r="G59" s="2" t="s">
        <v>1724</v>
      </c>
      <c r="H59" s="2" t="s">
        <v>1691</v>
      </c>
    </row>
    <row r="60" spans="1:8" ht="22.5" customHeight="1" x14ac:dyDescent="0.3">
      <c r="A60" s="23"/>
      <c r="B60" s="36">
        <v>55</v>
      </c>
      <c r="C60" s="59" t="s">
        <v>244</v>
      </c>
      <c r="D60" s="60" t="s">
        <v>245</v>
      </c>
      <c r="E60" s="23"/>
      <c r="G60" s="2" t="s">
        <v>242</v>
      </c>
      <c r="H60" s="2" t="s">
        <v>243</v>
      </c>
    </row>
    <row r="61" spans="1:8" ht="22.5" customHeight="1" x14ac:dyDescent="0.3">
      <c r="A61" s="23"/>
      <c r="B61" s="36">
        <v>56</v>
      </c>
      <c r="C61" s="59" t="s">
        <v>246</v>
      </c>
      <c r="D61" s="60" t="s">
        <v>247</v>
      </c>
      <c r="E61" s="23"/>
      <c r="G61" s="2" t="s">
        <v>244</v>
      </c>
      <c r="H61" s="2" t="s">
        <v>245</v>
      </c>
    </row>
    <row r="62" spans="1:8" ht="22.5" customHeight="1" x14ac:dyDescent="0.3">
      <c r="A62" s="23"/>
      <c r="B62" s="36">
        <v>57</v>
      </c>
      <c r="C62" s="59" t="s">
        <v>248</v>
      </c>
      <c r="D62" s="60" t="s">
        <v>249</v>
      </c>
      <c r="E62" s="23"/>
      <c r="G62" s="2" t="s">
        <v>246</v>
      </c>
      <c r="H62" s="2" t="s">
        <v>247</v>
      </c>
    </row>
    <row r="63" spans="1:8" ht="22.5" customHeight="1" x14ac:dyDescent="0.3">
      <c r="A63" s="23"/>
      <c r="B63" s="36">
        <v>58</v>
      </c>
      <c r="C63" s="63" t="s">
        <v>1735</v>
      </c>
      <c r="D63" s="64" t="s">
        <v>1697</v>
      </c>
      <c r="E63" s="23"/>
      <c r="G63" s="2" t="s">
        <v>248</v>
      </c>
      <c r="H63" s="2" t="s">
        <v>249</v>
      </c>
    </row>
    <row r="64" spans="1:8" ht="22.5" customHeight="1" x14ac:dyDescent="0.3">
      <c r="A64" s="23"/>
      <c r="B64" s="36">
        <v>59</v>
      </c>
      <c r="C64" s="63" t="s">
        <v>1736</v>
      </c>
      <c r="D64" s="64" t="s">
        <v>1698</v>
      </c>
      <c r="E64" s="23"/>
      <c r="G64" s="2" t="s">
        <v>1735</v>
      </c>
      <c r="H64" s="2" t="s">
        <v>1697</v>
      </c>
    </row>
    <row r="65" spans="1:8" ht="22.5" customHeight="1" x14ac:dyDescent="0.3">
      <c r="A65" s="23"/>
      <c r="B65" s="36">
        <v>60</v>
      </c>
      <c r="C65" s="63" t="s">
        <v>250</v>
      </c>
      <c r="D65" s="64" t="s">
        <v>1633</v>
      </c>
      <c r="E65" s="23"/>
      <c r="G65" s="2" t="s">
        <v>1736</v>
      </c>
      <c r="H65" s="2" t="s">
        <v>1698</v>
      </c>
    </row>
    <row r="66" spans="1:8" ht="22.5" customHeight="1" x14ac:dyDescent="0.3">
      <c r="A66" s="23"/>
      <c r="B66" s="36">
        <v>61</v>
      </c>
      <c r="C66" s="63" t="s">
        <v>251</v>
      </c>
      <c r="D66" s="64" t="s">
        <v>252</v>
      </c>
      <c r="E66" s="23"/>
      <c r="G66" s="2" t="s">
        <v>250</v>
      </c>
      <c r="H66" s="2" t="s">
        <v>1633</v>
      </c>
    </row>
    <row r="67" spans="1:8" ht="22.5" customHeight="1" x14ac:dyDescent="0.3">
      <c r="A67" s="23"/>
      <c r="B67" s="36">
        <v>62</v>
      </c>
      <c r="C67" s="63" t="s">
        <v>253</v>
      </c>
      <c r="D67" s="64" t="s">
        <v>1634</v>
      </c>
      <c r="E67" s="23"/>
      <c r="G67" s="2" t="s">
        <v>251</v>
      </c>
      <c r="H67" s="2" t="s">
        <v>252</v>
      </c>
    </row>
    <row r="68" spans="1:8" ht="22.5" customHeight="1" x14ac:dyDescent="0.3">
      <c r="A68" s="23"/>
      <c r="B68" s="36">
        <v>63</v>
      </c>
      <c r="C68" s="63" t="s">
        <v>254</v>
      </c>
      <c r="D68" s="64" t="s">
        <v>255</v>
      </c>
      <c r="E68" s="23"/>
      <c r="G68" s="2" t="s">
        <v>253</v>
      </c>
      <c r="H68" s="2" t="s">
        <v>1634</v>
      </c>
    </row>
    <row r="69" spans="1:8" ht="22.5" customHeight="1" x14ac:dyDescent="0.3">
      <c r="A69" s="23"/>
      <c r="B69" s="36">
        <v>64</v>
      </c>
      <c r="C69" s="63" t="s">
        <v>256</v>
      </c>
      <c r="D69" s="64" t="s">
        <v>257</v>
      </c>
      <c r="E69" s="23"/>
      <c r="G69" s="2" t="s">
        <v>254</v>
      </c>
      <c r="H69" s="2" t="s">
        <v>255</v>
      </c>
    </row>
    <row r="70" spans="1:8" ht="22.5" customHeight="1" x14ac:dyDescent="0.3">
      <c r="A70" s="23"/>
      <c r="B70" s="36">
        <v>65</v>
      </c>
      <c r="C70" s="63" t="s">
        <v>258</v>
      </c>
      <c r="D70" s="64" t="s">
        <v>259</v>
      </c>
      <c r="E70" s="23"/>
      <c r="G70" s="2" t="s">
        <v>256</v>
      </c>
      <c r="H70" s="2" t="s">
        <v>257</v>
      </c>
    </row>
    <row r="71" spans="1:8" ht="22.5" customHeight="1" x14ac:dyDescent="0.3">
      <c r="A71" s="23"/>
      <c r="B71" s="36">
        <v>66</v>
      </c>
      <c r="C71" s="63" t="s">
        <v>260</v>
      </c>
      <c r="D71" s="64" t="s">
        <v>261</v>
      </c>
      <c r="E71" s="23"/>
      <c r="G71" s="2" t="s">
        <v>258</v>
      </c>
      <c r="H71" s="2" t="s">
        <v>259</v>
      </c>
    </row>
    <row r="72" spans="1:8" ht="22.5" customHeight="1" x14ac:dyDescent="0.3">
      <c r="A72" s="23"/>
      <c r="B72" s="36">
        <v>67</v>
      </c>
      <c r="C72" s="63" t="s">
        <v>262</v>
      </c>
      <c r="D72" s="64" t="s">
        <v>263</v>
      </c>
      <c r="E72" s="23"/>
      <c r="G72" s="2" t="s">
        <v>260</v>
      </c>
      <c r="H72" s="2" t="s">
        <v>261</v>
      </c>
    </row>
    <row r="73" spans="1:8" ht="21.6" customHeight="1" x14ac:dyDescent="0.3">
      <c r="A73" s="23"/>
      <c r="B73" s="36">
        <v>68</v>
      </c>
      <c r="C73" s="63" t="s">
        <v>1860</v>
      </c>
      <c r="D73" s="64" t="s">
        <v>265</v>
      </c>
      <c r="E73" s="23"/>
      <c r="G73" s="2" t="s">
        <v>262</v>
      </c>
      <c r="H73" s="2" t="s">
        <v>263</v>
      </c>
    </row>
    <row r="74" spans="1:8" ht="21.6" customHeight="1" x14ac:dyDescent="0.3">
      <c r="A74" s="23"/>
      <c r="B74" s="36">
        <v>69</v>
      </c>
      <c r="C74" s="63" t="s">
        <v>266</v>
      </c>
      <c r="D74" s="64" t="s">
        <v>267</v>
      </c>
      <c r="E74" s="23"/>
      <c r="G74" s="2" t="s">
        <v>264</v>
      </c>
      <c r="H74" s="2" t="s">
        <v>265</v>
      </c>
    </row>
    <row r="75" spans="1:8" ht="21.6" customHeight="1" x14ac:dyDescent="0.3">
      <c r="A75" s="23"/>
      <c r="B75" s="36">
        <v>70</v>
      </c>
      <c r="C75" s="63" t="s">
        <v>268</v>
      </c>
      <c r="D75" s="64" t="s">
        <v>269</v>
      </c>
      <c r="E75" s="23"/>
      <c r="G75" s="2" t="s">
        <v>266</v>
      </c>
      <c r="H75" s="2" t="s">
        <v>267</v>
      </c>
    </row>
    <row r="76" spans="1:8" ht="21.6" customHeight="1" x14ac:dyDescent="0.3">
      <c r="A76" s="23"/>
      <c r="B76" s="36">
        <v>71</v>
      </c>
      <c r="C76" s="63" t="s">
        <v>1741</v>
      </c>
      <c r="D76" s="64" t="s">
        <v>1700</v>
      </c>
      <c r="E76" s="23"/>
      <c r="G76" s="2" t="s">
        <v>268</v>
      </c>
      <c r="H76" s="2" t="s">
        <v>269</v>
      </c>
    </row>
    <row r="77" spans="1:8" ht="21.6" customHeight="1" x14ac:dyDescent="0.3">
      <c r="A77" s="23"/>
      <c r="B77" s="36">
        <v>72</v>
      </c>
      <c r="C77" s="63" t="s">
        <v>270</v>
      </c>
      <c r="D77" s="64" t="s">
        <v>271</v>
      </c>
      <c r="E77" s="23"/>
      <c r="G77" s="2" t="s">
        <v>1741</v>
      </c>
      <c r="H77" s="2" t="s">
        <v>1700</v>
      </c>
    </row>
    <row r="78" spans="1:8" ht="21.6" customHeight="1" x14ac:dyDescent="0.3">
      <c r="A78" s="23"/>
      <c r="B78" s="36">
        <v>73</v>
      </c>
      <c r="C78" s="63" t="s">
        <v>272</v>
      </c>
      <c r="D78" s="64" t="s">
        <v>273</v>
      </c>
      <c r="E78" s="23"/>
      <c r="G78" s="2" t="s">
        <v>270</v>
      </c>
      <c r="H78" s="2" t="s">
        <v>271</v>
      </c>
    </row>
    <row r="79" spans="1:8" ht="21.6" customHeight="1" x14ac:dyDescent="0.3">
      <c r="A79" s="23"/>
      <c r="B79" s="36">
        <v>74</v>
      </c>
      <c r="C79" s="63" t="s">
        <v>274</v>
      </c>
      <c r="D79" s="64" t="s">
        <v>275</v>
      </c>
      <c r="E79" s="23"/>
      <c r="G79" s="2" t="s">
        <v>272</v>
      </c>
      <c r="H79" s="2" t="s">
        <v>273</v>
      </c>
    </row>
    <row r="80" spans="1:8" ht="21.6" customHeight="1" x14ac:dyDescent="0.3">
      <c r="A80" s="23"/>
      <c r="B80" s="36">
        <v>75</v>
      </c>
      <c r="C80" s="63" t="s">
        <v>1745</v>
      </c>
      <c r="D80" s="64" t="s">
        <v>1702</v>
      </c>
      <c r="E80" s="23"/>
      <c r="G80" s="2" t="s">
        <v>274</v>
      </c>
      <c r="H80" s="2" t="s">
        <v>275</v>
      </c>
    </row>
    <row r="81" spans="1:8" ht="21.6" customHeight="1" x14ac:dyDescent="0.3">
      <c r="A81" s="23"/>
      <c r="B81" s="36">
        <v>76</v>
      </c>
      <c r="C81" s="63" t="s">
        <v>1861</v>
      </c>
      <c r="D81" s="64" t="s">
        <v>277</v>
      </c>
      <c r="G81" s="2" t="s">
        <v>1745</v>
      </c>
      <c r="H81" s="2" t="s">
        <v>1702</v>
      </c>
    </row>
    <row r="82" spans="1:8" ht="21.6" customHeight="1" x14ac:dyDescent="0.3">
      <c r="A82" s="23"/>
      <c r="B82" s="36">
        <v>77</v>
      </c>
      <c r="C82" s="63" t="s">
        <v>1862</v>
      </c>
      <c r="D82" s="64" t="s">
        <v>1824</v>
      </c>
      <c r="E82" s="23"/>
      <c r="G82" s="2" t="s">
        <v>276</v>
      </c>
      <c r="H82" s="2" t="s">
        <v>277</v>
      </c>
    </row>
    <row r="83" spans="1:8" ht="21.6" customHeight="1" x14ac:dyDescent="0.3">
      <c r="B83" s="36">
        <v>78</v>
      </c>
      <c r="C83" s="63" t="s">
        <v>278</v>
      </c>
      <c r="D83" s="64" t="s">
        <v>279</v>
      </c>
      <c r="G83" s="2" t="s">
        <v>1823</v>
      </c>
      <c r="H83" s="2" t="s">
        <v>1824</v>
      </c>
    </row>
    <row r="84" spans="1:8" ht="21.6" customHeight="1" x14ac:dyDescent="0.3">
      <c r="B84" s="36">
        <v>79</v>
      </c>
      <c r="C84" s="63" t="s">
        <v>1863</v>
      </c>
      <c r="D84" s="64" t="s">
        <v>1816</v>
      </c>
      <c r="G84" s="2" t="s">
        <v>278</v>
      </c>
      <c r="H84" s="2" t="s">
        <v>279</v>
      </c>
    </row>
    <row r="85" spans="1:8" ht="21.6" customHeight="1" x14ac:dyDescent="0.3">
      <c r="B85" s="36">
        <v>80</v>
      </c>
      <c r="C85" s="63" t="s">
        <v>280</v>
      </c>
      <c r="D85" s="64" t="s">
        <v>281</v>
      </c>
      <c r="G85" s="2" t="s">
        <v>1822</v>
      </c>
      <c r="H85" s="2" t="s">
        <v>1816</v>
      </c>
    </row>
    <row r="86" spans="1:8" ht="21.6" customHeight="1" x14ac:dyDescent="0.3">
      <c r="B86" s="36">
        <v>81</v>
      </c>
      <c r="C86" s="63" t="s">
        <v>282</v>
      </c>
      <c r="D86" s="64" t="s">
        <v>283</v>
      </c>
      <c r="G86" s="2" t="s">
        <v>280</v>
      </c>
      <c r="H86" s="2" t="s">
        <v>281</v>
      </c>
    </row>
    <row r="87" spans="1:8" ht="21.6" customHeight="1" x14ac:dyDescent="0.3">
      <c r="B87" s="65">
        <v>82</v>
      </c>
      <c r="C87" s="63" t="s">
        <v>1749</v>
      </c>
      <c r="D87" s="64" t="s">
        <v>1703</v>
      </c>
      <c r="G87" s="2" t="s">
        <v>282</v>
      </c>
      <c r="H87" s="2" t="s">
        <v>283</v>
      </c>
    </row>
    <row r="88" spans="1:8" ht="21.6" customHeight="1" x14ac:dyDescent="0.3">
      <c r="B88" s="36">
        <v>83</v>
      </c>
      <c r="C88" s="63" t="s">
        <v>1751</v>
      </c>
      <c r="D88" s="64" t="s">
        <v>1704</v>
      </c>
      <c r="G88" s="2" t="s">
        <v>1749</v>
      </c>
      <c r="H88" s="2" t="s">
        <v>1703</v>
      </c>
    </row>
    <row r="89" spans="1:8" ht="21.6" customHeight="1" x14ac:dyDescent="0.3">
      <c r="B89" s="36">
        <v>84</v>
      </c>
      <c r="C89" s="63" t="s">
        <v>284</v>
      </c>
      <c r="D89" s="64" t="s">
        <v>285</v>
      </c>
      <c r="G89" s="2" t="s">
        <v>1751</v>
      </c>
      <c r="H89" s="2" t="s">
        <v>1704</v>
      </c>
    </row>
    <row r="90" spans="1:8" ht="21.6" customHeight="1" x14ac:dyDescent="0.3">
      <c r="B90" s="36">
        <v>85</v>
      </c>
      <c r="C90" s="63" t="s">
        <v>1714</v>
      </c>
      <c r="D90" s="64" t="s">
        <v>1687</v>
      </c>
      <c r="G90" s="2" t="s">
        <v>284</v>
      </c>
      <c r="H90" s="2" t="s">
        <v>285</v>
      </c>
    </row>
    <row r="91" spans="1:8" ht="21.6" customHeight="1" x14ac:dyDescent="0.3">
      <c r="B91" s="36">
        <v>86</v>
      </c>
      <c r="C91" s="63" t="s">
        <v>286</v>
      </c>
      <c r="D91" s="64" t="s">
        <v>287</v>
      </c>
      <c r="G91" s="2" t="s">
        <v>1714</v>
      </c>
      <c r="H91" s="2" t="s">
        <v>1687</v>
      </c>
    </row>
    <row r="92" spans="1:8" ht="21.6" customHeight="1" x14ac:dyDescent="0.3">
      <c r="B92" s="36">
        <v>87</v>
      </c>
      <c r="C92" s="63" t="s">
        <v>288</v>
      </c>
      <c r="D92" s="64" t="s">
        <v>289</v>
      </c>
      <c r="G92" s="2" t="s">
        <v>286</v>
      </c>
      <c r="H92" s="2" t="s">
        <v>287</v>
      </c>
    </row>
    <row r="93" spans="1:8" ht="21.6" customHeight="1" x14ac:dyDescent="0.3">
      <c r="B93" s="43">
        <v>88</v>
      </c>
      <c r="C93" s="66" t="s">
        <v>1570</v>
      </c>
      <c r="D93" s="67" t="s">
        <v>1705</v>
      </c>
      <c r="G93" s="2" t="s">
        <v>288</v>
      </c>
      <c r="H93" s="2" t="s">
        <v>289</v>
      </c>
    </row>
    <row r="94" spans="1:8" ht="21.6" customHeight="1" x14ac:dyDescent="0.3">
      <c r="B94" s="68" t="s">
        <v>159</v>
      </c>
      <c r="G94" s="2" t="s">
        <v>1570</v>
      </c>
      <c r="H94" s="2" t="s">
        <v>1705</v>
      </c>
    </row>
    <row r="95" spans="1:8" x14ac:dyDescent="0.3">
      <c r="B95" s="69" t="s">
        <v>1833</v>
      </c>
      <c r="G95" s="2" t="s">
        <v>290</v>
      </c>
      <c r="H95" s="2"/>
    </row>
    <row r="96" spans="1:8" ht="30" customHeight="1" x14ac:dyDescent="0.3">
      <c r="B96" s="1725" t="s">
        <v>1848</v>
      </c>
      <c r="C96" s="1725"/>
      <c r="D96" s="1725"/>
      <c r="E96" s="70"/>
    </row>
    <row r="97" spans="3:4" ht="21.6" customHeight="1" x14ac:dyDescent="0.3"/>
    <row r="98" spans="3:4" ht="21.6" customHeight="1" x14ac:dyDescent="0.3"/>
    <row r="99" spans="3:4" ht="21.6" customHeight="1" x14ac:dyDescent="0.3"/>
    <row r="100" spans="3:4" x14ac:dyDescent="0.3">
      <c r="C100" s="23"/>
      <c r="D100" s="23"/>
    </row>
  </sheetData>
  <mergeCells count="2">
    <mergeCell ref="B3:D3"/>
    <mergeCell ref="B96:D96"/>
  </mergeCells>
  <pageMargins left="0.78740157480314965" right="0.59055118110236215" top="0.78740157480314965" bottom="0.59055118110236215" header="0.31496062992125984" footer="0.31496062992125984"/>
  <pageSetup paperSize="9" scale="6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A1:AE103"/>
  <sheetViews>
    <sheetView view="pageBreakPreview" zoomScale="85" zoomScaleNormal="60" zoomScaleSheetLayoutView="85" workbookViewId="0">
      <pane ySplit="6" topLeftCell="A78" activePane="bottomLeft" state="frozen"/>
      <selection activeCell="D2" sqref="D2"/>
      <selection pane="bottomLeft" activeCell="N99" sqref="N99"/>
    </sheetView>
  </sheetViews>
  <sheetFormatPr baseColWidth="10" defaultRowHeight="16.5" x14ac:dyDescent="0.3"/>
  <cols>
    <col min="1" max="1" width="2.28515625" style="24" customWidth="1"/>
    <col min="2" max="2" width="5.140625" style="24" customWidth="1"/>
    <col min="3" max="3" width="55" style="24" customWidth="1"/>
    <col min="4" max="4" width="12.42578125" style="24" customWidth="1"/>
    <col min="5" max="5" width="12.28515625" style="24" customWidth="1"/>
    <col min="6" max="7" width="11" style="24" customWidth="1"/>
    <col min="8" max="11" width="10.5703125" style="24" customWidth="1"/>
    <col min="12" max="12" width="13.28515625" style="24" customWidth="1"/>
    <col min="13" max="13" width="12.140625" style="24" customWidth="1"/>
    <col min="14" max="14" width="10.5703125" style="24" customWidth="1"/>
    <col min="15" max="15" width="11.5703125" style="24" customWidth="1"/>
    <col min="16" max="16" width="14.140625" style="24" bestFit="1" customWidth="1"/>
    <col min="17" max="17" width="7.85546875" style="47" customWidth="1"/>
    <col min="18" max="18" width="4.42578125" style="47" customWidth="1"/>
    <col min="19" max="19" width="50.7109375" style="47" bestFit="1" customWidth="1"/>
    <col min="20" max="20" width="23" style="47" bestFit="1" customWidth="1"/>
    <col min="21" max="21" width="12.42578125" style="47" bestFit="1" customWidth="1"/>
    <col min="22" max="25" width="11.28515625" style="47" customWidth="1"/>
    <col min="26" max="26" width="9.28515625" style="47" bestFit="1" customWidth="1"/>
    <col min="27" max="27" width="7.28515625" style="47" bestFit="1" customWidth="1"/>
    <col min="28" max="28" width="12.7109375" style="47" bestFit="1" customWidth="1"/>
    <col min="29" max="29" width="13.5703125" style="47" bestFit="1" customWidth="1"/>
    <col min="30" max="30" width="16.7109375" style="47" bestFit="1" customWidth="1"/>
    <col min="31" max="31" width="11.42578125" style="47"/>
    <col min="32" max="16384" width="11.42578125" style="24"/>
  </cols>
  <sheetData>
    <row r="1" spans="1:30" ht="18.75" x14ac:dyDescent="0.3">
      <c r="A1" s="990" t="s">
        <v>1244</v>
      </c>
      <c r="B1" s="847"/>
      <c r="C1" s="848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122"/>
      <c r="S1" s="71" t="s">
        <v>163</v>
      </c>
      <c r="T1" s="47" t="s">
        <v>294</v>
      </c>
      <c r="V1" s="123"/>
      <c r="W1" s="123"/>
      <c r="X1" s="123"/>
      <c r="Y1" s="123"/>
      <c r="Z1" s="123"/>
      <c r="AA1" s="123"/>
      <c r="AB1" s="123"/>
      <c r="AC1" s="123"/>
      <c r="AD1" s="123"/>
    </row>
    <row r="2" spans="1:30" ht="11.25" customHeight="1" x14ac:dyDescent="0.3">
      <c r="A2" s="75"/>
      <c r="B2" s="849"/>
      <c r="C2" s="848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122"/>
      <c r="S2" s="71" t="s">
        <v>165</v>
      </c>
      <c r="T2" s="47" t="s">
        <v>292</v>
      </c>
      <c r="V2" s="123"/>
      <c r="W2" s="123"/>
      <c r="X2" s="123"/>
      <c r="Y2" s="123"/>
      <c r="Z2" s="123"/>
      <c r="AA2" s="123"/>
      <c r="AB2" s="123"/>
      <c r="AC2" s="123"/>
      <c r="AD2" s="123"/>
    </row>
    <row r="3" spans="1:30" ht="17.25" x14ac:dyDescent="0.3">
      <c r="A3" s="75"/>
      <c r="B3" s="991" t="s">
        <v>1245</v>
      </c>
      <c r="C3" s="848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122"/>
      <c r="S3" s="71" t="s">
        <v>1112</v>
      </c>
      <c r="T3" s="47" t="s">
        <v>1113</v>
      </c>
      <c r="V3" s="123"/>
      <c r="W3" s="123"/>
      <c r="X3" s="123"/>
      <c r="Y3" s="123"/>
      <c r="Z3" s="123"/>
      <c r="AA3" s="123"/>
      <c r="AB3" s="123"/>
      <c r="AC3" s="123"/>
      <c r="AD3" s="123"/>
    </row>
    <row r="4" spans="1:30" ht="12.75" customHeight="1" thickBot="1" x14ac:dyDescent="0.35">
      <c r="A4" s="75"/>
      <c r="B4" s="851"/>
      <c r="C4" s="848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122"/>
      <c r="V4" s="123"/>
      <c r="W4" s="123"/>
      <c r="X4" s="123"/>
      <c r="Y4" s="123"/>
      <c r="Z4" s="123"/>
      <c r="AA4" s="123"/>
      <c r="AB4" s="123"/>
      <c r="AC4" s="123"/>
      <c r="AD4" s="123"/>
    </row>
    <row r="5" spans="1:30" ht="21.95" customHeight="1" x14ac:dyDescent="0.3">
      <c r="A5" s="75"/>
      <c r="B5" s="1737" t="s">
        <v>882</v>
      </c>
      <c r="C5" s="1960" t="s">
        <v>4</v>
      </c>
      <c r="D5" s="1962" t="s">
        <v>1196</v>
      </c>
      <c r="E5" s="1901"/>
      <c r="F5" s="1901"/>
      <c r="G5" s="1963"/>
      <c r="H5" s="1964" t="s">
        <v>1198</v>
      </c>
      <c r="I5" s="1965"/>
      <c r="J5" s="1900"/>
      <c r="K5" s="1966"/>
      <c r="L5" s="1928" t="s">
        <v>959</v>
      </c>
      <c r="M5" s="1928"/>
      <c r="N5" s="1928"/>
      <c r="O5" s="1802"/>
      <c r="P5" s="1958" t="s">
        <v>1233</v>
      </c>
      <c r="Q5" s="122"/>
      <c r="S5" s="2" t="s">
        <v>1646</v>
      </c>
      <c r="T5" s="2" t="s">
        <v>300</v>
      </c>
      <c r="U5" s="2"/>
      <c r="V5" s="2"/>
      <c r="W5" s="2"/>
      <c r="X5" s="2"/>
      <c r="Y5" s="2"/>
      <c r="Z5" s="2"/>
      <c r="AA5" s="2"/>
      <c r="AB5" s="2"/>
    </row>
    <row r="6" spans="1:30" ht="21.95" customHeight="1" thickBot="1" x14ac:dyDescent="0.35">
      <c r="A6" s="75"/>
      <c r="B6" s="1738"/>
      <c r="C6" s="1961"/>
      <c r="D6" s="992" t="s">
        <v>1186</v>
      </c>
      <c r="E6" s="316" t="s">
        <v>1187</v>
      </c>
      <c r="F6" s="316" t="s">
        <v>307</v>
      </c>
      <c r="G6" s="993" t="s">
        <v>1188</v>
      </c>
      <c r="H6" s="992" t="s">
        <v>1186</v>
      </c>
      <c r="I6" s="316" t="s">
        <v>1187</v>
      </c>
      <c r="J6" s="316" t="s">
        <v>307</v>
      </c>
      <c r="K6" s="317" t="s">
        <v>1188</v>
      </c>
      <c r="L6" s="994" t="s">
        <v>1186</v>
      </c>
      <c r="M6" s="316" t="s">
        <v>1187</v>
      </c>
      <c r="N6" s="315" t="s">
        <v>307</v>
      </c>
      <c r="O6" s="317" t="s">
        <v>1188</v>
      </c>
      <c r="P6" s="1959"/>
      <c r="Q6" s="995"/>
      <c r="S6" s="2"/>
      <c r="T6" s="2" t="s">
        <v>1196</v>
      </c>
      <c r="U6" s="2"/>
      <c r="V6" s="2"/>
      <c r="W6" s="2"/>
      <c r="X6" s="2" t="s">
        <v>1197</v>
      </c>
      <c r="Y6" s="2"/>
      <c r="Z6" s="2"/>
      <c r="AA6" s="2"/>
      <c r="AB6" s="2" t="s">
        <v>290</v>
      </c>
    </row>
    <row r="7" spans="1:30" ht="23.1" customHeight="1" x14ac:dyDescent="0.3">
      <c r="A7" s="75"/>
      <c r="B7" s="996">
        <v>1</v>
      </c>
      <c r="C7" s="997" t="s">
        <v>6</v>
      </c>
      <c r="D7" s="998"/>
      <c r="E7" s="999">
        <v>105.77847300000002</v>
      </c>
      <c r="F7" s="999"/>
      <c r="G7" s="1000"/>
      <c r="H7" s="998"/>
      <c r="I7" s="999"/>
      <c r="J7" s="999"/>
      <c r="K7" s="1000"/>
      <c r="L7" s="1001">
        <f t="shared" ref="L7:O8" si="0">+D7+H7</f>
        <v>0</v>
      </c>
      <c r="M7" s="1002">
        <f t="shared" si="0"/>
        <v>105.77847300000002</v>
      </c>
      <c r="N7" s="1002">
        <f t="shared" si="0"/>
        <v>0</v>
      </c>
      <c r="O7" s="1003">
        <f t="shared" si="0"/>
        <v>0</v>
      </c>
      <c r="P7" s="1004">
        <f>SUM(L7:O7)</f>
        <v>105.77847300000002</v>
      </c>
      <c r="Q7" s="995"/>
      <c r="S7" s="2" t="s">
        <v>315</v>
      </c>
      <c r="T7" s="2" t="s">
        <v>305</v>
      </c>
      <c r="U7" s="2" t="s">
        <v>306</v>
      </c>
      <c r="V7" s="2" t="s">
        <v>307</v>
      </c>
      <c r="W7" s="2" t="s">
        <v>308</v>
      </c>
      <c r="X7" s="2" t="s">
        <v>305</v>
      </c>
      <c r="Y7" s="2" t="s">
        <v>306</v>
      </c>
      <c r="Z7" s="2" t="s">
        <v>307</v>
      </c>
      <c r="AA7" s="2" t="s">
        <v>308</v>
      </c>
      <c r="AB7" s="2"/>
    </row>
    <row r="8" spans="1:30" ht="23.1" customHeight="1" x14ac:dyDescent="0.3">
      <c r="A8" s="75"/>
      <c r="B8" s="1005">
        <v>2</v>
      </c>
      <c r="C8" s="1006" t="s">
        <v>8</v>
      </c>
      <c r="D8" s="1007"/>
      <c r="E8" s="1008">
        <v>53.394389000000004</v>
      </c>
      <c r="F8" s="1008"/>
      <c r="G8" s="1009"/>
      <c r="H8" s="1007"/>
      <c r="I8" s="1008"/>
      <c r="J8" s="1008"/>
      <c r="K8" s="1008"/>
      <c r="L8" s="1010">
        <f t="shared" si="0"/>
        <v>0</v>
      </c>
      <c r="M8" s="1011">
        <f t="shared" si="0"/>
        <v>53.394389000000004</v>
      </c>
      <c r="N8" s="1011">
        <f t="shared" si="0"/>
        <v>0</v>
      </c>
      <c r="O8" s="1011">
        <f t="shared" si="0"/>
        <v>0</v>
      </c>
      <c r="P8" s="1012">
        <f>SUM(L8:O8)</f>
        <v>53.394389000000004</v>
      </c>
      <c r="Q8" s="995"/>
      <c r="S8" s="2" t="s">
        <v>6</v>
      </c>
      <c r="T8" s="2"/>
      <c r="U8" s="2">
        <v>105.77847300000002</v>
      </c>
      <c r="V8" s="2"/>
      <c r="W8" s="2"/>
      <c r="X8" s="2"/>
      <c r="Y8" s="2"/>
      <c r="Z8" s="2"/>
      <c r="AA8" s="2"/>
      <c r="AB8" s="2">
        <v>105.77847300000002</v>
      </c>
      <c r="AC8" s="807">
        <v>0</v>
      </c>
    </row>
    <row r="9" spans="1:30" ht="23.1" customHeight="1" x14ac:dyDescent="0.3">
      <c r="A9" s="75"/>
      <c r="B9" s="1005">
        <v>3</v>
      </c>
      <c r="C9" s="1006" t="s">
        <v>160</v>
      </c>
      <c r="D9" s="1007"/>
      <c r="E9" s="1008">
        <v>46.027512999999999</v>
      </c>
      <c r="F9" s="1008"/>
      <c r="G9" s="1009"/>
      <c r="H9" s="1007"/>
      <c r="I9" s="1008"/>
      <c r="J9" s="1008"/>
      <c r="K9" s="1008"/>
      <c r="L9" s="1010">
        <f t="shared" ref="L9:L72" si="1">+D9+H9</f>
        <v>0</v>
      </c>
      <c r="M9" s="1011">
        <f t="shared" ref="M9:M72" si="2">+E9+I9</f>
        <v>46.027512999999999</v>
      </c>
      <c r="N9" s="1011">
        <f t="shared" ref="N9:N72" si="3">+F9+J9</f>
        <v>0</v>
      </c>
      <c r="O9" s="1011">
        <f t="shared" ref="O9:O72" si="4">+G9+K9</f>
        <v>0</v>
      </c>
      <c r="P9" s="1012">
        <f t="shared" ref="P9:P72" si="5">SUM(L9:O9)</f>
        <v>46.027512999999999</v>
      </c>
      <c r="Q9" s="995"/>
      <c r="S9" s="2" t="s">
        <v>8</v>
      </c>
      <c r="T9" s="2"/>
      <c r="U9" s="2">
        <v>53.394389000000004</v>
      </c>
      <c r="V9" s="2"/>
      <c r="W9" s="2"/>
      <c r="X9" s="2"/>
      <c r="Y9" s="2"/>
      <c r="Z9" s="2"/>
      <c r="AA9" s="2"/>
      <c r="AB9" s="2">
        <v>53.394389000000004</v>
      </c>
      <c r="AC9" s="807">
        <v>0</v>
      </c>
    </row>
    <row r="10" spans="1:30" ht="23.1" customHeight="1" x14ac:dyDescent="0.3">
      <c r="A10" s="75"/>
      <c r="B10" s="1005">
        <v>4</v>
      </c>
      <c r="C10" s="1006" t="s">
        <v>11</v>
      </c>
      <c r="D10" s="1007">
        <v>102.113896</v>
      </c>
      <c r="E10" s="1008"/>
      <c r="F10" s="1008"/>
      <c r="G10" s="1009"/>
      <c r="H10" s="1007"/>
      <c r="I10" s="1008"/>
      <c r="J10" s="1008"/>
      <c r="K10" s="1008"/>
      <c r="L10" s="1010">
        <f t="shared" si="1"/>
        <v>102.113896</v>
      </c>
      <c r="M10" s="1011">
        <f t="shared" si="2"/>
        <v>0</v>
      </c>
      <c r="N10" s="1011">
        <f t="shared" si="3"/>
        <v>0</v>
      </c>
      <c r="O10" s="1011">
        <f t="shared" si="4"/>
        <v>0</v>
      </c>
      <c r="P10" s="1012">
        <f t="shared" si="5"/>
        <v>102.113896</v>
      </c>
      <c r="Q10" s="995"/>
      <c r="S10" s="2" t="s">
        <v>160</v>
      </c>
      <c r="T10" s="2"/>
      <c r="U10" s="2">
        <v>46.027512999999999</v>
      </c>
      <c r="V10" s="2"/>
      <c r="W10" s="2"/>
      <c r="X10" s="2"/>
      <c r="Y10" s="2"/>
      <c r="Z10" s="2"/>
      <c r="AA10" s="2"/>
      <c r="AB10" s="2">
        <v>46.027512999999999</v>
      </c>
      <c r="AC10" s="807">
        <v>0</v>
      </c>
    </row>
    <row r="11" spans="1:30" ht="23.1" customHeight="1" x14ac:dyDescent="0.3">
      <c r="A11" s="75"/>
      <c r="B11" s="1005">
        <v>5</v>
      </c>
      <c r="C11" s="1006" t="s">
        <v>13</v>
      </c>
      <c r="D11" s="1007">
        <v>9.7850900000000003</v>
      </c>
      <c r="E11" s="1008"/>
      <c r="F11" s="1008"/>
      <c r="G11" s="1009"/>
      <c r="H11" s="1007"/>
      <c r="I11" s="1008"/>
      <c r="J11" s="1008"/>
      <c r="K11" s="1008"/>
      <c r="L11" s="1010">
        <f t="shared" si="1"/>
        <v>9.7850900000000003</v>
      </c>
      <c r="M11" s="1011">
        <f t="shared" si="2"/>
        <v>0</v>
      </c>
      <c r="N11" s="1011">
        <f t="shared" si="3"/>
        <v>0</v>
      </c>
      <c r="O11" s="1011">
        <f t="shared" si="4"/>
        <v>0</v>
      </c>
      <c r="P11" s="1012">
        <f t="shared" si="5"/>
        <v>9.7850900000000003</v>
      </c>
      <c r="Q11" s="995"/>
      <c r="S11" s="2" t="s">
        <v>11</v>
      </c>
      <c r="T11" s="2">
        <v>102.113896</v>
      </c>
      <c r="U11" s="2"/>
      <c r="V11" s="2"/>
      <c r="W11" s="2"/>
      <c r="X11" s="2"/>
      <c r="Y11" s="2"/>
      <c r="Z11" s="2"/>
      <c r="AA11" s="2"/>
      <c r="AB11" s="2">
        <v>102.113896</v>
      </c>
      <c r="AC11" s="807">
        <v>0</v>
      </c>
    </row>
    <row r="12" spans="1:30" ht="23.1" customHeight="1" x14ac:dyDescent="0.3">
      <c r="A12" s="75"/>
      <c r="B12" s="1005">
        <v>6</v>
      </c>
      <c r="C12" s="1006" t="s">
        <v>161</v>
      </c>
      <c r="D12" s="1007">
        <v>4.7572549999999998</v>
      </c>
      <c r="E12" s="1008"/>
      <c r="F12" s="1008"/>
      <c r="G12" s="1009"/>
      <c r="H12" s="1007"/>
      <c r="I12" s="1008"/>
      <c r="J12" s="1008"/>
      <c r="K12" s="1008"/>
      <c r="L12" s="1010">
        <f t="shared" si="1"/>
        <v>4.7572549999999998</v>
      </c>
      <c r="M12" s="1011">
        <f t="shared" si="2"/>
        <v>0</v>
      </c>
      <c r="N12" s="1011">
        <f t="shared" si="3"/>
        <v>0</v>
      </c>
      <c r="O12" s="1011">
        <f t="shared" si="4"/>
        <v>0</v>
      </c>
      <c r="P12" s="1012">
        <f t="shared" si="5"/>
        <v>4.7572549999999998</v>
      </c>
      <c r="Q12" s="995"/>
      <c r="S12" s="2" t="s">
        <v>13</v>
      </c>
      <c r="T12" s="2">
        <v>9.7850900000000003</v>
      </c>
      <c r="U12" s="2"/>
      <c r="V12" s="2"/>
      <c r="W12" s="2"/>
      <c r="X12" s="2"/>
      <c r="Y12" s="2"/>
      <c r="Z12" s="2"/>
      <c r="AA12" s="2"/>
      <c r="AB12" s="2">
        <v>9.7850900000000003</v>
      </c>
      <c r="AC12" s="807">
        <v>0</v>
      </c>
    </row>
    <row r="13" spans="1:30" ht="23.1" customHeight="1" x14ac:dyDescent="0.3">
      <c r="A13" s="75"/>
      <c r="B13" s="1005">
        <v>7</v>
      </c>
      <c r="C13" s="1006" t="s">
        <v>16</v>
      </c>
      <c r="D13" s="1007"/>
      <c r="E13" s="1008">
        <v>66.830031000000005</v>
      </c>
      <c r="F13" s="1008"/>
      <c r="G13" s="1009"/>
      <c r="H13" s="1007"/>
      <c r="I13" s="1008"/>
      <c r="J13" s="1008"/>
      <c r="K13" s="1008"/>
      <c r="L13" s="1010">
        <f t="shared" si="1"/>
        <v>0</v>
      </c>
      <c r="M13" s="1011">
        <f t="shared" si="2"/>
        <v>66.830031000000005</v>
      </c>
      <c r="N13" s="1011">
        <f t="shared" si="3"/>
        <v>0</v>
      </c>
      <c r="O13" s="1011">
        <f t="shared" si="4"/>
        <v>0</v>
      </c>
      <c r="P13" s="1012">
        <f t="shared" si="5"/>
        <v>66.830031000000005</v>
      </c>
      <c r="Q13" s="995"/>
      <c r="S13" s="2" t="s">
        <v>161</v>
      </c>
      <c r="T13" s="2">
        <v>4.7572549999999998</v>
      </c>
      <c r="U13" s="2"/>
      <c r="V13" s="2"/>
      <c r="W13" s="2"/>
      <c r="X13" s="2"/>
      <c r="Y13" s="2"/>
      <c r="Z13" s="2"/>
      <c r="AA13" s="2"/>
      <c r="AB13" s="2">
        <v>4.7572549999999998</v>
      </c>
      <c r="AC13" s="807">
        <v>0</v>
      </c>
    </row>
    <row r="14" spans="1:30" ht="23.1" customHeight="1" x14ac:dyDescent="0.3">
      <c r="A14" s="75"/>
      <c r="B14" s="1005">
        <v>8</v>
      </c>
      <c r="C14" s="1006" t="s">
        <v>18</v>
      </c>
      <c r="D14" s="1007">
        <v>146.32371100000003</v>
      </c>
      <c r="E14" s="1008"/>
      <c r="F14" s="1008"/>
      <c r="G14" s="1009"/>
      <c r="H14" s="1007"/>
      <c r="I14" s="1008"/>
      <c r="J14" s="1008"/>
      <c r="K14" s="1008"/>
      <c r="L14" s="1010">
        <f t="shared" si="1"/>
        <v>146.32371100000003</v>
      </c>
      <c r="M14" s="1011">
        <f t="shared" si="2"/>
        <v>0</v>
      </c>
      <c r="N14" s="1011">
        <f t="shared" si="3"/>
        <v>0</v>
      </c>
      <c r="O14" s="1011">
        <f t="shared" si="4"/>
        <v>0</v>
      </c>
      <c r="P14" s="1012">
        <f t="shared" si="5"/>
        <v>146.32371100000003</v>
      </c>
      <c r="Q14" s="995"/>
      <c r="S14" s="2" t="s">
        <v>16</v>
      </c>
      <c r="T14" s="2"/>
      <c r="U14" s="2">
        <v>66.830031000000005</v>
      </c>
      <c r="V14" s="2"/>
      <c r="W14" s="2"/>
      <c r="X14" s="2"/>
      <c r="Y14" s="2"/>
      <c r="Z14" s="2"/>
      <c r="AA14" s="2"/>
      <c r="AB14" s="2">
        <v>66.830031000000005</v>
      </c>
      <c r="AC14" s="807">
        <v>0</v>
      </c>
    </row>
    <row r="15" spans="1:30" ht="23.1" customHeight="1" x14ac:dyDescent="0.3">
      <c r="A15" s="75"/>
      <c r="B15" s="1005">
        <v>9</v>
      </c>
      <c r="C15" s="1006" t="s">
        <v>20</v>
      </c>
      <c r="D15" s="1007">
        <v>18.938987999999998</v>
      </c>
      <c r="E15" s="1008"/>
      <c r="F15" s="1008"/>
      <c r="G15" s="1009"/>
      <c r="H15" s="1007"/>
      <c r="I15" s="1008"/>
      <c r="J15" s="1008"/>
      <c r="K15" s="1008"/>
      <c r="L15" s="1010">
        <f t="shared" si="1"/>
        <v>18.938987999999998</v>
      </c>
      <c r="M15" s="1011">
        <f t="shared" si="2"/>
        <v>0</v>
      </c>
      <c r="N15" s="1011">
        <f t="shared" si="3"/>
        <v>0</v>
      </c>
      <c r="O15" s="1011">
        <f t="shared" si="4"/>
        <v>0</v>
      </c>
      <c r="P15" s="1012">
        <f t="shared" si="5"/>
        <v>18.938987999999998</v>
      </c>
      <c r="Q15" s="995"/>
      <c r="S15" s="2" t="s">
        <v>18</v>
      </c>
      <c r="T15" s="2">
        <v>146.32371100000003</v>
      </c>
      <c r="U15" s="2"/>
      <c r="V15" s="2"/>
      <c r="W15" s="2"/>
      <c r="X15" s="2"/>
      <c r="Y15" s="2"/>
      <c r="Z15" s="2"/>
      <c r="AA15" s="2"/>
      <c r="AB15" s="2">
        <v>146.32371100000003</v>
      </c>
      <c r="AC15" s="807">
        <v>0</v>
      </c>
    </row>
    <row r="16" spans="1:30" ht="23.1" customHeight="1" x14ac:dyDescent="0.3">
      <c r="A16" s="75"/>
      <c r="B16" s="1005">
        <v>10</v>
      </c>
      <c r="C16" s="1006" t="s">
        <v>22</v>
      </c>
      <c r="D16" s="1007">
        <v>13.197957000000001</v>
      </c>
      <c r="E16" s="1008"/>
      <c r="F16" s="1008"/>
      <c r="G16" s="1009"/>
      <c r="H16" s="1007"/>
      <c r="I16" s="1008"/>
      <c r="J16" s="1008"/>
      <c r="K16" s="1008"/>
      <c r="L16" s="1010">
        <f t="shared" si="1"/>
        <v>13.197957000000001</v>
      </c>
      <c r="M16" s="1011">
        <f t="shared" si="2"/>
        <v>0</v>
      </c>
      <c r="N16" s="1011">
        <f t="shared" si="3"/>
        <v>0</v>
      </c>
      <c r="O16" s="1011">
        <f t="shared" si="4"/>
        <v>0</v>
      </c>
      <c r="P16" s="1012">
        <f t="shared" si="5"/>
        <v>13.197957000000001</v>
      </c>
      <c r="Q16" s="995"/>
      <c r="S16" s="2" t="s">
        <v>20</v>
      </c>
      <c r="T16" s="2">
        <v>18.938987999999998</v>
      </c>
      <c r="U16" s="2"/>
      <c r="V16" s="2"/>
      <c r="W16" s="2"/>
      <c r="X16" s="2"/>
      <c r="Y16" s="2"/>
      <c r="Z16" s="2"/>
      <c r="AA16" s="2"/>
      <c r="AB16" s="2">
        <v>18.938987999999998</v>
      </c>
      <c r="AC16" s="807">
        <v>0</v>
      </c>
    </row>
    <row r="17" spans="1:29" ht="23.1" customHeight="1" x14ac:dyDescent="0.3">
      <c r="A17" s="75"/>
      <c r="B17" s="1005">
        <v>11</v>
      </c>
      <c r="C17" s="1006" t="s">
        <v>24</v>
      </c>
      <c r="D17" s="1007">
        <v>993.73531299999991</v>
      </c>
      <c r="E17" s="1008"/>
      <c r="F17" s="1008"/>
      <c r="G17" s="1009"/>
      <c r="H17" s="1007"/>
      <c r="I17" s="1008"/>
      <c r="J17" s="1008"/>
      <c r="K17" s="1008"/>
      <c r="L17" s="1010">
        <f t="shared" si="1"/>
        <v>993.73531299999991</v>
      </c>
      <c r="M17" s="1011">
        <f t="shared" si="2"/>
        <v>0</v>
      </c>
      <c r="N17" s="1011">
        <f t="shared" si="3"/>
        <v>0</v>
      </c>
      <c r="O17" s="1011">
        <f t="shared" si="4"/>
        <v>0</v>
      </c>
      <c r="P17" s="1012">
        <f t="shared" si="5"/>
        <v>993.73531299999991</v>
      </c>
      <c r="Q17" s="995"/>
      <c r="S17" s="2" t="s">
        <v>22</v>
      </c>
      <c r="T17" s="2">
        <v>13.197957000000001</v>
      </c>
      <c r="U17" s="2"/>
      <c r="V17" s="2"/>
      <c r="W17" s="2"/>
      <c r="X17" s="2"/>
      <c r="Y17" s="2"/>
      <c r="Z17" s="2"/>
      <c r="AA17" s="2"/>
      <c r="AB17" s="2">
        <v>13.197957000000001</v>
      </c>
      <c r="AC17" s="807">
        <v>0</v>
      </c>
    </row>
    <row r="18" spans="1:29" ht="23.1" customHeight="1" x14ac:dyDescent="0.3">
      <c r="A18" s="75"/>
      <c r="B18" s="1005">
        <v>12</v>
      </c>
      <c r="C18" s="1006" t="s">
        <v>26</v>
      </c>
      <c r="D18" s="1007"/>
      <c r="E18" s="1008"/>
      <c r="F18" s="1008"/>
      <c r="G18" s="1009"/>
      <c r="H18" s="1007">
        <v>0.42856499999999997</v>
      </c>
      <c r="I18" s="1008"/>
      <c r="J18" s="1008"/>
      <c r="K18" s="1008"/>
      <c r="L18" s="1010">
        <f t="shared" si="1"/>
        <v>0.42856499999999997</v>
      </c>
      <c r="M18" s="1011">
        <f t="shared" si="2"/>
        <v>0</v>
      </c>
      <c r="N18" s="1011">
        <f t="shared" si="3"/>
        <v>0</v>
      </c>
      <c r="O18" s="1011">
        <f t="shared" si="4"/>
        <v>0</v>
      </c>
      <c r="P18" s="1012">
        <f t="shared" si="5"/>
        <v>0.42856499999999997</v>
      </c>
      <c r="Q18" s="995"/>
      <c r="S18" s="2" t="s">
        <v>24</v>
      </c>
      <c r="T18" s="2">
        <v>993.73531299999991</v>
      </c>
      <c r="U18" s="2"/>
      <c r="V18" s="2"/>
      <c r="W18" s="2"/>
      <c r="X18" s="2"/>
      <c r="Y18" s="2"/>
      <c r="Z18" s="2"/>
      <c r="AA18" s="2"/>
      <c r="AB18" s="2">
        <v>993.73531299999991</v>
      </c>
      <c r="AC18" s="807">
        <v>0</v>
      </c>
    </row>
    <row r="19" spans="1:29" ht="23.1" customHeight="1" x14ac:dyDescent="0.3">
      <c r="A19" s="75"/>
      <c r="B19" s="1005">
        <v>13</v>
      </c>
      <c r="C19" s="1006" t="s">
        <v>1817</v>
      </c>
      <c r="D19" s="1007"/>
      <c r="E19" s="1008">
        <v>2.4095909999999998</v>
      </c>
      <c r="F19" s="1008"/>
      <c r="G19" s="1009"/>
      <c r="H19" s="1007"/>
      <c r="I19" s="1008"/>
      <c r="J19" s="1008"/>
      <c r="K19" s="1008"/>
      <c r="L19" s="1010">
        <f t="shared" si="1"/>
        <v>0</v>
      </c>
      <c r="M19" s="1011">
        <f t="shared" si="2"/>
        <v>2.4095909999999998</v>
      </c>
      <c r="N19" s="1011">
        <f t="shared" si="3"/>
        <v>0</v>
      </c>
      <c r="O19" s="1011">
        <f t="shared" si="4"/>
        <v>0</v>
      </c>
      <c r="P19" s="1012">
        <f t="shared" si="5"/>
        <v>2.4095909999999998</v>
      </c>
      <c r="Q19" s="995"/>
      <c r="S19" s="2" t="s">
        <v>26</v>
      </c>
      <c r="T19" s="2"/>
      <c r="U19" s="2"/>
      <c r="V19" s="2"/>
      <c r="W19" s="2"/>
      <c r="X19" s="2">
        <v>0.42856499999999997</v>
      </c>
      <c r="Y19" s="2"/>
      <c r="Z19" s="2"/>
      <c r="AA19" s="2"/>
      <c r="AB19" s="2">
        <v>0.42856499999999997</v>
      </c>
      <c r="AC19" s="807">
        <v>0</v>
      </c>
    </row>
    <row r="20" spans="1:29" ht="23.1" customHeight="1" x14ac:dyDescent="0.3">
      <c r="A20" s="75"/>
      <c r="B20" s="1005">
        <v>14</v>
      </c>
      <c r="C20" s="1006" t="s">
        <v>1613</v>
      </c>
      <c r="D20" s="1007"/>
      <c r="E20" s="1008"/>
      <c r="F20" s="1008">
        <v>2.3217270000000001</v>
      </c>
      <c r="G20" s="1009"/>
      <c r="H20" s="1007"/>
      <c r="I20" s="1008"/>
      <c r="J20" s="1008"/>
      <c r="K20" s="1008"/>
      <c r="L20" s="1010">
        <f t="shared" si="1"/>
        <v>0</v>
      </c>
      <c r="M20" s="1011">
        <f t="shared" si="2"/>
        <v>0</v>
      </c>
      <c r="N20" s="1011">
        <f t="shared" si="3"/>
        <v>2.3217270000000001</v>
      </c>
      <c r="O20" s="1011">
        <f t="shared" si="4"/>
        <v>0</v>
      </c>
      <c r="P20" s="1012">
        <f t="shared" si="5"/>
        <v>2.3217270000000001</v>
      </c>
      <c r="Q20" s="995"/>
      <c r="S20" s="2" t="s">
        <v>1817</v>
      </c>
      <c r="T20" s="2"/>
      <c r="U20" s="2">
        <v>2.4095909999999998</v>
      </c>
      <c r="V20" s="2"/>
      <c r="W20" s="2"/>
      <c r="X20" s="2"/>
      <c r="Y20" s="2"/>
      <c r="Z20" s="2"/>
      <c r="AA20" s="2"/>
      <c r="AB20" s="2">
        <v>2.4095909999999998</v>
      </c>
      <c r="AC20" s="807">
        <v>0</v>
      </c>
    </row>
    <row r="21" spans="1:29" ht="23.1" customHeight="1" x14ac:dyDescent="0.3">
      <c r="A21" s="75"/>
      <c r="B21" s="1005">
        <v>15</v>
      </c>
      <c r="C21" s="1006" t="s">
        <v>28</v>
      </c>
      <c r="D21" s="1007">
        <v>1114.0454499999998</v>
      </c>
      <c r="E21" s="1008"/>
      <c r="F21" s="1008"/>
      <c r="G21" s="1009"/>
      <c r="H21" s="1007"/>
      <c r="I21" s="1008"/>
      <c r="J21" s="1008"/>
      <c r="K21" s="1008"/>
      <c r="L21" s="1010">
        <f t="shared" si="1"/>
        <v>1114.0454499999998</v>
      </c>
      <c r="M21" s="1011">
        <f t="shared" si="2"/>
        <v>0</v>
      </c>
      <c r="N21" s="1011">
        <f t="shared" si="3"/>
        <v>0</v>
      </c>
      <c r="O21" s="1011">
        <f t="shared" si="4"/>
        <v>0</v>
      </c>
      <c r="P21" s="1012">
        <f t="shared" si="5"/>
        <v>1114.0454499999998</v>
      </c>
      <c r="Q21" s="995"/>
      <c r="S21" s="2" t="s">
        <v>1613</v>
      </c>
      <c r="T21" s="2"/>
      <c r="U21" s="2"/>
      <c r="V21" s="2">
        <v>2.3217270000000001</v>
      </c>
      <c r="W21" s="2"/>
      <c r="X21" s="2"/>
      <c r="Y21" s="2"/>
      <c r="Z21" s="2"/>
      <c r="AA21" s="2"/>
      <c r="AB21" s="2">
        <v>2.3217270000000001</v>
      </c>
      <c r="AC21" s="807">
        <v>0</v>
      </c>
    </row>
    <row r="22" spans="1:29" ht="23.1" customHeight="1" x14ac:dyDescent="0.3">
      <c r="A22" s="75"/>
      <c r="B22" s="1005">
        <v>16</v>
      </c>
      <c r="C22" s="1006" t="s">
        <v>30</v>
      </c>
      <c r="D22" s="1007">
        <v>6.7415349999999989</v>
      </c>
      <c r="E22" s="1008"/>
      <c r="F22" s="1008"/>
      <c r="G22" s="1009"/>
      <c r="H22" s="1007"/>
      <c r="I22" s="1008"/>
      <c r="J22" s="1008"/>
      <c r="K22" s="1008"/>
      <c r="L22" s="1010">
        <f t="shared" si="1"/>
        <v>6.7415349999999989</v>
      </c>
      <c r="M22" s="1011">
        <f t="shared" si="2"/>
        <v>0</v>
      </c>
      <c r="N22" s="1011">
        <f t="shared" si="3"/>
        <v>0</v>
      </c>
      <c r="O22" s="1011">
        <f t="shared" si="4"/>
        <v>0</v>
      </c>
      <c r="P22" s="1012">
        <f t="shared" si="5"/>
        <v>6.7415349999999989</v>
      </c>
      <c r="Q22" s="995"/>
      <c r="S22" s="2" t="s">
        <v>28</v>
      </c>
      <c r="T22" s="2">
        <v>1114.0454499999998</v>
      </c>
      <c r="U22" s="2"/>
      <c r="V22" s="2"/>
      <c r="W22" s="2"/>
      <c r="X22" s="2"/>
      <c r="Y22" s="2"/>
      <c r="Z22" s="2"/>
      <c r="AA22" s="2"/>
      <c r="AB22" s="2">
        <v>1114.0454499999998</v>
      </c>
      <c r="AC22" s="807">
        <v>0</v>
      </c>
    </row>
    <row r="23" spans="1:29" ht="23.1" customHeight="1" x14ac:dyDescent="0.3">
      <c r="A23" s="75"/>
      <c r="B23" s="1005">
        <v>17</v>
      </c>
      <c r="C23" s="1006" t="s">
        <v>32</v>
      </c>
      <c r="D23" s="1007">
        <v>7.4051509999999992</v>
      </c>
      <c r="E23" s="1008">
        <v>23.754267000000002</v>
      </c>
      <c r="F23" s="1008"/>
      <c r="G23" s="1009"/>
      <c r="H23" s="1007"/>
      <c r="I23" s="1008"/>
      <c r="J23" s="1008"/>
      <c r="K23" s="1008"/>
      <c r="L23" s="1010">
        <f t="shared" si="1"/>
        <v>7.4051509999999992</v>
      </c>
      <c r="M23" s="1011">
        <f t="shared" si="2"/>
        <v>23.754267000000002</v>
      </c>
      <c r="N23" s="1011">
        <f t="shared" si="3"/>
        <v>0</v>
      </c>
      <c r="O23" s="1011">
        <f t="shared" si="4"/>
        <v>0</v>
      </c>
      <c r="P23" s="1012">
        <f t="shared" si="5"/>
        <v>31.159418000000002</v>
      </c>
      <c r="Q23" s="995"/>
      <c r="S23" s="2" t="s">
        <v>30</v>
      </c>
      <c r="T23" s="2">
        <v>6.7415349999999989</v>
      </c>
      <c r="U23" s="2"/>
      <c r="V23" s="2"/>
      <c r="W23" s="2"/>
      <c r="X23" s="2"/>
      <c r="Y23" s="2"/>
      <c r="Z23" s="2"/>
      <c r="AA23" s="2"/>
      <c r="AB23" s="2">
        <v>6.7415349999999989</v>
      </c>
      <c r="AC23" s="807">
        <v>0</v>
      </c>
    </row>
    <row r="24" spans="1:29" ht="23.1" customHeight="1" x14ac:dyDescent="0.3">
      <c r="A24" s="75"/>
      <c r="B24" s="1005">
        <v>18</v>
      </c>
      <c r="C24" s="1006" t="s">
        <v>34</v>
      </c>
      <c r="D24" s="1007">
        <v>4.5511889999999999</v>
      </c>
      <c r="E24" s="1008"/>
      <c r="F24" s="1008"/>
      <c r="G24" s="1009"/>
      <c r="H24" s="1007"/>
      <c r="I24" s="1008"/>
      <c r="J24" s="1008"/>
      <c r="K24" s="1008"/>
      <c r="L24" s="1010">
        <f t="shared" si="1"/>
        <v>4.5511889999999999</v>
      </c>
      <c r="M24" s="1011">
        <f t="shared" si="2"/>
        <v>0</v>
      </c>
      <c r="N24" s="1011">
        <f t="shared" si="3"/>
        <v>0</v>
      </c>
      <c r="O24" s="1011">
        <f t="shared" si="4"/>
        <v>0</v>
      </c>
      <c r="P24" s="1012">
        <f t="shared" si="5"/>
        <v>4.5511889999999999</v>
      </c>
      <c r="Q24" s="995"/>
      <c r="S24" s="2" t="s">
        <v>32</v>
      </c>
      <c r="T24" s="2">
        <v>7.4051509999999992</v>
      </c>
      <c r="U24" s="2">
        <v>23.754267000000002</v>
      </c>
      <c r="V24" s="2"/>
      <c r="W24" s="2"/>
      <c r="X24" s="2"/>
      <c r="Y24" s="2"/>
      <c r="Z24" s="2"/>
      <c r="AA24" s="2"/>
      <c r="AB24" s="2">
        <v>31.159418000000002</v>
      </c>
      <c r="AC24" s="807">
        <v>0</v>
      </c>
    </row>
    <row r="25" spans="1:29" ht="23.1" customHeight="1" x14ac:dyDescent="0.3">
      <c r="A25" s="75"/>
      <c r="B25" s="1005">
        <v>19</v>
      </c>
      <c r="C25" s="1006" t="s">
        <v>36</v>
      </c>
      <c r="D25" s="1007">
        <v>25.335063999999999</v>
      </c>
      <c r="E25" s="1008"/>
      <c r="F25" s="1008"/>
      <c r="G25" s="1009"/>
      <c r="H25" s="1007"/>
      <c r="I25" s="1008"/>
      <c r="J25" s="1008"/>
      <c r="K25" s="1008"/>
      <c r="L25" s="1010">
        <f t="shared" si="1"/>
        <v>25.335063999999999</v>
      </c>
      <c r="M25" s="1011">
        <f t="shared" si="2"/>
        <v>0</v>
      </c>
      <c r="N25" s="1011">
        <f t="shared" si="3"/>
        <v>0</v>
      </c>
      <c r="O25" s="1011">
        <f t="shared" si="4"/>
        <v>0</v>
      </c>
      <c r="P25" s="1012">
        <f t="shared" si="5"/>
        <v>25.335063999999999</v>
      </c>
      <c r="Q25" s="995"/>
      <c r="S25" s="2" t="s">
        <v>34</v>
      </c>
      <c r="T25" s="2">
        <v>4.5511889999999999</v>
      </c>
      <c r="U25" s="2"/>
      <c r="V25" s="2"/>
      <c r="W25" s="2"/>
      <c r="X25" s="2"/>
      <c r="Y25" s="2"/>
      <c r="Z25" s="2"/>
      <c r="AA25" s="2"/>
      <c r="AB25" s="2">
        <v>4.5511889999999999</v>
      </c>
      <c r="AC25" s="807">
        <v>0</v>
      </c>
    </row>
    <row r="26" spans="1:29" ht="23.1" customHeight="1" x14ac:dyDescent="0.3">
      <c r="A26" s="75"/>
      <c r="B26" s="1005">
        <v>20</v>
      </c>
      <c r="C26" s="1006" t="s">
        <v>38</v>
      </c>
      <c r="D26" s="1007">
        <v>0.69081300000000001</v>
      </c>
      <c r="E26" s="1008">
        <v>230.03934999999998</v>
      </c>
      <c r="F26" s="1008"/>
      <c r="G26" s="1009"/>
      <c r="H26" s="1007"/>
      <c r="I26" s="1008"/>
      <c r="J26" s="1008"/>
      <c r="K26" s="1008"/>
      <c r="L26" s="1010">
        <f t="shared" si="1"/>
        <v>0.69081300000000001</v>
      </c>
      <c r="M26" s="1011">
        <f t="shared" si="2"/>
        <v>230.03934999999998</v>
      </c>
      <c r="N26" s="1011">
        <f t="shared" si="3"/>
        <v>0</v>
      </c>
      <c r="O26" s="1011">
        <f t="shared" si="4"/>
        <v>0</v>
      </c>
      <c r="P26" s="1012">
        <f t="shared" si="5"/>
        <v>230.73016299999998</v>
      </c>
      <c r="Q26" s="995"/>
      <c r="S26" s="2" t="s">
        <v>36</v>
      </c>
      <c r="T26" s="2">
        <v>25.335063999999999</v>
      </c>
      <c r="U26" s="2"/>
      <c r="V26" s="2"/>
      <c r="W26" s="2"/>
      <c r="X26" s="2"/>
      <c r="Y26" s="2"/>
      <c r="Z26" s="2"/>
      <c r="AA26" s="2"/>
      <c r="AB26" s="2">
        <v>25.335063999999999</v>
      </c>
      <c r="AC26" s="807">
        <v>0</v>
      </c>
    </row>
    <row r="27" spans="1:29" ht="23.1" customHeight="1" x14ac:dyDescent="0.3">
      <c r="A27" s="75"/>
      <c r="B27" s="1005">
        <v>21</v>
      </c>
      <c r="C27" s="1006" t="s">
        <v>40</v>
      </c>
      <c r="D27" s="1007">
        <v>108.463109</v>
      </c>
      <c r="E27" s="1008">
        <v>3.0809940000000009</v>
      </c>
      <c r="F27" s="1008"/>
      <c r="G27" s="1009"/>
      <c r="H27" s="1007"/>
      <c r="I27" s="1008">
        <v>55.542510999999934</v>
      </c>
      <c r="J27" s="1008"/>
      <c r="K27" s="1008"/>
      <c r="L27" s="1010">
        <f t="shared" si="1"/>
        <v>108.463109</v>
      </c>
      <c r="M27" s="1011">
        <f t="shared" si="2"/>
        <v>58.623504999999938</v>
      </c>
      <c r="N27" s="1011">
        <f t="shared" si="3"/>
        <v>0</v>
      </c>
      <c r="O27" s="1011">
        <f t="shared" si="4"/>
        <v>0</v>
      </c>
      <c r="P27" s="1012">
        <f t="shared" si="5"/>
        <v>167.08661399999994</v>
      </c>
      <c r="Q27" s="995"/>
      <c r="S27" s="2" t="s">
        <v>38</v>
      </c>
      <c r="T27" s="2">
        <v>0.69081300000000001</v>
      </c>
      <c r="U27" s="2">
        <v>230.03934999999998</v>
      </c>
      <c r="V27" s="2"/>
      <c r="W27" s="2"/>
      <c r="X27" s="2"/>
      <c r="Y27" s="2"/>
      <c r="Z27" s="2"/>
      <c r="AA27" s="2"/>
      <c r="AB27" s="2">
        <v>230.73016299999998</v>
      </c>
      <c r="AC27" s="807">
        <v>0</v>
      </c>
    </row>
    <row r="28" spans="1:29" ht="23.1" customHeight="1" x14ac:dyDescent="0.3">
      <c r="A28" s="75"/>
      <c r="B28" s="1005">
        <v>22</v>
      </c>
      <c r="C28" s="1006" t="s">
        <v>42</v>
      </c>
      <c r="D28" s="1007">
        <v>11.58442</v>
      </c>
      <c r="E28" s="1008">
        <v>0</v>
      </c>
      <c r="F28" s="1008">
        <v>0.21641199999999999</v>
      </c>
      <c r="G28" s="1009"/>
      <c r="H28" s="1007"/>
      <c r="I28" s="1008"/>
      <c r="J28" s="1008"/>
      <c r="K28" s="1008"/>
      <c r="L28" s="1010">
        <f t="shared" si="1"/>
        <v>11.58442</v>
      </c>
      <c r="M28" s="1011">
        <f t="shared" si="2"/>
        <v>0</v>
      </c>
      <c r="N28" s="1011">
        <f t="shared" si="3"/>
        <v>0.21641199999999999</v>
      </c>
      <c r="O28" s="1011">
        <f t="shared" si="4"/>
        <v>0</v>
      </c>
      <c r="P28" s="1012">
        <f t="shared" si="5"/>
        <v>11.800832</v>
      </c>
      <c r="Q28" s="995"/>
      <c r="S28" s="2" t="s">
        <v>40</v>
      </c>
      <c r="T28" s="2">
        <v>108.463109</v>
      </c>
      <c r="U28" s="2">
        <v>3.0809940000000009</v>
      </c>
      <c r="V28" s="2"/>
      <c r="W28" s="2"/>
      <c r="X28" s="2"/>
      <c r="Y28" s="2">
        <v>55.542510999999934</v>
      </c>
      <c r="Z28" s="2"/>
      <c r="AA28" s="2"/>
      <c r="AB28" s="2">
        <v>167.08661399999994</v>
      </c>
      <c r="AC28" s="807">
        <v>0</v>
      </c>
    </row>
    <row r="29" spans="1:29" ht="23.1" customHeight="1" x14ac:dyDescent="0.3">
      <c r="A29" s="75"/>
      <c r="B29" s="1005">
        <v>23</v>
      </c>
      <c r="C29" s="1006" t="s">
        <v>44</v>
      </c>
      <c r="D29" s="1007">
        <v>53.575921000000001</v>
      </c>
      <c r="E29" s="1008">
        <v>0.12920200000000004</v>
      </c>
      <c r="F29" s="1008"/>
      <c r="G29" s="1009"/>
      <c r="H29" s="1007"/>
      <c r="I29" s="1008"/>
      <c r="J29" s="1008"/>
      <c r="K29" s="1008"/>
      <c r="L29" s="1010">
        <f t="shared" si="1"/>
        <v>53.575921000000001</v>
      </c>
      <c r="M29" s="1011">
        <f t="shared" si="2"/>
        <v>0.12920200000000004</v>
      </c>
      <c r="N29" s="1011">
        <f t="shared" si="3"/>
        <v>0</v>
      </c>
      <c r="O29" s="1011">
        <f t="shared" si="4"/>
        <v>0</v>
      </c>
      <c r="P29" s="1012">
        <f t="shared" si="5"/>
        <v>53.705123</v>
      </c>
      <c r="Q29" s="995"/>
      <c r="S29" s="2" t="s">
        <v>42</v>
      </c>
      <c r="T29" s="2">
        <v>11.58442</v>
      </c>
      <c r="U29" s="2">
        <v>0</v>
      </c>
      <c r="V29" s="2">
        <v>0.21641199999999999</v>
      </c>
      <c r="W29" s="2"/>
      <c r="X29" s="2"/>
      <c r="Y29" s="2"/>
      <c r="Z29" s="2"/>
      <c r="AA29" s="2"/>
      <c r="AB29" s="2">
        <v>11.800832</v>
      </c>
      <c r="AC29" s="807">
        <v>0</v>
      </c>
    </row>
    <row r="30" spans="1:29" ht="23.1" customHeight="1" x14ac:dyDescent="0.3">
      <c r="A30" s="75"/>
      <c r="B30" s="1005">
        <v>24</v>
      </c>
      <c r="C30" s="1006" t="s">
        <v>46</v>
      </c>
      <c r="D30" s="1007"/>
      <c r="E30" s="1008"/>
      <c r="F30" s="1008"/>
      <c r="G30" s="1009"/>
      <c r="H30" s="1007">
        <v>5.2077219999999995</v>
      </c>
      <c r="I30" s="1008">
        <v>4.5753510000000004</v>
      </c>
      <c r="J30" s="1008">
        <v>7.7251E-2</v>
      </c>
      <c r="K30" s="1008"/>
      <c r="L30" s="1010">
        <f t="shared" si="1"/>
        <v>5.2077219999999995</v>
      </c>
      <c r="M30" s="1011">
        <f t="shared" si="2"/>
        <v>4.5753510000000004</v>
      </c>
      <c r="N30" s="1011">
        <f t="shared" si="3"/>
        <v>7.7251E-2</v>
      </c>
      <c r="O30" s="1011">
        <f t="shared" si="4"/>
        <v>0</v>
      </c>
      <c r="P30" s="1012">
        <f t="shared" si="5"/>
        <v>9.8603240000000003</v>
      </c>
      <c r="Q30" s="995"/>
      <c r="S30" s="2" t="s">
        <v>44</v>
      </c>
      <c r="T30" s="2">
        <v>53.575921000000001</v>
      </c>
      <c r="U30" s="2">
        <v>0.12920200000000004</v>
      </c>
      <c r="V30" s="2"/>
      <c r="W30" s="2"/>
      <c r="X30" s="2"/>
      <c r="Y30" s="2"/>
      <c r="Z30" s="2"/>
      <c r="AA30" s="2"/>
      <c r="AB30" s="2">
        <v>53.705123</v>
      </c>
      <c r="AC30" s="807">
        <v>0</v>
      </c>
    </row>
    <row r="31" spans="1:29" ht="23.1" customHeight="1" x14ac:dyDescent="0.3">
      <c r="A31" s="75"/>
      <c r="B31" s="1005">
        <v>25</v>
      </c>
      <c r="C31" s="1006" t="s">
        <v>48</v>
      </c>
      <c r="D31" s="1007">
        <v>76.772508999999985</v>
      </c>
      <c r="E31" s="1008"/>
      <c r="F31" s="1008"/>
      <c r="G31" s="1009"/>
      <c r="H31" s="1007"/>
      <c r="I31" s="1008"/>
      <c r="J31" s="1008"/>
      <c r="K31" s="1008"/>
      <c r="L31" s="1010">
        <f t="shared" si="1"/>
        <v>76.772508999999985</v>
      </c>
      <c r="M31" s="1011">
        <f t="shared" si="2"/>
        <v>0</v>
      </c>
      <c r="N31" s="1011">
        <f t="shared" si="3"/>
        <v>0</v>
      </c>
      <c r="O31" s="1011">
        <f t="shared" si="4"/>
        <v>0</v>
      </c>
      <c r="P31" s="1012">
        <f t="shared" si="5"/>
        <v>76.772508999999985</v>
      </c>
      <c r="Q31" s="995"/>
      <c r="S31" s="2" t="s">
        <v>46</v>
      </c>
      <c r="T31" s="2"/>
      <c r="U31" s="2"/>
      <c r="V31" s="2"/>
      <c r="W31" s="2"/>
      <c r="X31" s="2">
        <v>5.2077219999999995</v>
      </c>
      <c r="Y31" s="2">
        <v>4.5753510000000004</v>
      </c>
      <c r="Z31" s="2">
        <v>7.7251E-2</v>
      </c>
      <c r="AA31" s="2"/>
      <c r="AB31" s="2">
        <v>9.8603240000000003</v>
      </c>
      <c r="AC31" s="807">
        <v>0</v>
      </c>
    </row>
    <row r="32" spans="1:29" ht="23.1" customHeight="1" x14ac:dyDescent="0.3">
      <c r="A32" s="75"/>
      <c r="B32" s="1005">
        <v>26</v>
      </c>
      <c r="C32" s="1006" t="s">
        <v>50</v>
      </c>
      <c r="D32" s="1007">
        <v>93.837640999999948</v>
      </c>
      <c r="E32" s="1008">
        <v>0.20076600000000006</v>
      </c>
      <c r="F32" s="1008"/>
      <c r="G32" s="1009"/>
      <c r="H32" s="1007"/>
      <c r="I32" s="1008"/>
      <c r="J32" s="1008"/>
      <c r="K32" s="1008"/>
      <c r="L32" s="1010">
        <f t="shared" si="1"/>
        <v>93.837640999999948</v>
      </c>
      <c r="M32" s="1011">
        <f t="shared" si="2"/>
        <v>0.20076600000000006</v>
      </c>
      <c r="N32" s="1011">
        <f t="shared" si="3"/>
        <v>0</v>
      </c>
      <c r="O32" s="1011">
        <f t="shared" si="4"/>
        <v>0</v>
      </c>
      <c r="P32" s="1012">
        <f t="shared" si="5"/>
        <v>94.03840699999995</v>
      </c>
      <c r="Q32" s="995"/>
      <c r="S32" s="2" t="s">
        <v>48</v>
      </c>
      <c r="T32" s="2">
        <v>76.772508999999985</v>
      </c>
      <c r="U32" s="2"/>
      <c r="V32" s="2"/>
      <c r="W32" s="2"/>
      <c r="X32" s="2"/>
      <c r="Y32" s="2"/>
      <c r="Z32" s="2"/>
      <c r="AA32" s="2"/>
      <c r="AB32" s="2">
        <v>76.772508999999985</v>
      </c>
      <c r="AC32" s="807">
        <v>0</v>
      </c>
    </row>
    <row r="33" spans="1:29" ht="23.1" customHeight="1" x14ac:dyDescent="0.3">
      <c r="A33" s="872"/>
      <c r="B33" s="1005">
        <v>27</v>
      </c>
      <c r="C33" s="1006" t="s">
        <v>52</v>
      </c>
      <c r="D33" s="1007">
        <v>8.8466520000000006</v>
      </c>
      <c r="E33" s="1008">
        <v>382.58767599999993</v>
      </c>
      <c r="F33" s="1008"/>
      <c r="G33" s="1009"/>
      <c r="H33" s="1007"/>
      <c r="I33" s="1008"/>
      <c r="J33" s="1008"/>
      <c r="K33" s="1008"/>
      <c r="L33" s="1010">
        <f t="shared" si="1"/>
        <v>8.8466520000000006</v>
      </c>
      <c r="M33" s="1011">
        <f t="shared" si="2"/>
        <v>382.58767599999993</v>
      </c>
      <c r="N33" s="1011">
        <f t="shared" si="3"/>
        <v>0</v>
      </c>
      <c r="O33" s="1011">
        <f t="shared" si="4"/>
        <v>0</v>
      </c>
      <c r="P33" s="1012">
        <f t="shared" si="5"/>
        <v>391.43432799999994</v>
      </c>
      <c r="Q33" s="995"/>
      <c r="S33" s="2" t="s">
        <v>50</v>
      </c>
      <c r="T33" s="2">
        <v>93.837640999999948</v>
      </c>
      <c r="U33" s="2">
        <v>0.20076600000000006</v>
      </c>
      <c r="V33" s="2"/>
      <c r="W33" s="2"/>
      <c r="X33" s="2"/>
      <c r="Y33" s="2"/>
      <c r="Z33" s="2"/>
      <c r="AA33" s="2"/>
      <c r="AB33" s="2">
        <v>94.03840699999995</v>
      </c>
      <c r="AC33" s="807">
        <v>0</v>
      </c>
    </row>
    <row r="34" spans="1:29" ht="23.1" customHeight="1" x14ac:dyDescent="0.3">
      <c r="A34" s="75"/>
      <c r="B34" s="1005">
        <v>28</v>
      </c>
      <c r="C34" s="1006" t="s">
        <v>54</v>
      </c>
      <c r="D34" s="1007">
        <v>16.313664999999997</v>
      </c>
      <c r="E34" s="1008">
        <v>3.8276999999999992E-2</v>
      </c>
      <c r="F34" s="1008"/>
      <c r="G34" s="1009"/>
      <c r="H34" s="1007"/>
      <c r="I34" s="1008"/>
      <c r="J34" s="1008"/>
      <c r="K34" s="1008"/>
      <c r="L34" s="1010">
        <f t="shared" si="1"/>
        <v>16.313664999999997</v>
      </c>
      <c r="M34" s="1011">
        <f t="shared" si="2"/>
        <v>3.8276999999999992E-2</v>
      </c>
      <c r="N34" s="1011">
        <f t="shared" si="3"/>
        <v>0</v>
      </c>
      <c r="O34" s="1011">
        <f t="shared" si="4"/>
        <v>0</v>
      </c>
      <c r="P34" s="1012">
        <f t="shared" si="5"/>
        <v>16.351941999999998</v>
      </c>
      <c r="Q34" s="995"/>
      <c r="S34" s="2" t="s">
        <v>52</v>
      </c>
      <c r="T34" s="2">
        <v>8.8466520000000006</v>
      </c>
      <c r="U34" s="2">
        <v>382.58767599999993</v>
      </c>
      <c r="V34" s="2"/>
      <c r="W34" s="2"/>
      <c r="X34" s="2"/>
      <c r="Y34" s="2"/>
      <c r="Z34" s="2"/>
      <c r="AA34" s="2"/>
      <c r="AB34" s="2">
        <v>391.43432799999994</v>
      </c>
      <c r="AC34" s="807">
        <v>0</v>
      </c>
    </row>
    <row r="35" spans="1:29" ht="23.1" customHeight="1" x14ac:dyDescent="0.3">
      <c r="A35" s="75"/>
      <c r="B35" s="1005">
        <v>29</v>
      </c>
      <c r="C35" s="1006" t="s">
        <v>56</v>
      </c>
      <c r="D35" s="1007">
        <v>6190.0926949999975</v>
      </c>
      <c r="E35" s="1008">
        <v>0.64475700000000002</v>
      </c>
      <c r="F35" s="1008"/>
      <c r="G35" s="1009"/>
      <c r="H35" s="1007"/>
      <c r="I35" s="1008"/>
      <c r="J35" s="1008"/>
      <c r="K35" s="1008"/>
      <c r="L35" s="1010">
        <f t="shared" si="1"/>
        <v>6190.0926949999975</v>
      </c>
      <c r="M35" s="1011">
        <f t="shared" si="2"/>
        <v>0.64475700000000002</v>
      </c>
      <c r="N35" s="1011">
        <f t="shared" si="3"/>
        <v>0</v>
      </c>
      <c r="O35" s="1011">
        <f t="shared" si="4"/>
        <v>0</v>
      </c>
      <c r="P35" s="1012">
        <f t="shared" si="5"/>
        <v>6190.7374519999976</v>
      </c>
      <c r="Q35" s="995"/>
      <c r="S35" s="2" t="s">
        <v>54</v>
      </c>
      <c r="T35" s="2">
        <v>16.313664999999997</v>
      </c>
      <c r="U35" s="2">
        <v>3.8276999999999992E-2</v>
      </c>
      <c r="V35" s="2"/>
      <c r="W35" s="2"/>
      <c r="X35" s="2"/>
      <c r="Y35" s="2"/>
      <c r="Z35" s="2"/>
      <c r="AA35" s="2"/>
      <c r="AB35" s="2">
        <v>16.351941999999998</v>
      </c>
      <c r="AC35" s="807">
        <v>0</v>
      </c>
    </row>
    <row r="36" spans="1:29" ht="23.1" customHeight="1" x14ac:dyDescent="0.3">
      <c r="A36" s="75"/>
      <c r="B36" s="1005">
        <v>30</v>
      </c>
      <c r="C36" s="1006" t="s">
        <v>58</v>
      </c>
      <c r="D36" s="1007">
        <v>800.0364569999997</v>
      </c>
      <c r="E36" s="1008">
        <v>1.9592209999999999</v>
      </c>
      <c r="F36" s="1008"/>
      <c r="G36" s="1009"/>
      <c r="H36" s="1007"/>
      <c r="I36" s="1008"/>
      <c r="J36" s="1008"/>
      <c r="K36" s="1008"/>
      <c r="L36" s="1010">
        <f t="shared" si="1"/>
        <v>800.0364569999997</v>
      </c>
      <c r="M36" s="1011">
        <f t="shared" si="2"/>
        <v>1.9592209999999999</v>
      </c>
      <c r="N36" s="1011">
        <f t="shared" si="3"/>
        <v>0</v>
      </c>
      <c r="O36" s="1011">
        <f t="shared" si="4"/>
        <v>0</v>
      </c>
      <c r="P36" s="1012">
        <f t="shared" si="5"/>
        <v>801.99567799999966</v>
      </c>
      <c r="Q36" s="995"/>
      <c r="S36" s="2" t="s">
        <v>56</v>
      </c>
      <c r="T36" s="2">
        <v>6190.0926949999975</v>
      </c>
      <c r="U36" s="2">
        <v>0.64475700000000002</v>
      </c>
      <c r="V36" s="2"/>
      <c r="W36" s="2"/>
      <c r="X36" s="2"/>
      <c r="Y36" s="2"/>
      <c r="Z36" s="2"/>
      <c r="AA36" s="2"/>
      <c r="AB36" s="2">
        <v>6190.7374519999976</v>
      </c>
      <c r="AC36" s="807">
        <v>0</v>
      </c>
    </row>
    <row r="37" spans="1:29" ht="23.1" customHeight="1" x14ac:dyDescent="0.3">
      <c r="A37" s="75"/>
      <c r="B37" s="1005">
        <v>31</v>
      </c>
      <c r="C37" s="1006" t="s">
        <v>60</v>
      </c>
      <c r="D37" s="1007">
        <v>55.533588000000009</v>
      </c>
      <c r="E37" s="1008">
        <v>116.760716</v>
      </c>
      <c r="F37" s="1008"/>
      <c r="G37" s="1009"/>
      <c r="H37" s="1007"/>
      <c r="I37" s="1008"/>
      <c r="J37" s="1008"/>
      <c r="K37" s="1008"/>
      <c r="L37" s="1010">
        <f t="shared" si="1"/>
        <v>55.533588000000009</v>
      </c>
      <c r="M37" s="1011">
        <f t="shared" si="2"/>
        <v>116.760716</v>
      </c>
      <c r="N37" s="1011">
        <f t="shared" si="3"/>
        <v>0</v>
      </c>
      <c r="O37" s="1011">
        <f t="shared" si="4"/>
        <v>0</v>
      </c>
      <c r="P37" s="1012">
        <f t="shared" si="5"/>
        <v>172.29430400000001</v>
      </c>
      <c r="Q37" s="995"/>
      <c r="S37" s="2" t="s">
        <v>58</v>
      </c>
      <c r="T37" s="2">
        <v>800.0364569999997</v>
      </c>
      <c r="U37" s="2">
        <v>1.9592209999999999</v>
      </c>
      <c r="V37" s="2"/>
      <c r="W37" s="2"/>
      <c r="X37" s="2"/>
      <c r="Y37" s="2"/>
      <c r="Z37" s="2"/>
      <c r="AA37" s="2"/>
      <c r="AB37" s="2">
        <v>801.99567799999966</v>
      </c>
      <c r="AC37" s="807">
        <v>0</v>
      </c>
    </row>
    <row r="38" spans="1:29" ht="23.1" customHeight="1" x14ac:dyDescent="0.3">
      <c r="A38" s="75"/>
      <c r="B38" s="1005">
        <v>32</v>
      </c>
      <c r="C38" s="1006" t="s">
        <v>62</v>
      </c>
      <c r="D38" s="1007">
        <v>3.1379220000000005</v>
      </c>
      <c r="E38" s="1008"/>
      <c r="F38" s="1008"/>
      <c r="G38" s="1009"/>
      <c r="H38" s="1007"/>
      <c r="I38" s="1008"/>
      <c r="J38" s="1008"/>
      <c r="K38" s="1008"/>
      <c r="L38" s="1010">
        <f t="shared" si="1"/>
        <v>3.1379220000000005</v>
      </c>
      <c r="M38" s="1011">
        <f t="shared" si="2"/>
        <v>0</v>
      </c>
      <c r="N38" s="1011">
        <f t="shared" si="3"/>
        <v>0</v>
      </c>
      <c r="O38" s="1011">
        <f t="shared" si="4"/>
        <v>0</v>
      </c>
      <c r="P38" s="1012">
        <f t="shared" si="5"/>
        <v>3.1379220000000005</v>
      </c>
      <c r="Q38" s="995"/>
      <c r="S38" s="2" t="s">
        <v>60</v>
      </c>
      <c r="T38" s="2">
        <v>55.533588000000009</v>
      </c>
      <c r="U38" s="2">
        <v>116.760716</v>
      </c>
      <c r="V38" s="2"/>
      <c r="W38" s="2"/>
      <c r="X38" s="2"/>
      <c r="Y38" s="2"/>
      <c r="Z38" s="2"/>
      <c r="AA38" s="2"/>
      <c r="AB38" s="2">
        <v>172.29430400000001</v>
      </c>
      <c r="AC38" s="807">
        <v>0</v>
      </c>
    </row>
    <row r="39" spans="1:29" ht="23.1" customHeight="1" x14ac:dyDescent="0.3">
      <c r="A39" s="75"/>
      <c r="B39" s="1005">
        <v>33</v>
      </c>
      <c r="C39" s="1006" t="s">
        <v>64</v>
      </c>
      <c r="D39" s="1007">
        <v>33.878750000000004</v>
      </c>
      <c r="E39" s="1008"/>
      <c r="F39" s="1008"/>
      <c r="G39" s="1009"/>
      <c r="H39" s="1007"/>
      <c r="I39" s="1008"/>
      <c r="J39" s="1008"/>
      <c r="K39" s="1008"/>
      <c r="L39" s="1010">
        <f t="shared" si="1"/>
        <v>33.878750000000004</v>
      </c>
      <c r="M39" s="1011">
        <f t="shared" si="2"/>
        <v>0</v>
      </c>
      <c r="N39" s="1011">
        <f t="shared" si="3"/>
        <v>0</v>
      </c>
      <c r="O39" s="1011">
        <f t="shared" si="4"/>
        <v>0</v>
      </c>
      <c r="P39" s="1012">
        <f t="shared" si="5"/>
        <v>33.878750000000004</v>
      </c>
      <c r="Q39" s="995"/>
      <c r="S39" s="2" t="s">
        <v>62</v>
      </c>
      <c r="T39" s="2">
        <v>3.1379220000000005</v>
      </c>
      <c r="U39" s="2"/>
      <c r="V39" s="2"/>
      <c r="W39" s="2"/>
      <c r="X39" s="2"/>
      <c r="Y39" s="2"/>
      <c r="Z39" s="2"/>
      <c r="AA39" s="2"/>
      <c r="AB39" s="2">
        <v>3.1379220000000005</v>
      </c>
      <c r="AC39" s="807">
        <v>0</v>
      </c>
    </row>
    <row r="40" spans="1:29" ht="23.1" customHeight="1" x14ac:dyDescent="0.3">
      <c r="A40" s="75"/>
      <c r="B40" s="1005">
        <v>34</v>
      </c>
      <c r="C40" s="1006" t="s">
        <v>66</v>
      </c>
      <c r="D40" s="1007">
        <v>376.92074800000017</v>
      </c>
      <c r="E40" s="1008"/>
      <c r="F40" s="1008"/>
      <c r="G40" s="1009"/>
      <c r="H40" s="1007"/>
      <c r="I40" s="1008"/>
      <c r="J40" s="1008"/>
      <c r="K40" s="1008"/>
      <c r="L40" s="1010">
        <f t="shared" si="1"/>
        <v>376.92074800000017</v>
      </c>
      <c r="M40" s="1011">
        <f t="shared" si="2"/>
        <v>0</v>
      </c>
      <c r="N40" s="1011">
        <f t="shared" si="3"/>
        <v>0</v>
      </c>
      <c r="O40" s="1011">
        <f t="shared" si="4"/>
        <v>0</v>
      </c>
      <c r="P40" s="1012">
        <f t="shared" si="5"/>
        <v>376.92074800000017</v>
      </c>
      <c r="Q40" s="995"/>
      <c r="S40" s="2" t="s">
        <v>64</v>
      </c>
      <c r="T40" s="2">
        <v>33.878750000000004</v>
      </c>
      <c r="U40" s="2"/>
      <c r="V40" s="2"/>
      <c r="W40" s="2"/>
      <c r="X40" s="2"/>
      <c r="Y40" s="2"/>
      <c r="Z40" s="2"/>
      <c r="AA40" s="2"/>
      <c r="AB40" s="2">
        <v>33.878750000000004</v>
      </c>
      <c r="AC40" s="807">
        <v>0</v>
      </c>
    </row>
    <row r="41" spans="1:29" ht="23.1" customHeight="1" x14ac:dyDescent="0.3">
      <c r="A41" s="75"/>
      <c r="B41" s="1005">
        <v>35</v>
      </c>
      <c r="C41" s="1006" t="s">
        <v>68</v>
      </c>
      <c r="D41" s="1007">
        <v>1183.1420370000001</v>
      </c>
      <c r="E41" s="1008">
        <v>0</v>
      </c>
      <c r="F41" s="1008"/>
      <c r="G41" s="1009"/>
      <c r="H41" s="1007"/>
      <c r="I41" s="1008"/>
      <c r="J41" s="1008"/>
      <c r="K41" s="1008"/>
      <c r="L41" s="1010">
        <f t="shared" si="1"/>
        <v>1183.1420370000001</v>
      </c>
      <c r="M41" s="1011">
        <f t="shared" si="2"/>
        <v>0</v>
      </c>
      <c r="N41" s="1011">
        <f t="shared" si="3"/>
        <v>0</v>
      </c>
      <c r="O41" s="1011">
        <f t="shared" si="4"/>
        <v>0</v>
      </c>
      <c r="P41" s="1012">
        <f t="shared" si="5"/>
        <v>1183.1420370000001</v>
      </c>
      <c r="Q41" s="995"/>
      <c r="S41" s="2" t="s">
        <v>66</v>
      </c>
      <c r="T41" s="2">
        <v>376.92074800000017</v>
      </c>
      <c r="U41" s="2"/>
      <c r="V41" s="2"/>
      <c r="W41" s="2"/>
      <c r="X41" s="2"/>
      <c r="Y41" s="2"/>
      <c r="Z41" s="2"/>
      <c r="AA41" s="2"/>
      <c r="AB41" s="2">
        <v>376.92074800000017</v>
      </c>
      <c r="AC41" s="807">
        <v>0</v>
      </c>
    </row>
    <row r="42" spans="1:29" ht="23.1" customHeight="1" x14ac:dyDescent="0.3">
      <c r="A42" s="75"/>
      <c r="B42" s="1005">
        <v>36</v>
      </c>
      <c r="C42" s="1006" t="s">
        <v>70</v>
      </c>
      <c r="D42" s="1007">
        <v>134.00719099999995</v>
      </c>
      <c r="E42" s="1008"/>
      <c r="F42" s="1008"/>
      <c r="G42" s="1009"/>
      <c r="H42" s="1007"/>
      <c r="I42" s="1008"/>
      <c r="J42" s="1008"/>
      <c r="K42" s="1008"/>
      <c r="L42" s="1010">
        <f t="shared" si="1"/>
        <v>134.00719099999995</v>
      </c>
      <c r="M42" s="1011">
        <f t="shared" si="2"/>
        <v>0</v>
      </c>
      <c r="N42" s="1011">
        <f t="shared" si="3"/>
        <v>0</v>
      </c>
      <c r="O42" s="1011">
        <f t="shared" si="4"/>
        <v>0</v>
      </c>
      <c r="P42" s="1012">
        <f t="shared" si="5"/>
        <v>134.00719099999995</v>
      </c>
      <c r="Q42" s="995"/>
      <c r="S42" s="2" t="s">
        <v>68</v>
      </c>
      <c r="T42" s="2">
        <v>1183.1420370000001</v>
      </c>
      <c r="U42" s="2">
        <v>0</v>
      </c>
      <c r="V42" s="2"/>
      <c r="W42" s="2"/>
      <c r="X42" s="2"/>
      <c r="Y42" s="2"/>
      <c r="Z42" s="2"/>
      <c r="AA42" s="2"/>
      <c r="AB42" s="2">
        <v>1183.1420370000001</v>
      </c>
      <c r="AC42" s="807">
        <v>0</v>
      </c>
    </row>
    <row r="43" spans="1:29" ht="23.1" customHeight="1" x14ac:dyDescent="0.3">
      <c r="A43" s="100"/>
      <c r="B43" s="1005">
        <v>37</v>
      </c>
      <c r="C43" s="1006" t="s">
        <v>72</v>
      </c>
      <c r="D43" s="1007">
        <v>707.83805600000005</v>
      </c>
      <c r="E43" s="1008"/>
      <c r="F43" s="1008"/>
      <c r="G43" s="1009"/>
      <c r="H43" s="1007"/>
      <c r="I43" s="1008"/>
      <c r="J43" s="1008"/>
      <c r="K43" s="1008"/>
      <c r="L43" s="1010">
        <f t="shared" si="1"/>
        <v>707.83805600000005</v>
      </c>
      <c r="M43" s="1011">
        <f t="shared" si="2"/>
        <v>0</v>
      </c>
      <c r="N43" s="1011">
        <f t="shared" si="3"/>
        <v>0</v>
      </c>
      <c r="O43" s="1011">
        <f t="shared" si="4"/>
        <v>0</v>
      </c>
      <c r="P43" s="1012">
        <f t="shared" si="5"/>
        <v>707.83805600000005</v>
      </c>
      <c r="Q43" s="1013"/>
      <c r="S43" s="2" t="s">
        <v>70</v>
      </c>
      <c r="T43" s="2">
        <v>134.00719099999995</v>
      </c>
      <c r="U43" s="2"/>
      <c r="V43" s="2"/>
      <c r="W43" s="2"/>
      <c r="X43" s="2"/>
      <c r="Y43" s="2"/>
      <c r="Z43" s="2"/>
      <c r="AA43" s="2"/>
      <c r="AB43" s="2">
        <v>134.00719099999995</v>
      </c>
      <c r="AC43" s="807">
        <v>0</v>
      </c>
    </row>
    <row r="44" spans="1:29" ht="23.1" customHeight="1" x14ac:dyDescent="0.3">
      <c r="A44" s="75"/>
      <c r="B44" s="1005">
        <v>38</v>
      </c>
      <c r="C44" s="1006" t="s">
        <v>74</v>
      </c>
      <c r="D44" s="1007">
        <v>165.64451800000001</v>
      </c>
      <c r="E44" s="1008"/>
      <c r="F44" s="1008"/>
      <c r="G44" s="1009"/>
      <c r="H44" s="1007"/>
      <c r="I44" s="1008"/>
      <c r="J44" s="1008"/>
      <c r="K44" s="1008"/>
      <c r="L44" s="1010">
        <f t="shared" si="1"/>
        <v>165.64451800000001</v>
      </c>
      <c r="M44" s="1011">
        <f t="shared" si="2"/>
        <v>0</v>
      </c>
      <c r="N44" s="1011">
        <f t="shared" si="3"/>
        <v>0</v>
      </c>
      <c r="O44" s="1011">
        <f t="shared" si="4"/>
        <v>0</v>
      </c>
      <c r="P44" s="1012">
        <f t="shared" si="5"/>
        <v>165.64451800000001</v>
      </c>
      <c r="Q44" s="995"/>
      <c r="S44" s="2" t="s">
        <v>72</v>
      </c>
      <c r="T44" s="2">
        <v>707.83805600000005</v>
      </c>
      <c r="U44" s="2"/>
      <c r="V44" s="2"/>
      <c r="W44" s="2"/>
      <c r="X44" s="2"/>
      <c r="Y44" s="2"/>
      <c r="Z44" s="2"/>
      <c r="AA44" s="2"/>
      <c r="AB44" s="2">
        <v>707.83805600000005</v>
      </c>
      <c r="AC44" s="807">
        <v>0</v>
      </c>
    </row>
    <row r="45" spans="1:29" ht="23.1" customHeight="1" x14ac:dyDescent="0.3">
      <c r="A45" s="75"/>
      <c r="B45" s="1005">
        <v>39</v>
      </c>
      <c r="C45" s="1006" t="s">
        <v>76</v>
      </c>
      <c r="D45" s="1007">
        <v>1810.5329910000003</v>
      </c>
      <c r="E45" s="1008"/>
      <c r="F45" s="1008"/>
      <c r="G45" s="1009"/>
      <c r="H45" s="1007"/>
      <c r="I45" s="1008"/>
      <c r="J45" s="1008"/>
      <c r="K45" s="1008"/>
      <c r="L45" s="1010">
        <f t="shared" si="1"/>
        <v>1810.5329910000003</v>
      </c>
      <c r="M45" s="1011">
        <f t="shared" si="2"/>
        <v>0</v>
      </c>
      <c r="N45" s="1011">
        <f t="shared" si="3"/>
        <v>0</v>
      </c>
      <c r="O45" s="1011">
        <f t="shared" si="4"/>
        <v>0</v>
      </c>
      <c r="P45" s="1012">
        <f t="shared" si="5"/>
        <v>1810.5329910000003</v>
      </c>
      <c r="Q45" s="995"/>
      <c r="S45" s="2" t="s">
        <v>74</v>
      </c>
      <c r="T45" s="2">
        <v>165.64451800000001</v>
      </c>
      <c r="U45" s="2"/>
      <c r="V45" s="2"/>
      <c r="W45" s="2"/>
      <c r="X45" s="2"/>
      <c r="Y45" s="2"/>
      <c r="Z45" s="2"/>
      <c r="AA45" s="2"/>
      <c r="AB45" s="2">
        <v>165.64451800000001</v>
      </c>
      <c r="AC45" s="807">
        <v>0</v>
      </c>
    </row>
    <row r="46" spans="1:29" ht="23.1" customHeight="1" x14ac:dyDescent="0.3">
      <c r="A46" s="75"/>
      <c r="B46" s="1005">
        <v>40</v>
      </c>
      <c r="C46" s="1006" t="s">
        <v>78</v>
      </c>
      <c r="D46" s="1007">
        <v>324.01706799999994</v>
      </c>
      <c r="E46" s="1008"/>
      <c r="F46" s="1008"/>
      <c r="G46" s="1009"/>
      <c r="H46" s="1007"/>
      <c r="I46" s="1008"/>
      <c r="J46" s="1008"/>
      <c r="K46" s="1008"/>
      <c r="L46" s="1010">
        <f t="shared" si="1"/>
        <v>324.01706799999994</v>
      </c>
      <c r="M46" s="1011">
        <f t="shared" si="2"/>
        <v>0</v>
      </c>
      <c r="N46" s="1011">
        <f t="shared" si="3"/>
        <v>0</v>
      </c>
      <c r="O46" s="1011">
        <f t="shared" si="4"/>
        <v>0</v>
      </c>
      <c r="P46" s="1012">
        <f t="shared" si="5"/>
        <v>324.01706799999994</v>
      </c>
      <c r="Q46" s="995"/>
      <c r="S46" s="2" t="s">
        <v>76</v>
      </c>
      <c r="T46" s="2">
        <v>1810.5329910000003</v>
      </c>
      <c r="U46" s="2"/>
      <c r="V46" s="2"/>
      <c r="W46" s="2"/>
      <c r="X46" s="2"/>
      <c r="Y46" s="2"/>
      <c r="Z46" s="2"/>
      <c r="AA46" s="2"/>
      <c r="AB46" s="2">
        <v>1810.5329910000003</v>
      </c>
      <c r="AC46" s="807">
        <v>0</v>
      </c>
    </row>
    <row r="47" spans="1:29" ht="23.1" customHeight="1" x14ac:dyDescent="0.3">
      <c r="A47" s="75"/>
      <c r="B47" s="1005">
        <v>41</v>
      </c>
      <c r="C47" s="1006" t="s">
        <v>80</v>
      </c>
      <c r="D47" s="1007"/>
      <c r="E47" s="1008"/>
      <c r="F47" s="1008"/>
      <c r="G47" s="1009"/>
      <c r="H47" s="1007">
        <v>4.1465969999999999</v>
      </c>
      <c r="I47" s="1008"/>
      <c r="J47" s="1008"/>
      <c r="K47" s="1008"/>
      <c r="L47" s="1010">
        <f t="shared" si="1"/>
        <v>4.1465969999999999</v>
      </c>
      <c r="M47" s="1011">
        <f t="shared" si="2"/>
        <v>0</v>
      </c>
      <c r="N47" s="1011">
        <f t="shared" si="3"/>
        <v>0</v>
      </c>
      <c r="O47" s="1011">
        <f t="shared" si="4"/>
        <v>0</v>
      </c>
      <c r="P47" s="1012">
        <f t="shared" si="5"/>
        <v>4.1465969999999999</v>
      </c>
      <c r="Q47" s="995"/>
      <c r="S47" s="2" t="s">
        <v>78</v>
      </c>
      <c r="T47" s="2">
        <v>324.01706799999994</v>
      </c>
      <c r="U47" s="2"/>
      <c r="V47" s="2"/>
      <c r="W47" s="2"/>
      <c r="X47" s="2"/>
      <c r="Y47" s="2"/>
      <c r="Z47" s="2"/>
      <c r="AA47" s="2"/>
      <c r="AB47" s="2">
        <v>324.01706799999994</v>
      </c>
      <c r="AC47" s="807">
        <v>0</v>
      </c>
    </row>
    <row r="48" spans="1:29" ht="23.1" customHeight="1" x14ac:dyDescent="0.3">
      <c r="A48" s="75"/>
      <c r="B48" s="1005">
        <v>42</v>
      </c>
      <c r="C48" s="1006" t="s">
        <v>82</v>
      </c>
      <c r="D48" s="1007">
        <v>110.73184400000001</v>
      </c>
      <c r="E48" s="1008"/>
      <c r="F48" s="1008"/>
      <c r="G48" s="1009"/>
      <c r="H48" s="1007"/>
      <c r="I48" s="1008"/>
      <c r="J48" s="1008"/>
      <c r="K48" s="1008"/>
      <c r="L48" s="1010">
        <f t="shared" si="1"/>
        <v>110.73184400000001</v>
      </c>
      <c r="M48" s="1011">
        <f t="shared" si="2"/>
        <v>0</v>
      </c>
      <c r="N48" s="1011">
        <f t="shared" si="3"/>
        <v>0</v>
      </c>
      <c r="O48" s="1011">
        <f t="shared" si="4"/>
        <v>0</v>
      </c>
      <c r="P48" s="1012">
        <f t="shared" si="5"/>
        <v>110.73184400000001</v>
      </c>
      <c r="Q48" s="995"/>
      <c r="S48" s="2" t="s">
        <v>80</v>
      </c>
      <c r="T48" s="2"/>
      <c r="U48" s="2"/>
      <c r="V48" s="2"/>
      <c r="W48" s="2"/>
      <c r="X48" s="2">
        <v>4.1465969999999999</v>
      </c>
      <c r="Y48" s="2"/>
      <c r="Z48" s="2"/>
      <c r="AA48" s="2"/>
      <c r="AB48" s="2">
        <v>4.1465969999999999</v>
      </c>
      <c r="AC48" s="807">
        <v>0</v>
      </c>
    </row>
    <row r="49" spans="1:29" ht="23.1" customHeight="1" x14ac:dyDescent="0.3">
      <c r="A49" s="75"/>
      <c r="B49" s="1005">
        <v>43</v>
      </c>
      <c r="C49" s="1006" t="s">
        <v>84</v>
      </c>
      <c r="D49" s="1007">
        <v>101.35963599999999</v>
      </c>
      <c r="E49" s="1008">
        <v>0</v>
      </c>
      <c r="F49" s="1008"/>
      <c r="G49" s="1009"/>
      <c r="H49" s="1007"/>
      <c r="I49" s="1008"/>
      <c r="J49" s="1008"/>
      <c r="K49" s="1008"/>
      <c r="L49" s="1010">
        <f t="shared" si="1"/>
        <v>101.35963599999999</v>
      </c>
      <c r="M49" s="1011">
        <f t="shared" si="2"/>
        <v>0</v>
      </c>
      <c r="N49" s="1011">
        <f t="shared" si="3"/>
        <v>0</v>
      </c>
      <c r="O49" s="1011">
        <f t="shared" si="4"/>
        <v>0</v>
      </c>
      <c r="P49" s="1012">
        <f t="shared" si="5"/>
        <v>101.35963599999999</v>
      </c>
      <c r="Q49" s="995"/>
      <c r="S49" s="2" t="s">
        <v>82</v>
      </c>
      <c r="T49" s="2">
        <v>110.73184400000001</v>
      </c>
      <c r="U49" s="2"/>
      <c r="V49" s="2"/>
      <c r="W49" s="2"/>
      <c r="X49" s="2"/>
      <c r="Y49" s="2"/>
      <c r="Z49" s="2"/>
      <c r="AA49" s="2"/>
      <c r="AB49" s="2">
        <v>110.73184400000001</v>
      </c>
      <c r="AC49" s="807">
        <v>0</v>
      </c>
    </row>
    <row r="50" spans="1:29" ht="23.1" customHeight="1" x14ac:dyDescent="0.3">
      <c r="A50" s="75"/>
      <c r="B50" s="1005">
        <v>44</v>
      </c>
      <c r="C50" s="1006" t="s">
        <v>86</v>
      </c>
      <c r="D50" s="1007"/>
      <c r="E50" s="1008"/>
      <c r="F50" s="1008"/>
      <c r="G50" s="1009"/>
      <c r="H50" s="1007">
        <v>5.993294999999998</v>
      </c>
      <c r="I50" s="1008">
        <v>0.8519730000000002</v>
      </c>
      <c r="J50" s="1008"/>
      <c r="K50" s="1008"/>
      <c r="L50" s="1010">
        <f t="shared" si="1"/>
        <v>5.993294999999998</v>
      </c>
      <c r="M50" s="1011">
        <f t="shared" si="2"/>
        <v>0.8519730000000002</v>
      </c>
      <c r="N50" s="1011">
        <f t="shared" si="3"/>
        <v>0</v>
      </c>
      <c r="O50" s="1011">
        <f t="shared" si="4"/>
        <v>0</v>
      </c>
      <c r="P50" s="1012">
        <f t="shared" si="5"/>
        <v>6.8452679999999981</v>
      </c>
      <c r="Q50" s="995"/>
      <c r="S50" s="2" t="s">
        <v>84</v>
      </c>
      <c r="T50" s="2">
        <v>101.35963599999999</v>
      </c>
      <c r="U50" s="2">
        <v>0</v>
      </c>
      <c r="V50" s="2"/>
      <c r="W50" s="2"/>
      <c r="X50" s="2"/>
      <c r="Y50" s="2"/>
      <c r="Z50" s="2"/>
      <c r="AA50" s="2"/>
      <c r="AB50" s="2">
        <v>101.35963599999999</v>
      </c>
      <c r="AC50" s="807">
        <v>0</v>
      </c>
    </row>
    <row r="51" spans="1:29" ht="23.1" customHeight="1" x14ac:dyDescent="0.3">
      <c r="A51" s="75"/>
      <c r="B51" s="1005">
        <v>45</v>
      </c>
      <c r="C51" s="1006" t="s">
        <v>88</v>
      </c>
      <c r="D51" s="1007">
        <v>3213.8524630000006</v>
      </c>
      <c r="E51" s="1008">
        <v>4583.092036</v>
      </c>
      <c r="F51" s="1008">
        <v>396.11109600000003</v>
      </c>
      <c r="G51" s="1009">
        <v>286.81581099999988</v>
      </c>
      <c r="H51" s="1007"/>
      <c r="I51" s="1008"/>
      <c r="J51" s="1008"/>
      <c r="K51" s="1008"/>
      <c r="L51" s="1010">
        <f t="shared" si="1"/>
        <v>3213.8524630000006</v>
      </c>
      <c r="M51" s="1011">
        <f t="shared" si="2"/>
        <v>4583.092036</v>
      </c>
      <c r="N51" s="1011">
        <f t="shared" si="3"/>
        <v>396.11109600000003</v>
      </c>
      <c r="O51" s="1011">
        <f t="shared" si="4"/>
        <v>286.81581099999988</v>
      </c>
      <c r="P51" s="1012">
        <f t="shared" si="5"/>
        <v>8479.871406000002</v>
      </c>
      <c r="Q51" s="995"/>
      <c r="S51" s="2" t="s">
        <v>86</v>
      </c>
      <c r="T51" s="2"/>
      <c r="U51" s="2"/>
      <c r="V51" s="2"/>
      <c r="W51" s="2"/>
      <c r="X51" s="2">
        <v>5.993294999999998</v>
      </c>
      <c r="Y51" s="2">
        <v>0.8519730000000002</v>
      </c>
      <c r="Z51" s="2"/>
      <c r="AA51" s="2"/>
      <c r="AB51" s="2">
        <v>6.8452679999999981</v>
      </c>
      <c r="AC51" s="807">
        <v>0</v>
      </c>
    </row>
    <row r="52" spans="1:29" ht="23.1" customHeight="1" x14ac:dyDescent="0.3">
      <c r="A52" s="75"/>
      <c r="B52" s="1005">
        <v>46</v>
      </c>
      <c r="C52" s="1006" t="s">
        <v>90</v>
      </c>
      <c r="D52" s="1007"/>
      <c r="E52" s="1008">
        <v>708.8831879999999</v>
      </c>
      <c r="F52" s="1008"/>
      <c r="G52" s="1009"/>
      <c r="H52" s="1007"/>
      <c r="I52" s="1008"/>
      <c r="J52" s="1008"/>
      <c r="K52" s="1008"/>
      <c r="L52" s="1010">
        <f t="shared" si="1"/>
        <v>0</v>
      </c>
      <c r="M52" s="1011">
        <f t="shared" si="2"/>
        <v>708.8831879999999</v>
      </c>
      <c r="N52" s="1011">
        <f t="shared" si="3"/>
        <v>0</v>
      </c>
      <c r="O52" s="1011">
        <f t="shared" si="4"/>
        <v>0</v>
      </c>
      <c r="P52" s="1012">
        <f t="shared" si="5"/>
        <v>708.8831879999999</v>
      </c>
      <c r="Q52" s="995"/>
      <c r="S52" s="2" t="s">
        <v>88</v>
      </c>
      <c r="T52" s="2">
        <v>3213.8524630000006</v>
      </c>
      <c r="U52" s="2">
        <v>4583.092036</v>
      </c>
      <c r="V52" s="2">
        <v>396.11109600000003</v>
      </c>
      <c r="W52" s="2">
        <v>286.81581099999988</v>
      </c>
      <c r="X52" s="2"/>
      <c r="Y52" s="2"/>
      <c r="Z52" s="2"/>
      <c r="AA52" s="2"/>
      <c r="AB52" s="2">
        <v>8479.871406000002</v>
      </c>
      <c r="AC52" s="807">
        <v>0</v>
      </c>
    </row>
    <row r="53" spans="1:29" ht="23.1" customHeight="1" x14ac:dyDescent="0.3">
      <c r="A53" s="75"/>
      <c r="B53" s="1005">
        <v>47</v>
      </c>
      <c r="C53" s="1006" t="s">
        <v>92</v>
      </c>
      <c r="D53" s="1007"/>
      <c r="E53" s="1008"/>
      <c r="F53" s="1008">
        <v>201.47084700000002</v>
      </c>
      <c r="G53" s="1009">
        <v>198.92968200000001</v>
      </c>
      <c r="H53" s="1007"/>
      <c r="I53" s="1008"/>
      <c r="J53" s="1008"/>
      <c r="K53" s="1008"/>
      <c r="L53" s="1010">
        <f t="shared" si="1"/>
        <v>0</v>
      </c>
      <c r="M53" s="1011">
        <f t="shared" si="2"/>
        <v>0</v>
      </c>
      <c r="N53" s="1011">
        <f t="shared" si="3"/>
        <v>201.47084700000002</v>
      </c>
      <c r="O53" s="1011">
        <f t="shared" si="4"/>
        <v>198.92968200000001</v>
      </c>
      <c r="P53" s="1012">
        <f t="shared" si="5"/>
        <v>400.40052900000001</v>
      </c>
      <c r="Q53" s="995"/>
      <c r="S53" s="2" t="s">
        <v>90</v>
      </c>
      <c r="T53" s="2"/>
      <c r="U53" s="2">
        <v>708.8831879999999</v>
      </c>
      <c r="V53" s="2"/>
      <c r="W53" s="2"/>
      <c r="X53" s="2"/>
      <c r="Y53" s="2"/>
      <c r="Z53" s="2"/>
      <c r="AA53" s="2"/>
      <c r="AB53" s="2">
        <v>708.8831879999999</v>
      </c>
      <c r="AC53" s="807">
        <v>0</v>
      </c>
    </row>
    <row r="54" spans="1:29" ht="23.1" customHeight="1" x14ac:dyDescent="0.3">
      <c r="A54" s="75"/>
      <c r="B54" s="1005">
        <v>48</v>
      </c>
      <c r="C54" s="1006" t="s">
        <v>94</v>
      </c>
      <c r="D54" s="1007"/>
      <c r="E54" s="1008"/>
      <c r="F54" s="1008"/>
      <c r="G54" s="1009">
        <v>397.78279999999995</v>
      </c>
      <c r="H54" s="1007"/>
      <c r="I54" s="1008"/>
      <c r="J54" s="1008"/>
      <c r="K54" s="1008"/>
      <c r="L54" s="1010">
        <f t="shared" si="1"/>
        <v>0</v>
      </c>
      <c r="M54" s="1011">
        <f t="shared" si="2"/>
        <v>0</v>
      </c>
      <c r="N54" s="1011">
        <f t="shared" si="3"/>
        <v>0</v>
      </c>
      <c r="O54" s="1011">
        <f t="shared" si="4"/>
        <v>397.78279999999995</v>
      </c>
      <c r="P54" s="1012">
        <f t="shared" si="5"/>
        <v>397.78279999999995</v>
      </c>
      <c r="Q54" s="995"/>
      <c r="S54" s="2" t="s">
        <v>92</v>
      </c>
      <c r="T54" s="2"/>
      <c r="U54" s="2"/>
      <c r="V54" s="2">
        <v>201.47084700000002</v>
      </c>
      <c r="W54" s="2">
        <v>198.92968200000001</v>
      </c>
      <c r="X54" s="2"/>
      <c r="Y54" s="2"/>
      <c r="Z54" s="2"/>
      <c r="AA54" s="2"/>
      <c r="AB54" s="2">
        <v>400.40052900000001</v>
      </c>
      <c r="AC54" s="807">
        <v>0</v>
      </c>
    </row>
    <row r="55" spans="1:29" ht="23.1" customHeight="1" x14ac:dyDescent="0.3">
      <c r="A55" s="75"/>
      <c r="B55" s="1005">
        <v>49</v>
      </c>
      <c r="C55" s="1006" t="s">
        <v>1820</v>
      </c>
      <c r="D55" s="1007"/>
      <c r="E55" s="1008"/>
      <c r="F55" s="1008"/>
      <c r="G55" s="1009">
        <v>36.607607999999999</v>
      </c>
      <c r="H55" s="1007"/>
      <c r="I55" s="1008"/>
      <c r="J55" s="1008"/>
      <c r="K55" s="1008"/>
      <c r="L55" s="1010">
        <f t="shared" si="1"/>
        <v>0</v>
      </c>
      <c r="M55" s="1011">
        <f t="shared" si="2"/>
        <v>0</v>
      </c>
      <c r="N55" s="1011">
        <f t="shared" si="3"/>
        <v>0</v>
      </c>
      <c r="O55" s="1011">
        <f t="shared" si="4"/>
        <v>36.607607999999999</v>
      </c>
      <c r="P55" s="1012">
        <f t="shared" si="5"/>
        <v>36.607607999999999</v>
      </c>
      <c r="Q55" s="995"/>
      <c r="S55" s="2" t="s">
        <v>94</v>
      </c>
      <c r="T55" s="2"/>
      <c r="U55" s="2"/>
      <c r="V55" s="2"/>
      <c r="W55" s="2">
        <v>397.78279999999995</v>
      </c>
      <c r="X55" s="2"/>
      <c r="Y55" s="2"/>
      <c r="Z55" s="2"/>
      <c r="AA55" s="2"/>
      <c r="AB55" s="2">
        <v>397.78279999999995</v>
      </c>
      <c r="AC55" s="807">
        <v>0</v>
      </c>
    </row>
    <row r="56" spans="1:29" ht="23.1" customHeight="1" x14ac:dyDescent="0.3">
      <c r="A56" s="75"/>
      <c r="B56" s="1005">
        <v>50</v>
      </c>
      <c r="C56" s="1006" t="s">
        <v>96</v>
      </c>
      <c r="D56" s="1007">
        <v>947.86967799999991</v>
      </c>
      <c r="E56" s="1008">
        <v>7053.5689340000026</v>
      </c>
      <c r="F56" s="1008">
        <v>107.15962399999998</v>
      </c>
      <c r="G56" s="1009">
        <v>707.82431399999996</v>
      </c>
      <c r="H56" s="1007"/>
      <c r="I56" s="1008"/>
      <c r="J56" s="1008"/>
      <c r="K56" s="1008"/>
      <c r="L56" s="1010">
        <f t="shared" si="1"/>
        <v>947.86967799999991</v>
      </c>
      <c r="M56" s="1011">
        <f t="shared" si="2"/>
        <v>7053.5689340000026</v>
      </c>
      <c r="N56" s="1011">
        <f t="shared" si="3"/>
        <v>107.15962399999998</v>
      </c>
      <c r="O56" s="1011">
        <f t="shared" si="4"/>
        <v>707.82431399999996</v>
      </c>
      <c r="P56" s="1012">
        <f t="shared" si="5"/>
        <v>8816.422550000003</v>
      </c>
      <c r="Q56" s="995"/>
      <c r="S56" s="2" t="s">
        <v>1820</v>
      </c>
      <c r="T56" s="2"/>
      <c r="U56" s="2"/>
      <c r="V56" s="2"/>
      <c r="W56" s="2">
        <v>36.607607999999999</v>
      </c>
      <c r="X56" s="2"/>
      <c r="Y56" s="2"/>
      <c r="Z56" s="2"/>
      <c r="AA56" s="2"/>
      <c r="AB56" s="2">
        <v>36.607607999999999</v>
      </c>
      <c r="AC56" s="807">
        <v>0</v>
      </c>
    </row>
    <row r="57" spans="1:29" ht="23.1" customHeight="1" x14ac:dyDescent="0.3">
      <c r="A57" s="75"/>
      <c r="B57" s="1005">
        <v>51</v>
      </c>
      <c r="C57" s="1006" t="s">
        <v>98</v>
      </c>
      <c r="D57" s="1007"/>
      <c r="E57" s="1008">
        <v>3383.9372859999994</v>
      </c>
      <c r="F57" s="1008"/>
      <c r="G57" s="1009"/>
      <c r="H57" s="1007"/>
      <c r="I57" s="1008"/>
      <c r="J57" s="1008"/>
      <c r="K57" s="1008"/>
      <c r="L57" s="1010">
        <f t="shared" si="1"/>
        <v>0</v>
      </c>
      <c r="M57" s="1011">
        <f t="shared" si="2"/>
        <v>3383.9372859999994</v>
      </c>
      <c r="N57" s="1011">
        <f t="shared" si="3"/>
        <v>0</v>
      </c>
      <c r="O57" s="1011">
        <f t="shared" si="4"/>
        <v>0</v>
      </c>
      <c r="P57" s="1012">
        <f t="shared" si="5"/>
        <v>3383.9372859999994</v>
      </c>
      <c r="Q57" s="995"/>
      <c r="S57" s="2" t="s">
        <v>96</v>
      </c>
      <c r="T57" s="2">
        <v>947.86967799999991</v>
      </c>
      <c r="U57" s="2">
        <v>7053.5689340000026</v>
      </c>
      <c r="V57" s="2">
        <v>107.15962399999998</v>
      </c>
      <c r="W57" s="2">
        <v>707.82431399999996</v>
      </c>
      <c r="X57" s="2"/>
      <c r="Y57" s="2"/>
      <c r="Z57" s="2"/>
      <c r="AA57" s="2"/>
      <c r="AB57" s="2">
        <v>8816.422550000003</v>
      </c>
      <c r="AC57" s="807">
        <v>0</v>
      </c>
    </row>
    <row r="58" spans="1:29" ht="23.1" customHeight="1" x14ac:dyDescent="0.3">
      <c r="A58" s="75"/>
      <c r="B58" s="1005">
        <v>52</v>
      </c>
      <c r="C58" s="1006" t="s">
        <v>100</v>
      </c>
      <c r="D58" s="1007">
        <v>162.50194999999997</v>
      </c>
      <c r="E58" s="1008"/>
      <c r="F58" s="1008"/>
      <c r="G58" s="1009"/>
      <c r="H58" s="1007"/>
      <c r="I58" s="1008"/>
      <c r="J58" s="1008"/>
      <c r="K58" s="1008"/>
      <c r="L58" s="1010">
        <f t="shared" si="1"/>
        <v>162.50194999999997</v>
      </c>
      <c r="M58" s="1011">
        <f t="shared" si="2"/>
        <v>0</v>
      </c>
      <c r="N58" s="1011">
        <f t="shared" si="3"/>
        <v>0</v>
      </c>
      <c r="O58" s="1011">
        <f t="shared" si="4"/>
        <v>0</v>
      </c>
      <c r="P58" s="1012">
        <f t="shared" si="5"/>
        <v>162.50194999999997</v>
      </c>
      <c r="Q58" s="995"/>
      <c r="S58" s="2" t="s">
        <v>98</v>
      </c>
      <c r="T58" s="2"/>
      <c r="U58" s="2">
        <v>3383.9372859999994</v>
      </c>
      <c r="V58" s="2"/>
      <c r="W58" s="2"/>
      <c r="X58" s="2"/>
      <c r="Y58" s="2"/>
      <c r="Z58" s="2"/>
      <c r="AA58" s="2"/>
      <c r="AB58" s="2">
        <v>3383.9372859999994</v>
      </c>
      <c r="AC58" s="807">
        <v>0</v>
      </c>
    </row>
    <row r="59" spans="1:29" ht="23.1" customHeight="1" x14ac:dyDescent="0.3">
      <c r="A59" s="75"/>
      <c r="B59" s="1005">
        <v>53</v>
      </c>
      <c r="C59" s="1006" t="s">
        <v>102</v>
      </c>
      <c r="D59" s="1007">
        <v>347.93826308250027</v>
      </c>
      <c r="E59" s="1008"/>
      <c r="F59" s="1008"/>
      <c r="G59" s="1009"/>
      <c r="H59" s="1007"/>
      <c r="I59" s="1008"/>
      <c r="J59" s="1008"/>
      <c r="K59" s="1008"/>
      <c r="L59" s="1010">
        <f t="shared" si="1"/>
        <v>347.93826308250027</v>
      </c>
      <c r="M59" s="1011">
        <f t="shared" si="2"/>
        <v>0</v>
      </c>
      <c r="N59" s="1011">
        <f t="shared" si="3"/>
        <v>0</v>
      </c>
      <c r="O59" s="1011">
        <f t="shared" si="4"/>
        <v>0</v>
      </c>
      <c r="P59" s="1012">
        <f t="shared" si="5"/>
        <v>347.93826308250027</v>
      </c>
      <c r="Q59" s="995"/>
      <c r="S59" s="2" t="s">
        <v>100</v>
      </c>
      <c r="T59" s="2">
        <v>162.50194999999997</v>
      </c>
      <c r="U59" s="2"/>
      <c r="V59" s="2"/>
      <c r="W59" s="2"/>
      <c r="X59" s="2"/>
      <c r="Y59" s="2"/>
      <c r="Z59" s="2"/>
      <c r="AA59" s="2"/>
      <c r="AB59" s="2">
        <v>162.50194999999997</v>
      </c>
      <c r="AC59" s="807">
        <v>0</v>
      </c>
    </row>
    <row r="60" spans="1:29" ht="23.1" customHeight="1" x14ac:dyDescent="0.3">
      <c r="A60" s="75"/>
      <c r="B60" s="1005">
        <v>54</v>
      </c>
      <c r="C60" s="1006" t="s">
        <v>104</v>
      </c>
      <c r="D60" s="1007"/>
      <c r="E60" s="1008"/>
      <c r="F60" s="1008"/>
      <c r="G60" s="1009"/>
      <c r="H60" s="1007"/>
      <c r="I60" s="1008">
        <v>373.82893200000007</v>
      </c>
      <c r="J60" s="1008"/>
      <c r="K60" s="1008"/>
      <c r="L60" s="1010">
        <f t="shared" si="1"/>
        <v>0</v>
      </c>
      <c r="M60" s="1011">
        <f t="shared" si="2"/>
        <v>373.82893200000007</v>
      </c>
      <c r="N60" s="1011">
        <f t="shared" si="3"/>
        <v>0</v>
      </c>
      <c r="O60" s="1011">
        <f t="shared" si="4"/>
        <v>0</v>
      </c>
      <c r="P60" s="1012">
        <f t="shared" si="5"/>
        <v>373.82893200000007</v>
      </c>
      <c r="Q60" s="995"/>
      <c r="S60" s="2" t="s">
        <v>102</v>
      </c>
      <c r="T60" s="2">
        <v>347.93826308250027</v>
      </c>
      <c r="U60" s="2"/>
      <c r="V60" s="2"/>
      <c r="W60" s="2"/>
      <c r="X60" s="2"/>
      <c r="Y60" s="2"/>
      <c r="Z60" s="2"/>
      <c r="AA60" s="2"/>
      <c r="AB60" s="2">
        <v>347.93826308250027</v>
      </c>
      <c r="AC60" s="807">
        <v>0</v>
      </c>
    </row>
    <row r="61" spans="1:29" ht="23.1" customHeight="1" x14ac:dyDescent="0.3">
      <c r="A61" s="75"/>
      <c r="B61" s="1005">
        <v>55</v>
      </c>
      <c r="C61" s="1006" t="s">
        <v>1818</v>
      </c>
      <c r="D61" s="1007"/>
      <c r="E61" s="1008">
        <v>0</v>
      </c>
      <c r="F61" s="1008"/>
      <c r="G61" s="1009"/>
      <c r="H61" s="1007"/>
      <c r="I61" s="1008"/>
      <c r="J61" s="1008"/>
      <c r="K61" s="1008"/>
      <c r="L61" s="1010">
        <f t="shared" si="1"/>
        <v>0</v>
      </c>
      <c r="M61" s="1011">
        <f t="shared" si="2"/>
        <v>0</v>
      </c>
      <c r="N61" s="1011">
        <f t="shared" si="3"/>
        <v>0</v>
      </c>
      <c r="O61" s="1011">
        <f t="shared" si="4"/>
        <v>0</v>
      </c>
      <c r="P61" s="1012">
        <f t="shared" si="5"/>
        <v>0</v>
      </c>
      <c r="Q61" s="995"/>
      <c r="S61" s="2" t="s">
        <v>104</v>
      </c>
      <c r="T61" s="2"/>
      <c r="U61" s="2"/>
      <c r="V61" s="2"/>
      <c r="W61" s="2"/>
      <c r="X61" s="2"/>
      <c r="Y61" s="2">
        <v>373.82893200000007</v>
      </c>
      <c r="Z61" s="2"/>
      <c r="AA61" s="2"/>
      <c r="AB61" s="2">
        <v>373.82893200000007</v>
      </c>
      <c r="AC61" s="807">
        <v>0</v>
      </c>
    </row>
    <row r="62" spans="1:29" ht="23.1" customHeight="1" x14ac:dyDescent="0.3">
      <c r="A62" s="75"/>
      <c r="B62" s="1005">
        <v>56</v>
      </c>
      <c r="C62" s="1006" t="s">
        <v>1599</v>
      </c>
      <c r="D62" s="1007"/>
      <c r="E62" s="1008"/>
      <c r="F62" s="1008"/>
      <c r="G62" s="1009">
        <v>68.227757000000011</v>
      </c>
      <c r="H62" s="1007"/>
      <c r="I62" s="1008"/>
      <c r="J62" s="1008"/>
      <c r="K62" s="1008"/>
      <c r="L62" s="1010">
        <f t="shared" si="1"/>
        <v>0</v>
      </c>
      <c r="M62" s="1011">
        <f t="shared" si="2"/>
        <v>0</v>
      </c>
      <c r="N62" s="1011">
        <f t="shared" si="3"/>
        <v>0</v>
      </c>
      <c r="O62" s="1011">
        <f t="shared" si="4"/>
        <v>68.227757000000011</v>
      </c>
      <c r="P62" s="1012">
        <f t="shared" si="5"/>
        <v>68.227757000000011</v>
      </c>
      <c r="Q62" s="995"/>
      <c r="S62" s="2" t="s">
        <v>1818</v>
      </c>
      <c r="T62" s="2"/>
      <c r="U62" s="2">
        <v>0</v>
      </c>
      <c r="V62" s="2"/>
      <c r="W62" s="2"/>
      <c r="X62" s="2"/>
      <c r="Y62" s="2"/>
      <c r="Z62" s="2"/>
      <c r="AA62" s="2"/>
      <c r="AB62" s="2">
        <v>0</v>
      </c>
      <c r="AC62" s="807">
        <v>0</v>
      </c>
    </row>
    <row r="63" spans="1:29" ht="23.1" customHeight="1" x14ac:dyDescent="0.3">
      <c r="A63" s="75"/>
      <c r="B63" s="1005">
        <v>57</v>
      </c>
      <c r="C63" s="1006" t="s">
        <v>1602</v>
      </c>
      <c r="D63" s="1007"/>
      <c r="E63" s="1008"/>
      <c r="F63" s="1008"/>
      <c r="G63" s="1009">
        <v>82.451321000000007</v>
      </c>
      <c r="H63" s="1007"/>
      <c r="I63" s="1008"/>
      <c r="J63" s="1008"/>
      <c r="K63" s="1008"/>
      <c r="L63" s="1010">
        <f t="shared" si="1"/>
        <v>0</v>
      </c>
      <c r="M63" s="1011">
        <f t="shared" si="2"/>
        <v>0</v>
      </c>
      <c r="N63" s="1011">
        <f t="shared" si="3"/>
        <v>0</v>
      </c>
      <c r="O63" s="1011">
        <f t="shared" si="4"/>
        <v>82.451321000000007</v>
      </c>
      <c r="P63" s="1012">
        <f t="shared" si="5"/>
        <v>82.451321000000007</v>
      </c>
      <c r="Q63" s="995"/>
      <c r="S63" s="2" t="s">
        <v>1599</v>
      </c>
      <c r="T63" s="2"/>
      <c r="U63" s="2"/>
      <c r="V63" s="2"/>
      <c r="W63" s="2">
        <v>68.227757000000011</v>
      </c>
      <c r="X63" s="2"/>
      <c r="Y63" s="2"/>
      <c r="Z63" s="2"/>
      <c r="AA63" s="2"/>
      <c r="AB63" s="2">
        <v>68.227757000000011</v>
      </c>
      <c r="AC63" s="807">
        <v>0</v>
      </c>
    </row>
    <row r="64" spans="1:29" ht="23.1" customHeight="1" x14ac:dyDescent="0.3">
      <c r="A64" s="75"/>
      <c r="B64" s="1005">
        <v>58</v>
      </c>
      <c r="C64" s="1006" t="s">
        <v>106</v>
      </c>
      <c r="D64" s="1007">
        <v>38.767025999999987</v>
      </c>
      <c r="E64" s="1008"/>
      <c r="F64" s="1008"/>
      <c r="G64" s="1009"/>
      <c r="H64" s="1007">
        <v>1.455713</v>
      </c>
      <c r="I64" s="1008">
        <v>0.93792700000000007</v>
      </c>
      <c r="J64" s="1008"/>
      <c r="K64" s="1008"/>
      <c r="L64" s="1010">
        <f t="shared" si="1"/>
        <v>40.22273899999999</v>
      </c>
      <c r="M64" s="1011">
        <f t="shared" si="2"/>
        <v>0.93792700000000007</v>
      </c>
      <c r="N64" s="1011">
        <f t="shared" si="3"/>
        <v>0</v>
      </c>
      <c r="O64" s="1011">
        <f t="shared" si="4"/>
        <v>0</v>
      </c>
      <c r="P64" s="1012">
        <f t="shared" si="5"/>
        <v>41.160665999999992</v>
      </c>
      <c r="Q64" s="995"/>
      <c r="S64" s="2" t="s">
        <v>1602</v>
      </c>
      <c r="T64" s="2"/>
      <c r="U64" s="2"/>
      <c r="V64" s="2"/>
      <c r="W64" s="2">
        <v>82.451321000000007</v>
      </c>
      <c r="X64" s="2"/>
      <c r="Y64" s="2"/>
      <c r="Z64" s="2"/>
      <c r="AA64" s="2"/>
      <c r="AB64" s="2">
        <v>82.451321000000007</v>
      </c>
      <c r="AC64" s="807">
        <v>0</v>
      </c>
    </row>
    <row r="65" spans="1:29" ht="23.1" customHeight="1" x14ac:dyDescent="0.3">
      <c r="A65" s="75"/>
      <c r="B65" s="1005">
        <v>59</v>
      </c>
      <c r="C65" s="1006" t="s">
        <v>109</v>
      </c>
      <c r="D65" s="1007">
        <v>27.927899999999998</v>
      </c>
      <c r="E65" s="1008"/>
      <c r="F65" s="1008"/>
      <c r="G65" s="1009"/>
      <c r="H65" s="1007"/>
      <c r="I65" s="1008"/>
      <c r="J65" s="1008"/>
      <c r="K65" s="1008"/>
      <c r="L65" s="1010">
        <f t="shared" si="1"/>
        <v>27.927899999999998</v>
      </c>
      <c r="M65" s="1011">
        <f t="shared" si="2"/>
        <v>0</v>
      </c>
      <c r="N65" s="1011">
        <f t="shared" si="3"/>
        <v>0</v>
      </c>
      <c r="O65" s="1011">
        <f t="shared" si="4"/>
        <v>0</v>
      </c>
      <c r="P65" s="1012">
        <f t="shared" si="5"/>
        <v>27.927899999999998</v>
      </c>
      <c r="Q65" s="995"/>
      <c r="S65" s="2" t="s">
        <v>106</v>
      </c>
      <c r="T65" s="2">
        <v>38.767025999999987</v>
      </c>
      <c r="U65" s="2"/>
      <c r="V65" s="2"/>
      <c r="W65" s="2"/>
      <c r="X65" s="2">
        <v>1.455713</v>
      </c>
      <c r="Y65" s="2">
        <v>0.93792700000000007</v>
      </c>
      <c r="Z65" s="2"/>
      <c r="AA65" s="2"/>
      <c r="AB65" s="2">
        <v>41.160665999999992</v>
      </c>
      <c r="AC65" s="807">
        <v>0</v>
      </c>
    </row>
    <row r="66" spans="1:29" ht="23.1" customHeight="1" x14ac:dyDescent="0.3">
      <c r="A66" s="75"/>
      <c r="B66" s="1005">
        <v>60</v>
      </c>
      <c r="C66" s="1006" t="s">
        <v>111</v>
      </c>
      <c r="D66" s="1007">
        <v>142.499008</v>
      </c>
      <c r="E66" s="1008"/>
      <c r="F66" s="1008"/>
      <c r="G66" s="1009"/>
      <c r="H66" s="1007"/>
      <c r="I66" s="1008"/>
      <c r="J66" s="1008"/>
      <c r="K66" s="1008"/>
      <c r="L66" s="1010">
        <f t="shared" si="1"/>
        <v>142.499008</v>
      </c>
      <c r="M66" s="1011">
        <f t="shared" si="2"/>
        <v>0</v>
      </c>
      <c r="N66" s="1011">
        <f t="shared" si="3"/>
        <v>0</v>
      </c>
      <c r="O66" s="1011">
        <f t="shared" si="4"/>
        <v>0</v>
      </c>
      <c r="P66" s="1012">
        <f t="shared" si="5"/>
        <v>142.499008</v>
      </c>
      <c r="Q66" s="995"/>
      <c r="S66" s="2" t="s">
        <v>109</v>
      </c>
      <c r="T66" s="2">
        <v>27.927899999999998</v>
      </c>
      <c r="U66" s="2"/>
      <c r="V66" s="2"/>
      <c r="W66" s="2"/>
      <c r="X66" s="2"/>
      <c r="Y66" s="2"/>
      <c r="Z66" s="2"/>
      <c r="AA66" s="2"/>
      <c r="AB66" s="2">
        <v>27.927899999999998</v>
      </c>
      <c r="AC66" s="807">
        <v>0</v>
      </c>
    </row>
    <row r="67" spans="1:29" ht="23.1" customHeight="1" x14ac:dyDescent="0.3">
      <c r="A67" s="75"/>
      <c r="B67" s="1005">
        <v>61</v>
      </c>
      <c r="C67" s="1006" t="s">
        <v>113</v>
      </c>
      <c r="D67" s="1007">
        <v>137.95508400000003</v>
      </c>
      <c r="E67" s="1008"/>
      <c r="F67" s="1008"/>
      <c r="G67" s="1009"/>
      <c r="H67" s="1007"/>
      <c r="I67" s="1008"/>
      <c r="J67" s="1008"/>
      <c r="K67" s="1008"/>
      <c r="L67" s="1010">
        <f t="shared" si="1"/>
        <v>137.95508400000003</v>
      </c>
      <c r="M67" s="1011">
        <f t="shared" si="2"/>
        <v>0</v>
      </c>
      <c r="N67" s="1011">
        <f t="shared" si="3"/>
        <v>0</v>
      </c>
      <c r="O67" s="1011">
        <f t="shared" si="4"/>
        <v>0</v>
      </c>
      <c r="P67" s="1012">
        <f t="shared" si="5"/>
        <v>137.95508400000003</v>
      </c>
      <c r="Q67" s="995"/>
      <c r="S67" s="2" t="s">
        <v>111</v>
      </c>
      <c r="T67" s="2">
        <v>142.499008</v>
      </c>
      <c r="U67" s="2"/>
      <c r="V67" s="2"/>
      <c r="W67" s="2"/>
      <c r="X67" s="2"/>
      <c r="Y67" s="2"/>
      <c r="Z67" s="2"/>
      <c r="AA67" s="2"/>
      <c r="AB67" s="2">
        <v>142.499008</v>
      </c>
      <c r="AC67" s="807">
        <v>0</v>
      </c>
    </row>
    <row r="68" spans="1:29" ht="23.1" customHeight="1" x14ac:dyDescent="0.3">
      <c r="A68" s="75"/>
      <c r="B68" s="1005">
        <v>62</v>
      </c>
      <c r="C68" s="1006" t="s">
        <v>1709</v>
      </c>
      <c r="D68" s="1007">
        <v>1.5498719999999999</v>
      </c>
      <c r="E68" s="1008"/>
      <c r="F68" s="1008"/>
      <c r="G68" s="1009"/>
      <c r="H68" s="1007"/>
      <c r="I68" s="1008"/>
      <c r="J68" s="1008"/>
      <c r="K68" s="1008"/>
      <c r="L68" s="1010">
        <f t="shared" si="1"/>
        <v>1.5498719999999999</v>
      </c>
      <c r="M68" s="1011">
        <f t="shared" si="2"/>
        <v>0</v>
      </c>
      <c r="N68" s="1011">
        <f t="shared" si="3"/>
        <v>0</v>
      </c>
      <c r="O68" s="1011">
        <f t="shared" si="4"/>
        <v>0</v>
      </c>
      <c r="P68" s="1012">
        <f t="shared" si="5"/>
        <v>1.5498719999999999</v>
      </c>
      <c r="Q68" s="995"/>
      <c r="S68" s="2" t="s">
        <v>113</v>
      </c>
      <c r="T68" s="2">
        <v>137.95508400000003</v>
      </c>
      <c r="U68" s="2"/>
      <c r="V68" s="2"/>
      <c r="W68" s="2"/>
      <c r="X68" s="2"/>
      <c r="Y68" s="2"/>
      <c r="Z68" s="2"/>
      <c r="AA68" s="2"/>
      <c r="AB68" s="2">
        <v>137.95508400000003</v>
      </c>
      <c r="AC68" s="807">
        <v>0</v>
      </c>
    </row>
    <row r="69" spans="1:29" ht="23.1" customHeight="1" x14ac:dyDescent="0.3">
      <c r="A69" s="75"/>
      <c r="B69" s="1005">
        <v>63</v>
      </c>
      <c r="C69" s="1006" t="s">
        <v>115</v>
      </c>
      <c r="D69" s="1007"/>
      <c r="E69" s="1008">
        <v>3.1378370000000002</v>
      </c>
      <c r="F69" s="1008"/>
      <c r="G69" s="1009"/>
      <c r="H69" s="1007"/>
      <c r="I69" s="1008"/>
      <c r="J69" s="1008"/>
      <c r="K69" s="1008"/>
      <c r="L69" s="1010">
        <f t="shared" si="1"/>
        <v>0</v>
      </c>
      <c r="M69" s="1011">
        <f t="shared" si="2"/>
        <v>3.1378370000000002</v>
      </c>
      <c r="N69" s="1011">
        <f t="shared" si="3"/>
        <v>0</v>
      </c>
      <c r="O69" s="1011">
        <f t="shared" si="4"/>
        <v>0</v>
      </c>
      <c r="P69" s="1012">
        <f t="shared" si="5"/>
        <v>3.1378370000000002</v>
      </c>
      <c r="Q69" s="995"/>
      <c r="S69" s="2" t="s">
        <v>1709</v>
      </c>
      <c r="T69" s="2">
        <v>1.5498719999999999</v>
      </c>
      <c r="U69" s="2"/>
      <c r="V69" s="2"/>
      <c r="W69" s="2"/>
      <c r="X69" s="2"/>
      <c r="Y69" s="2"/>
      <c r="Z69" s="2"/>
      <c r="AA69" s="2"/>
      <c r="AB69" s="2">
        <v>1.5498719999999999</v>
      </c>
      <c r="AC69" s="807">
        <v>0</v>
      </c>
    </row>
    <row r="70" spans="1:29" ht="23.1" customHeight="1" x14ac:dyDescent="0.3">
      <c r="A70" s="75"/>
      <c r="B70" s="1005">
        <v>64</v>
      </c>
      <c r="C70" s="1006" t="s">
        <v>117</v>
      </c>
      <c r="D70" s="1007">
        <v>628.62869699999999</v>
      </c>
      <c r="E70" s="1008"/>
      <c r="F70" s="1008"/>
      <c r="G70" s="1009"/>
      <c r="H70" s="1007"/>
      <c r="I70" s="1008"/>
      <c r="J70" s="1008"/>
      <c r="K70" s="1008"/>
      <c r="L70" s="1010">
        <f t="shared" si="1"/>
        <v>628.62869699999999</v>
      </c>
      <c r="M70" s="1011">
        <f t="shared" si="2"/>
        <v>0</v>
      </c>
      <c r="N70" s="1011">
        <f t="shared" si="3"/>
        <v>0</v>
      </c>
      <c r="O70" s="1011">
        <f t="shared" si="4"/>
        <v>0</v>
      </c>
      <c r="P70" s="1012">
        <f t="shared" si="5"/>
        <v>628.62869699999999</v>
      </c>
      <c r="Q70" s="995"/>
      <c r="S70" s="2" t="s">
        <v>115</v>
      </c>
      <c r="T70" s="2"/>
      <c r="U70" s="2">
        <v>3.1378370000000002</v>
      </c>
      <c r="V70" s="2"/>
      <c r="W70" s="2"/>
      <c r="X70" s="2"/>
      <c r="Y70" s="2"/>
      <c r="Z70" s="2"/>
      <c r="AA70" s="2"/>
      <c r="AB70" s="2">
        <v>3.1378370000000002</v>
      </c>
      <c r="AC70" s="807">
        <v>0</v>
      </c>
    </row>
    <row r="71" spans="1:29" ht="23.1" customHeight="1" x14ac:dyDescent="0.3">
      <c r="A71" s="75"/>
      <c r="B71" s="1005">
        <v>65</v>
      </c>
      <c r="C71" s="1006" t="s">
        <v>119</v>
      </c>
      <c r="D71" s="1007">
        <v>2768.6340359999995</v>
      </c>
      <c r="E71" s="1008">
        <v>8617.9462010000025</v>
      </c>
      <c r="F71" s="1008"/>
      <c r="G71" s="1009"/>
      <c r="H71" s="1007"/>
      <c r="I71" s="1008"/>
      <c r="J71" s="1008"/>
      <c r="K71" s="1008"/>
      <c r="L71" s="1010">
        <f t="shared" si="1"/>
        <v>2768.6340359999995</v>
      </c>
      <c r="M71" s="1011">
        <f t="shared" si="2"/>
        <v>8617.9462010000025</v>
      </c>
      <c r="N71" s="1011">
        <f t="shared" si="3"/>
        <v>0</v>
      </c>
      <c r="O71" s="1011">
        <f t="shared" si="4"/>
        <v>0</v>
      </c>
      <c r="P71" s="1012">
        <f t="shared" si="5"/>
        <v>11386.580237000002</v>
      </c>
      <c r="Q71" s="995"/>
      <c r="S71" s="2" t="s">
        <v>117</v>
      </c>
      <c r="T71" s="2">
        <v>628.62869699999999</v>
      </c>
      <c r="U71" s="2"/>
      <c r="V71" s="2"/>
      <c r="W71" s="2"/>
      <c r="X71" s="2"/>
      <c r="Y71" s="2"/>
      <c r="Z71" s="2"/>
      <c r="AA71" s="2"/>
      <c r="AB71" s="2">
        <v>628.62869699999999</v>
      </c>
      <c r="AC71" s="807">
        <v>0</v>
      </c>
    </row>
    <row r="72" spans="1:29" ht="23.1" customHeight="1" x14ac:dyDescent="0.3">
      <c r="A72" s="75"/>
      <c r="B72" s="1005">
        <v>66</v>
      </c>
      <c r="C72" s="1006" t="s">
        <v>1629</v>
      </c>
      <c r="D72" s="1007">
        <v>374.83601599999997</v>
      </c>
      <c r="E72" s="1008"/>
      <c r="F72" s="1008"/>
      <c r="G72" s="1009"/>
      <c r="H72" s="1007"/>
      <c r="I72" s="1008"/>
      <c r="J72" s="1008"/>
      <c r="K72" s="1008"/>
      <c r="L72" s="1010">
        <f t="shared" si="1"/>
        <v>374.83601599999997</v>
      </c>
      <c r="M72" s="1011">
        <f t="shared" si="2"/>
        <v>0</v>
      </c>
      <c r="N72" s="1011">
        <f t="shared" si="3"/>
        <v>0</v>
      </c>
      <c r="O72" s="1011">
        <f t="shared" si="4"/>
        <v>0</v>
      </c>
      <c r="P72" s="1012">
        <f t="shared" si="5"/>
        <v>374.83601599999997</v>
      </c>
      <c r="Q72" s="995"/>
      <c r="S72" s="2" t="s">
        <v>119</v>
      </c>
      <c r="T72" s="2">
        <v>2768.6340359999995</v>
      </c>
      <c r="U72" s="2">
        <v>8617.9462010000025</v>
      </c>
      <c r="V72" s="2"/>
      <c r="W72" s="2"/>
      <c r="X72" s="2"/>
      <c r="Y72" s="2"/>
      <c r="Z72" s="2"/>
      <c r="AA72" s="2"/>
      <c r="AB72" s="2">
        <v>11386.580237000002</v>
      </c>
      <c r="AC72" s="807">
        <v>0</v>
      </c>
    </row>
    <row r="73" spans="1:29" ht="23.1" customHeight="1" x14ac:dyDescent="0.3">
      <c r="A73" s="75"/>
      <c r="B73" s="1005">
        <v>67</v>
      </c>
      <c r="C73" s="1006" t="s">
        <v>121</v>
      </c>
      <c r="D73" s="1007">
        <v>22.988769999999999</v>
      </c>
      <c r="E73" s="1008"/>
      <c r="F73" s="1008"/>
      <c r="G73" s="1009"/>
      <c r="H73" s="1007"/>
      <c r="I73" s="1008"/>
      <c r="J73" s="1008"/>
      <c r="K73" s="1008"/>
      <c r="L73" s="1010">
        <f t="shared" ref="L73:L90" si="6">+D73+H73</f>
        <v>22.988769999999999</v>
      </c>
      <c r="M73" s="1011">
        <f t="shared" ref="M73:M90" si="7">+E73+I73</f>
        <v>0</v>
      </c>
      <c r="N73" s="1011">
        <f t="shared" ref="N73:N90" si="8">+F73+J73</f>
        <v>0</v>
      </c>
      <c r="O73" s="1011">
        <f t="shared" ref="O73:O90" si="9">+G73+K73</f>
        <v>0</v>
      </c>
      <c r="P73" s="1012">
        <f t="shared" ref="P73:P91" si="10">SUM(L73:O73)</f>
        <v>22.988769999999999</v>
      </c>
      <c r="Q73" s="995"/>
      <c r="S73" s="2" t="s">
        <v>1629</v>
      </c>
      <c r="T73" s="2">
        <v>374.83601599999997</v>
      </c>
      <c r="U73" s="2"/>
      <c r="V73" s="2"/>
      <c r="W73" s="2"/>
      <c r="X73" s="2"/>
      <c r="Y73" s="2"/>
      <c r="Z73" s="2"/>
      <c r="AA73" s="2"/>
      <c r="AB73" s="2">
        <v>374.83601599999997</v>
      </c>
      <c r="AC73" s="807">
        <v>0</v>
      </c>
    </row>
    <row r="74" spans="1:29" ht="23.1" customHeight="1" x14ac:dyDescent="0.3">
      <c r="A74" s="75"/>
      <c r="B74" s="1005">
        <v>68</v>
      </c>
      <c r="C74" s="1006" t="s">
        <v>1587</v>
      </c>
      <c r="D74" s="1007"/>
      <c r="E74" s="1008"/>
      <c r="F74" s="1008">
        <v>45.751503</v>
      </c>
      <c r="G74" s="1009"/>
      <c r="H74" s="1007"/>
      <c r="I74" s="1008"/>
      <c r="J74" s="1008"/>
      <c r="K74" s="1008"/>
      <c r="L74" s="1010">
        <f t="shared" si="6"/>
        <v>0</v>
      </c>
      <c r="M74" s="1011">
        <f t="shared" si="7"/>
        <v>0</v>
      </c>
      <c r="N74" s="1011">
        <f t="shared" si="8"/>
        <v>45.751503</v>
      </c>
      <c r="O74" s="1011">
        <f t="shared" si="9"/>
        <v>0</v>
      </c>
      <c r="P74" s="1012">
        <f t="shared" si="10"/>
        <v>45.751503</v>
      </c>
      <c r="Q74" s="995"/>
      <c r="S74" s="2" t="s">
        <v>121</v>
      </c>
      <c r="T74" s="2">
        <v>22.988769999999999</v>
      </c>
      <c r="U74" s="2"/>
      <c r="V74" s="2"/>
      <c r="W74" s="2"/>
      <c r="X74" s="2"/>
      <c r="Y74" s="2"/>
      <c r="Z74" s="2"/>
      <c r="AA74" s="2"/>
      <c r="AB74" s="2">
        <v>22.988769999999999</v>
      </c>
      <c r="AC74" s="807">
        <v>0</v>
      </c>
    </row>
    <row r="75" spans="1:29" ht="23.1" customHeight="1" x14ac:dyDescent="0.3">
      <c r="A75" s="75"/>
      <c r="B75" s="1005">
        <v>69</v>
      </c>
      <c r="C75" s="1006" t="s">
        <v>123</v>
      </c>
      <c r="D75" s="1007"/>
      <c r="E75" s="1008"/>
      <c r="F75" s="1008">
        <v>47.631478000000001</v>
      </c>
      <c r="G75" s="1009"/>
      <c r="H75" s="1007"/>
      <c r="I75" s="1008"/>
      <c r="J75" s="1008"/>
      <c r="K75" s="1008"/>
      <c r="L75" s="1010">
        <f t="shared" si="6"/>
        <v>0</v>
      </c>
      <c r="M75" s="1011">
        <f t="shared" si="7"/>
        <v>0</v>
      </c>
      <c r="N75" s="1011">
        <f t="shared" si="8"/>
        <v>47.631478000000001</v>
      </c>
      <c r="O75" s="1011">
        <f t="shared" si="9"/>
        <v>0</v>
      </c>
      <c r="P75" s="1012">
        <f t="shared" si="10"/>
        <v>47.631478000000001</v>
      </c>
      <c r="Q75" s="995"/>
      <c r="S75" s="2" t="s">
        <v>1587</v>
      </c>
      <c r="T75" s="2"/>
      <c r="U75" s="2"/>
      <c r="V75" s="2">
        <v>45.751503</v>
      </c>
      <c r="W75" s="2"/>
      <c r="X75" s="2"/>
      <c r="Y75" s="2"/>
      <c r="Z75" s="2"/>
      <c r="AA75" s="2"/>
      <c r="AB75" s="2">
        <v>45.751503</v>
      </c>
      <c r="AC75" s="807">
        <v>0</v>
      </c>
    </row>
    <row r="76" spans="1:29" ht="23.1" customHeight="1" x14ac:dyDescent="0.3">
      <c r="A76" s="75"/>
      <c r="B76" s="1005">
        <v>70</v>
      </c>
      <c r="C76" s="1006" t="s">
        <v>125</v>
      </c>
      <c r="D76" s="1007">
        <v>2071.6143660000012</v>
      </c>
      <c r="E76" s="1008"/>
      <c r="F76" s="1008"/>
      <c r="G76" s="1009"/>
      <c r="H76" s="1007"/>
      <c r="I76" s="1008"/>
      <c r="J76" s="1008"/>
      <c r="K76" s="1008"/>
      <c r="L76" s="1010">
        <f t="shared" si="6"/>
        <v>2071.6143660000012</v>
      </c>
      <c r="M76" s="1011">
        <f t="shared" si="7"/>
        <v>0</v>
      </c>
      <c r="N76" s="1011">
        <f t="shared" si="8"/>
        <v>0</v>
      </c>
      <c r="O76" s="1011">
        <f t="shared" si="9"/>
        <v>0</v>
      </c>
      <c r="P76" s="1012">
        <f t="shared" si="10"/>
        <v>2071.6143660000012</v>
      </c>
      <c r="Q76" s="122"/>
      <c r="S76" s="2" t="s">
        <v>123</v>
      </c>
      <c r="T76" s="2"/>
      <c r="U76" s="2"/>
      <c r="V76" s="2">
        <v>47.631478000000001</v>
      </c>
      <c r="W76" s="2"/>
      <c r="X76" s="2"/>
      <c r="Y76" s="2"/>
      <c r="Z76" s="2"/>
      <c r="AA76" s="2"/>
      <c r="AB76" s="2">
        <v>47.631478000000001</v>
      </c>
      <c r="AC76" s="807">
        <v>0</v>
      </c>
    </row>
    <row r="77" spans="1:29" ht="23.1" customHeight="1" x14ac:dyDescent="0.3">
      <c r="A77" s="75"/>
      <c r="B77" s="1005">
        <v>71</v>
      </c>
      <c r="C77" s="1006" t="s">
        <v>127</v>
      </c>
      <c r="D77" s="1007"/>
      <c r="E77" s="1008"/>
      <c r="F77" s="1008">
        <v>58.025829000000002</v>
      </c>
      <c r="G77" s="1009"/>
      <c r="H77" s="1007"/>
      <c r="I77" s="1008"/>
      <c r="J77" s="1008"/>
      <c r="K77" s="1008"/>
      <c r="L77" s="1010">
        <f t="shared" si="6"/>
        <v>0</v>
      </c>
      <c r="M77" s="1011">
        <f t="shared" si="7"/>
        <v>0</v>
      </c>
      <c r="N77" s="1011">
        <f t="shared" si="8"/>
        <v>58.025829000000002</v>
      </c>
      <c r="O77" s="1011">
        <f t="shared" si="9"/>
        <v>0</v>
      </c>
      <c r="P77" s="1012">
        <f t="shared" si="10"/>
        <v>58.025829000000002</v>
      </c>
      <c r="Q77" s="122"/>
      <c r="S77" s="2" t="s">
        <v>125</v>
      </c>
      <c r="T77" s="2">
        <v>2071.6143660000012</v>
      </c>
      <c r="U77" s="2"/>
      <c r="V77" s="2"/>
      <c r="W77" s="2"/>
      <c r="X77" s="2"/>
      <c r="Y77" s="2"/>
      <c r="Z77" s="2"/>
      <c r="AA77" s="2"/>
      <c r="AB77" s="2">
        <v>2071.6143660000012</v>
      </c>
      <c r="AC77" s="807">
        <v>0</v>
      </c>
    </row>
    <row r="78" spans="1:29" ht="23.1" customHeight="1" x14ac:dyDescent="0.3">
      <c r="A78" s="75"/>
      <c r="B78" s="1005">
        <v>72</v>
      </c>
      <c r="C78" s="1006" t="s">
        <v>129</v>
      </c>
      <c r="D78" s="1007"/>
      <c r="E78" s="1008"/>
      <c r="F78" s="1008"/>
      <c r="G78" s="1009">
        <v>142.02566399999998</v>
      </c>
      <c r="H78" s="1007"/>
      <c r="I78" s="1008"/>
      <c r="J78" s="1008"/>
      <c r="K78" s="1008"/>
      <c r="L78" s="1010">
        <f t="shared" si="6"/>
        <v>0</v>
      </c>
      <c r="M78" s="1011">
        <f t="shared" si="7"/>
        <v>0</v>
      </c>
      <c r="N78" s="1011">
        <f t="shared" si="8"/>
        <v>0</v>
      </c>
      <c r="O78" s="1011">
        <f t="shared" si="9"/>
        <v>142.02566399999998</v>
      </c>
      <c r="P78" s="1012">
        <f t="shared" si="10"/>
        <v>142.02566399999998</v>
      </c>
      <c r="Q78" s="122"/>
      <c r="S78" s="2" t="s">
        <v>127</v>
      </c>
      <c r="T78" s="2"/>
      <c r="U78" s="2"/>
      <c r="V78" s="2">
        <v>58.025829000000002</v>
      </c>
      <c r="W78" s="2"/>
      <c r="X78" s="2"/>
      <c r="Y78" s="2"/>
      <c r="Z78" s="2"/>
      <c r="AA78" s="2"/>
      <c r="AB78" s="2">
        <v>58.025829000000002</v>
      </c>
      <c r="AC78" s="807">
        <v>0</v>
      </c>
    </row>
    <row r="79" spans="1:29" ht="23.1" customHeight="1" x14ac:dyDescent="0.3">
      <c r="A79" s="75"/>
      <c r="B79" s="1005">
        <v>73</v>
      </c>
      <c r="C79" s="1006" t="s">
        <v>131</v>
      </c>
      <c r="D79" s="1007"/>
      <c r="E79" s="1008"/>
      <c r="F79" s="1008"/>
      <c r="G79" s="1009">
        <v>433.42540000000025</v>
      </c>
      <c r="H79" s="1007"/>
      <c r="I79" s="1008"/>
      <c r="J79" s="1008"/>
      <c r="K79" s="1008"/>
      <c r="L79" s="1010">
        <f t="shared" si="6"/>
        <v>0</v>
      </c>
      <c r="M79" s="1011">
        <f t="shared" si="7"/>
        <v>0</v>
      </c>
      <c r="N79" s="1011">
        <f t="shared" si="8"/>
        <v>0</v>
      </c>
      <c r="O79" s="1011">
        <f t="shared" si="9"/>
        <v>433.42540000000025</v>
      </c>
      <c r="P79" s="1012">
        <f t="shared" si="10"/>
        <v>433.42540000000025</v>
      </c>
      <c r="Q79" s="122"/>
      <c r="S79" s="2" t="s">
        <v>129</v>
      </c>
      <c r="T79" s="2"/>
      <c r="U79" s="2"/>
      <c r="V79" s="2"/>
      <c r="W79" s="2">
        <v>142.02566399999998</v>
      </c>
      <c r="X79" s="2"/>
      <c r="Y79" s="2"/>
      <c r="Z79" s="2"/>
      <c r="AA79" s="2"/>
      <c r="AB79" s="2">
        <v>142.02566399999998</v>
      </c>
      <c r="AC79" s="807">
        <v>0</v>
      </c>
    </row>
    <row r="80" spans="1:29" ht="23.1" customHeight="1" x14ac:dyDescent="0.3">
      <c r="A80" s="75"/>
      <c r="B80" s="1005">
        <v>74</v>
      </c>
      <c r="C80" s="1006" t="s">
        <v>1606</v>
      </c>
      <c r="D80" s="1007">
        <v>79.950070000000011</v>
      </c>
      <c r="E80" s="1008"/>
      <c r="F80" s="1008"/>
      <c r="G80" s="1009"/>
      <c r="H80" s="1007"/>
      <c r="I80" s="1008"/>
      <c r="J80" s="1008"/>
      <c r="K80" s="1008"/>
      <c r="L80" s="1010">
        <f t="shared" si="6"/>
        <v>79.950070000000011</v>
      </c>
      <c r="M80" s="1011">
        <f t="shared" si="7"/>
        <v>0</v>
      </c>
      <c r="N80" s="1011">
        <f t="shared" si="8"/>
        <v>0</v>
      </c>
      <c r="O80" s="1011">
        <f t="shared" si="9"/>
        <v>0</v>
      </c>
      <c r="P80" s="1012">
        <f t="shared" si="10"/>
        <v>79.950070000000011</v>
      </c>
      <c r="Q80" s="122"/>
      <c r="S80" s="2" t="s">
        <v>131</v>
      </c>
      <c r="T80" s="2"/>
      <c r="U80" s="2"/>
      <c r="V80" s="2"/>
      <c r="W80" s="2">
        <v>433.42540000000025</v>
      </c>
      <c r="X80" s="2"/>
      <c r="Y80" s="2"/>
      <c r="Z80" s="2"/>
      <c r="AA80" s="2"/>
      <c r="AB80" s="2">
        <v>433.42540000000025</v>
      </c>
      <c r="AC80" s="807">
        <v>0</v>
      </c>
    </row>
    <row r="81" spans="1:29" ht="23.1" customHeight="1" x14ac:dyDescent="0.3">
      <c r="A81" s="75"/>
      <c r="B81" s="1005">
        <v>75</v>
      </c>
      <c r="C81" s="1006" t="s">
        <v>133</v>
      </c>
      <c r="D81" s="1007"/>
      <c r="E81" s="1008">
        <v>69.455670000000026</v>
      </c>
      <c r="F81" s="1008"/>
      <c r="G81" s="1009"/>
      <c r="H81" s="1007"/>
      <c r="I81" s="1008"/>
      <c r="J81" s="1008"/>
      <c r="K81" s="1008"/>
      <c r="L81" s="1010">
        <f t="shared" si="6"/>
        <v>0</v>
      </c>
      <c r="M81" s="1011">
        <f t="shared" si="7"/>
        <v>69.455670000000026</v>
      </c>
      <c r="N81" s="1011">
        <f t="shared" si="8"/>
        <v>0</v>
      </c>
      <c r="O81" s="1011">
        <f t="shared" si="9"/>
        <v>0</v>
      </c>
      <c r="P81" s="1012">
        <f t="shared" si="10"/>
        <v>69.455670000000026</v>
      </c>
      <c r="Q81" s="122"/>
      <c r="S81" s="2" t="s">
        <v>1606</v>
      </c>
      <c r="T81" s="2">
        <v>79.950070000000011</v>
      </c>
      <c r="U81" s="2"/>
      <c r="V81" s="2"/>
      <c r="W81" s="2"/>
      <c r="X81" s="2"/>
      <c r="Y81" s="2"/>
      <c r="Z81" s="2"/>
      <c r="AA81" s="2"/>
      <c r="AB81" s="2">
        <v>79.950070000000011</v>
      </c>
      <c r="AC81" s="807">
        <v>0</v>
      </c>
    </row>
    <row r="82" spans="1:29" ht="23.1" customHeight="1" x14ac:dyDescent="0.3">
      <c r="A82" s="75"/>
      <c r="B82" s="1005">
        <v>76</v>
      </c>
      <c r="C82" s="1006" t="s">
        <v>264</v>
      </c>
      <c r="D82" s="1007"/>
      <c r="E82" s="1008">
        <v>0</v>
      </c>
      <c r="F82" s="1008"/>
      <c r="G82" s="1009"/>
      <c r="H82" s="1007"/>
      <c r="I82" s="1008"/>
      <c r="J82" s="1008"/>
      <c r="K82" s="1008"/>
      <c r="L82" s="1010">
        <f t="shared" si="6"/>
        <v>0</v>
      </c>
      <c r="M82" s="1011">
        <f t="shared" si="7"/>
        <v>0</v>
      </c>
      <c r="N82" s="1011">
        <f t="shared" si="8"/>
        <v>0</v>
      </c>
      <c r="O82" s="1011">
        <f t="shared" si="9"/>
        <v>0</v>
      </c>
      <c r="P82" s="1012">
        <f t="shared" si="10"/>
        <v>0</v>
      </c>
      <c r="Q82" s="122"/>
      <c r="S82" s="2" t="s">
        <v>133</v>
      </c>
      <c r="T82" s="2"/>
      <c r="U82" s="2">
        <v>69.455670000000026</v>
      </c>
      <c r="V82" s="2"/>
      <c r="W82" s="2"/>
      <c r="X82" s="2"/>
      <c r="Y82" s="2"/>
      <c r="Z82" s="2"/>
      <c r="AA82" s="2"/>
      <c r="AB82" s="2">
        <v>69.455670000000026</v>
      </c>
      <c r="AC82" s="807">
        <v>0</v>
      </c>
    </row>
    <row r="83" spans="1:29" ht="23.1" customHeight="1" x14ac:dyDescent="0.3">
      <c r="A83" s="75"/>
      <c r="B83" s="1005">
        <v>77</v>
      </c>
      <c r="C83" s="1006" t="s">
        <v>135</v>
      </c>
      <c r="D83" s="1007"/>
      <c r="E83" s="1008">
        <v>8.3169310000000003</v>
      </c>
      <c r="F83" s="1008"/>
      <c r="G83" s="1009"/>
      <c r="H83" s="1007"/>
      <c r="I83" s="1008"/>
      <c r="J83" s="1008"/>
      <c r="K83" s="1008"/>
      <c r="L83" s="1010">
        <f t="shared" si="6"/>
        <v>0</v>
      </c>
      <c r="M83" s="1011">
        <f t="shared" si="7"/>
        <v>8.3169310000000003</v>
      </c>
      <c r="N83" s="1011">
        <f t="shared" si="8"/>
        <v>0</v>
      </c>
      <c r="O83" s="1011">
        <f t="shared" si="9"/>
        <v>0</v>
      </c>
      <c r="P83" s="1012">
        <f t="shared" si="10"/>
        <v>8.3169310000000003</v>
      </c>
      <c r="Q83" s="122"/>
      <c r="S83" s="2" t="s">
        <v>264</v>
      </c>
      <c r="T83" s="2"/>
      <c r="U83" s="2">
        <v>0</v>
      </c>
      <c r="V83" s="2"/>
      <c r="W83" s="2"/>
      <c r="X83" s="2"/>
      <c r="Y83" s="2"/>
      <c r="Z83" s="2"/>
      <c r="AA83" s="2"/>
      <c r="AB83" s="2">
        <v>0</v>
      </c>
      <c r="AC83" s="807">
        <v>0</v>
      </c>
    </row>
    <row r="84" spans="1:29" ht="23.1" customHeight="1" x14ac:dyDescent="0.3">
      <c r="A84" s="75"/>
      <c r="B84" s="1005">
        <v>78</v>
      </c>
      <c r="C84" s="1006" t="s">
        <v>137</v>
      </c>
      <c r="D84" s="1007">
        <v>6.6470389258820166</v>
      </c>
      <c r="E84" s="1008"/>
      <c r="F84" s="1008"/>
      <c r="G84" s="1009"/>
      <c r="H84" s="1007">
        <v>1.1541980701728192</v>
      </c>
      <c r="I84" s="1008">
        <v>0</v>
      </c>
      <c r="J84" s="1008"/>
      <c r="K84" s="1008"/>
      <c r="L84" s="1010">
        <f t="shared" si="6"/>
        <v>7.8012369960548362</v>
      </c>
      <c r="M84" s="1011">
        <f t="shared" si="7"/>
        <v>0</v>
      </c>
      <c r="N84" s="1011">
        <f t="shared" si="8"/>
        <v>0</v>
      </c>
      <c r="O84" s="1011">
        <f t="shared" si="9"/>
        <v>0</v>
      </c>
      <c r="P84" s="1012">
        <f t="shared" si="10"/>
        <v>7.8012369960548362</v>
      </c>
      <c r="Q84" s="122"/>
      <c r="S84" s="2" t="s">
        <v>135</v>
      </c>
      <c r="T84" s="2"/>
      <c r="U84" s="2">
        <v>8.3169310000000003</v>
      </c>
      <c r="V84" s="2"/>
      <c r="W84" s="2"/>
      <c r="X84" s="2"/>
      <c r="Y84" s="2"/>
      <c r="Z84" s="2"/>
      <c r="AA84" s="2"/>
      <c r="AB84" s="2">
        <v>8.3169310000000003</v>
      </c>
      <c r="AC84" s="807">
        <v>0</v>
      </c>
    </row>
    <row r="85" spans="1:29" ht="23.1" customHeight="1" x14ac:dyDescent="0.3">
      <c r="A85" s="75"/>
      <c r="B85" s="1005">
        <v>79</v>
      </c>
      <c r="C85" s="1006" t="s">
        <v>1589</v>
      </c>
      <c r="D85" s="1007"/>
      <c r="E85" s="1008"/>
      <c r="F85" s="1008">
        <v>44.568315999999996</v>
      </c>
      <c r="G85" s="1009"/>
      <c r="H85" s="1007"/>
      <c r="I85" s="1008"/>
      <c r="J85" s="1008"/>
      <c r="K85" s="1008"/>
      <c r="L85" s="1010">
        <f t="shared" si="6"/>
        <v>0</v>
      </c>
      <c r="M85" s="1011">
        <f t="shared" si="7"/>
        <v>0</v>
      </c>
      <c r="N85" s="1011">
        <f t="shared" si="8"/>
        <v>44.568315999999996</v>
      </c>
      <c r="O85" s="1011">
        <f t="shared" si="9"/>
        <v>0</v>
      </c>
      <c r="P85" s="1012">
        <f t="shared" si="10"/>
        <v>44.568315999999996</v>
      </c>
      <c r="Q85" s="122"/>
      <c r="S85" s="2" t="s">
        <v>137</v>
      </c>
      <c r="T85" s="2">
        <v>6.6470389258820166</v>
      </c>
      <c r="U85" s="2"/>
      <c r="V85" s="2"/>
      <c r="W85" s="2"/>
      <c r="X85" s="2">
        <v>1.1541980701728192</v>
      </c>
      <c r="Y85" s="2">
        <v>0</v>
      </c>
      <c r="Z85" s="2"/>
      <c r="AA85" s="2"/>
      <c r="AB85" s="2">
        <v>7.8012369960548362</v>
      </c>
      <c r="AC85" s="807">
        <v>0</v>
      </c>
    </row>
    <row r="86" spans="1:29" ht="23.1" customHeight="1" x14ac:dyDescent="0.3">
      <c r="A86" s="75"/>
      <c r="B86" s="1005">
        <v>80</v>
      </c>
      <c r="C86" s="1006" t="s">
        <v>139</v>
      </c>
      <c r="D86" s="1007"/>
      <c r="E86" s="1008">
        <v>298.87794100000008</v>
      </c>
      <c r="F86" s="1008"/>
      <c r="G86" s="1009"/>
      <c r="H86" s="1007"/>
      <c r="I86" s="1008"/>
      <c r="J86" s="1008"/>
      <c r="K86" s="1008"/>
      <c r="L86" s="1010">
        <f t="shared" si="6"/>
        <v>0</v>
      </c>
      <c r="M86" s="1011">
        <f t="shared" si="7"/>
        <v>298.87794100000008</v>
      </c>
      <c r="N86" s="1011">
        <f t="shared" si="8"/>
        <v>0</v>
      </c>
      <c r="O86" s="1011">
        <f t="shared" si="9"/>
        <v>0</v>
      </c>
      <c r="P86" s="1012">
        <f t="shared" si="10"/>
        <v>298.87794100000008</v>
      </c>
      <c r="Q86" s="122"/>
      <c r="S86" s="2" t="s">
        <v>1589</v>
      </c>
      <c r="T86" s="2"/>
      <c r="U86" s="2"/>
      <c r="V86" s="2">
        <v>44.568315999999996</v>
      </c>
      <c r="W86" s="2"/>
      <c r="X86" s="2"/>
      <c r="Y86" s="2"/>
      <c r="Z86" s="2"/>
      <c r="AA86" s="2"/>
      <c r="AB86" s="2">
        <v>44.568315999999996</v>
      </c>
      <c r="AC86" s="807">
        <v>0</v>
      </c>
    </row>
    <row r="87" spans="1:29" ht="23.1" customHeight="1" x14ac:dyDescent="0.3">
      <c r="A87" s="75"/>
      <c r="B87" s="1005">
        <v>81</v>
      </c>
      <c r="C87" s="1006" t="s">
        <v>141</v>
      </c>
      <c r="D87" s="1007"/>
      <c r="E87" s="1008">
        <v>118.963151</v>
      </c>
      <c r="F87" s="1008"/>
      <c r="G87" s="1009"/>
      <c r="H87" s="1007"/>
      <c r="I87" s="1008"/>
      <c r="J87" s="1008"/>
      <c r="K87" s="1008"/>
      <c r="L87" s="1010">
        <f t="shared" si="6"/>
        <v>0</v>
      </c>
      <c r="M87" s="1011">
        <f t="shared" si="7"/>
        <v>118.963151</v>
      </c>
      <c r="N87" s="1011">
        <f t="shared" si="8"/>
        <v>0</v>
      </c>
      <c r="O87" s="1011">
        <f t="shared" si="9"/>
        <v>0</v>
      </c>
      <c r="P87" s="1012">
        <f t="shared" si="10"/>
        <v>118.963151</v>
      </c>
      <c r="Q87" s="122"/>
      <c r="S87" s="2" t="s">
        <v>139</v>
      </c>
      <c r="T87" s="2"/>
      <c r="U87" s="2">
        <v>298.87794100000008</v>
      </c>
      <c r="V87" s="2"/>
      <c r="W87" s="2"/>
      <c r="X87" s="2"/>
      <c r="Y87" s="2"/>
      <c r="Z87" s="2"/>
      <c r="AA87" s="2"/>
      <c r="AB87" s="2">
        <v>298.87794100000008</v>
      </c>
      <c r="AC87" s="807">
        <v>0</v>
      </c>
    </row>
    <row r="88" spans="1:29" ht="23.1" customHeight="1" x14ac:dyDescent="0.3">
      <c r="A88" s="75"/>
      <c r="B88" s="1005">
        <v>82</v>
      </c>
      <c r="C88" s="1006" t="s">
        <v>143</v>
      </c>
      <c r="D88" s="1007"/>
      <c r="E88" s="1008">
        <v>26.200106999999999</v>
      </c>
      <c r="F88" s="1008"/>
      <c r="G88" s="1009"/>
      <c r="H88" s="1007"/>
      <c r="I88" s="1008"/>
      <c r="J88" s="1008"/>
      <c r="K88" s="1008"/>
      <c r="L88" s="1010">
        <f t="shared" si="6"/>
        <v>0</v>
      </c>
      <c r="M88" s="1011">
        <f t="shared" si="7"/>
        <v>26.200106999999999</v>
      </c>
      <c r="N88" s="1011">
        <f t="shared" si="8"/>
        <v>0</v>
      </c>
      <c r="O88" s="1011">
        <f t="shared" si="9"/>
        <v>0</v>
      </c>
      <c r="P88" s="1012">
        <f t="shared" si="10"/>
        <v>26.200106999999999</v>
      </c>
      <c r="Q88" s="122"/>
      <c r="S88" s="2" t="s">
        <v>141</v>
      </c>
      <c r="T88" s="2"/>
      <c r="U88" s="2">
        <v>118.963151</v>
      </c>
      <c r="V88" s="2"/>
      <c r="W88" s="2"/>
      <c r="X88" s="2"/>
      <c r="Y88" s="2"/>
      <c r="Z88" s="2"/>
      <c r="AA88" s="2"/>
      <c r="AB88" s="2">
        <v>118.963151</v>
      </c>
      <c r="AC88" s="807">
        <v>0</v>
      </c>
    </row>
    <row r="89" spans="1:29" ht="23.1" customHeight="1" x14ac:dyDescent="0.3">
      <c r="A89" s="75"/>
      <c r="B89" s="1005">
        <v>83</v>
      </c>
      <c r="C89" s="1006" t="s">
        <v>145</v>
      </c>
      <c r="D89" s="1007">
        <v>340.045233</v>
      </c>
      <c r="E89" s="1008"/>
      <c r="F89" s="1008"/>
      <c r="G89" s="1009"/>
      <c r="H89" s="1007"/>
      <c r="I89" s="1008"/>
      <c r="J89" s="1008"/>
      <c r="K89" s="1008"/>
      <c r="L89" s="1010">
        <f t="shared" si="6"/>
        <v>340.045233</v>
      </c>
      <c r="M89" s="1011">
        <f t="shared" si="7"/>
        <v>0</v>
      </c>
      <c r="N89" s="1011">
        <f t="shared" si="8"/>
        <v>0</v>
      </c>
      <c r="O89" s="1011">
        <f t="shared" si="9"/>
        <v>0</v>
      </c>
      <c r="P89" s="1012">
        <f t="shared" si="10"/>
        <v>340.045233</v>
      </c>
      <c r="Q89" s="122"/>
      <c r="S89" s="2" t="s">
        <v>143</v>
      </c>
      <c r="T89" s="2"/>
      <c r="U89" s="2">
        <v>26.200106999999999</v>
      </c>
      <c r="V89" s="2"/>
      <c r="W89" s="2"/>
      <c r="X89" s="2"/>
      <c r="Y89" s="2"/>
      <c r="Z89" s="2"/>
      <c r="AA89" s="2"/>
      <c r="AB89" s="2">
        <v>26.200106999999999</v>
      </c>
      <c r="AC89" s="807">
        <v>0</v>
      </c>
    </row>
    <row r="90" spans="1:29" ht="23.1" customHeight="1" x14ac:dyDescent="0.3">
      <c r="A90" s="75"/>
      <c r="B90" s="1005">
        <v>84</v>
      </c>
      <c r="C90" s="1006" t="s">
        <v>147</v>
      </c>
      <c r="D90" s="1007">
        <v>0</v>
      </c>
      <c r="E90" s="1008">
        <v>0.12583900000000003</v>
      </c>
      <c r="F90" s="1008"/>
      <c r="G90" s="1009"/>
      <c r="H90" s="1007"/>
      <c r="I90" s="1008">
        <v>3.1843470000000003</v>
      </c>
      <c r="J90" s="1008"/>
      <c r="K90" s="1008"/>
      <c r="L90" s="1010">
        <f t="shared" si="6"/>
        <v>0</v>
      </c>
      <c r="M90" s="1011">
        <f t="shared" si="7"/>
        <v>3.3101860000000003</v>
      </c>
      <c r="N90" s="1011">
        <f t="shared" si="8"/>
        <v>0</v>
      </c>
      <c r="O90" s="1011">
        <f t="shared" si="9"/>
        <v>0</v>
      </c>
      <c r="P90" s="1012">
        <f t="shared" si="10"/>
        <v>3.3101860000000003</v>
      </c>
      <c r="Q90" s="122"/>
      <c r="S90" s="2" t="s">
        <v>145</v>
      </c>
      <c r="T90" s="2">
        <v>340.045233</v>
      </c>
      <c r="U90" s="2"/>
      <c r="V90" s="2"/>
      <c r="W90" s="2"/>
      <c r="X90" s="2"/>
      <c r="Y90" s="2"/>
      <c r="Z90" s="2"/>
      <c r="AA90" s="2"/>
      <c r="AB90" s="2">
        <v>340.045233</v>
      </c>
      <c r="AC90" s="807">
        <v>0</v>
      </c>
    </row>
    <row r="91" spans="1:29" ht="23.1" customHeight="1" x14ac:dyDescent="0.3">
      <c r="A91" s="75"/>
      <c r="B91" s="1005">
        <v>85</v>
      </c>
      <c r="C91" s="1006" t="s">
        <v>149</v>
      </c>
      <c r="D91" s="1007"/>
      <c r="E91" s="1008">
        <v>10.023271000000001</v>
      </c>
      <c r="F91" s="1008"/>
      <c r="G91" s="1009"/>
      <c r="H91" s="1007"/>
      <c r="I91" s="1008"/>
      <c r="J91" s="1008"/>
      <c r="K91" s="1008"/>
      <c r="L91" s="1010">
        <f t="shared" ref="L91:O96" si="11">+D91+H91</f>
        <v>0</v>
      </c>
      <c r="M91" s="1011">
        <f t="shared" si="11"/>
        <v>10.023271000000001</v>
      </c>
      <c r="N91" s="1011">
        <f t="shared" si="11"/>
        <v>0</v>
      </c>
      <c r="O91" s="1011">
        <f t="shared" si="11"/>
        <v>0</v>
      </c>
      <c r="P91" s="1012">
        <f t="shared" si="10"/>
        <v>10.023271000000001</v>
      </c>
      <c r="Q91" s="122"/>
      <c r="S91" s="2" t="s">
        <v>147</v>
      </c>
      <c r="T91" s="2">
        <v>0</v>
      </c>
      <c r="U91" s="2">
        <v>0.12583900000000003</v>
      </c>
      <c r="V91" s="2"/>
      <c r="W91" s="2"/>
      <c r="X91" s="2"/>
      <c r="Y91" s="2">
        <v>3.1843470000000003</v>
      </c>
      <c r="Z91" s="2"/>
      <c r="AA91" s="2"/>
      <c r="AB91" s="2">
        <v>3.3101860000000003</v>
      </c>
      <c r="AC91" s="807">
        <v>0</v>
      </c>
    </row>
    <row r="92" spans="1:29" ht="23.1" customHeight="1" x14ac:dyDescent="0.3">
      <c r="A92" s="75"/>
      <c r="B92" s="1005">
        <v>86</v>
      </c>
      <c r="C92" s="1006" t="s">
        <v>151</v>
      </c>
      <c r="D92" s="1007">
        <v>2337.9492919999993</v>
      </c>
      <c r="E92" s="1008"/>
      <c r="F92" s="1008"/>
      <c r="G92" s="1009"/>
      <c r="H92" s="1007"/>
      <c r="I92" s="1008"/>
      <c r="J92" s="1008"/>
      <c r="K92" s="1008"/>
      <c r="L92" s="1010">
        <f t="shared" si="11"/>
        <v>2337.9492919999993</v>
      </c>
      <c r="M92" s="1011">
        <f t="shared" si="11"/>
        <v>0</v>
      </c>
      <c r="N92" s="1011">
        <f t="shared" si="11"/>
        <v>0</v>
      </c>
      <c r="O92" s="1011">
        <f t="shared" si="11"/>
        <v>0</v>
      </c>
      <c r="P92" s="1012">
        <f>SUM(L92:O92)</f>
        <v>2337.9492919999993</v>
      </c>
      <c r="Q92" s="122"/>
      <c r="S92" s="2" t="s">
        <v>149</v>
      </c>
      <c r="T92" s="2"/>
      <c r="U92" s="2">
        <v>10.023271000000001</v>
      </c>
      <c r="V92" s="2"/>
      <c r="W92" s="2"/>
      <c r="X92" s="2"/>
      <c r="Y92" s="2"/>
      <c r="Z92" s="2"/>
      <c r="AA92" s="2"/>
      <c r="AB92" s="2">
        <v>10.023271000000001</v>
      </c>
      <c r="AC92" s="807">
        <v>0</v>
      </c>
    </row>
    <row r="93" spans="1:29" ht="23.1" customHeight="1" x14ac:dyDescent="0.3">
      <c r="A93" s="75"/>
      <c r="B93" s="1005">
        <v>87</v>
      </c>
      <c r="C93" s="1006" t="s">
        <v>153</v>
      </c>
      <c r="D93" s="1007"/>
      <c r="E93" s="1008"/>
      <c r="F93" s="1008">
        <v>53.352774999999994</v>
      </c>
      <c r="G93" s="1009"/>
      <c r="H93" s="1007"/>
      <c r="I93" s="1008"/>
      <c r="J93" s="1008"/>
      <c r="K93" s="1008"/>
      <c r="L93" s="1010">
        <f t="shared" si="11"/>
        <v>0</v>
      </c>
      <c r="M93" s="1011">
        <f t="shared" si="11"/>
        <v>0</v>
      </c>
      <c r="N93" s="1011">
        <f t="shared" si="11"/>
        <v>53.352774999999994</v>
      </c>
      <c r="O93" s="1011">
        <f t="shared" si="11"/>
        <v>0</v>
      </c>
      <c r="P93" s="1012">
        <f>SUM(L93:O93)</f>
        <v>53.352774999999994</v>
      </c>
      <c r="Q93" s="122"/>
      <c r="S93" s="2" t="s">
        <v>151</v>
      </c>
      <c r="T93" s="2">
        <v>2337.9492919999993</v>
      </c>
      <c r="U93" s="2"/>
      <c r="V93" s="2"/>
      <c r="W93" s="2"/>
      <c r="X93" s="2"/>
      <c r="Y93" s="2"/>
      <c r="Z93" s="2"/>
      <c r="AA93" s="2"/>
      <c r="AB93" s="2">
        <v>2337.9492919999993</v>
      </c>
      <c r="AC93" s="807">
        <v>0</v>
      </c>
    </row>
    <row r="94" spans="1:29" ht="23.1" customHeight="1" x14ac:dyDescent="0.3">
      <c r="B94" s="1005">
        <v>88</v>
      </c>
      <c r="C94" s="1006" t="s">
        <v>155</v>
      </c>
      <c r="D94" s="1007"/>
      <c r="E94" s="1008">
        <v>1586.3483840000004</v>
      </c>
      <c r="F94" s="1008"/>
      <c r="G94" s="1009"/>
      <c r="H94" s="1007"/>
      <c r="I94" s="1008"/>
      <c r="J94" s="1008"/>
      <c r="K94" s="1008"/>
      <c r="L94" s="1010">
        <f t="shared" si="11"/>
        <v>0</v>
      </c>
      <c r="M94" s="1011">
        <f t="shared" si="11"/>
        <v>1586.3483840000004</v>
      </c>
      <c r="N94" s="1011">
        <f t="shared" si="11"/>
        <v>0</v>
      </c>
      <c r="O94" s="1011">
        <f t="shared" si="11"/>
        <v>0</v>
      </c>
      <c r="P94" s="1012">
        <f>SUM(L94:O94)</f>
        <v>1586.3483840000004</v>
      </c>
      <c r="S94" s="2" t="s">
        <v>153</v>
      </c>
      <c r="T94" s="2"/>
      <c r="U94" s="2"/>
      <c r="V94" s="2">
        <v>53.352774999999994</v>
      </c>
      <c r="W94" s="2"/>
      <c r="X94" s="2"/>
      <c r="Y94" s="2"/>
      <c r="Z94" s="2"/>
      <c r="AA94" s="2"/>
      <c r="AB94" s="2">
        <v>53.352774999999994</v>
      </c>
      <c r="AC94" s="807">
        <v>0</v>
      </c>
    </row>
    <row r="95" spans="1:29" ht="23.1" customHeight="1" x14ac:dyDescent="0.3">
      <c r="B95" s="1005">
        <v>89</v>
      </c>
      <c r="C95" s="1006" t="s">
        <v>157</v>
      </c>
      <c r="D95" s="1007"/>
      <c r="E95" s="1008">
        <v>363.94926099999998</v>
      </c>
      <c r="F95" s="1008"/>
      <c r="G95" s="1009"/>
      <c r="H95" s="1007"/>
      <c r="I95" s="1008"/>
      <c r="J95" s="1008"/>
      <c r="K95" s="1008"/>
      <c r="L95" s="1010">
        <f t="shared" si="11"/>
        <v>0</v>
      </c>
      <c r="M95" s="1011">
        <f t="shared" si="11"/>
        <v>363.94926099999998</v>
      </c>
      <c r="N95" s="1011">
        <f t="shared" si="11"/>
        <v>0</v>
      </c>
      <c r="O95" s="1011">
        <f t="shared" si="11"/>
        <v>0</v>
      </c>
      <c r="P95" s="1012">
        <f>SUM(L95:O95)</f>
        <v>363.94926099999998</v>
      </c>
      <c r="S95" s="2" t="s">
        <v>155</v>
      </c>
      <c r="T95" s="2"/>
      <c r="U95" s="2">
        <v>1586.3483840000004</v>
      </c>
      <c r="V95" s="2"/>
      <c r="W95" s="2"/>
      <c r="X95" s="2"/>
      <c r="Y95" s="2"/>
      <c r="Z95" s="2"/>
      <c r="AA95" s="2"/>
      <c r="AB95" s="2">
        <v>1586.3483840000004</v>
      </c>
      <c r="AC95" s="807">
        <v>0</v>
      </c>
    </row>
    <row r="96" spans="1:29" ht="23.1" customHeight="1" thickBot="1" x14ac:dyDescent="0.35">
      <c r="B96" s="1005">
        <v>90</v>
      </c>
      <c r="C96" s="1006" t="s">
        <v>1204</v>
      </c>
      <c r="D96" s="1007"/>
      <c r="E96" s="1008"/>
      <c r="F96" s="1008"/>
      <c r="G96" s="1009"/>
      <c r="H96" s="1007">
        <v>25.172736</v>
      </c>
      <c r="I96" s="1008">
        <v>18.982919999999996</v>
      </c>
      <c r="J96" s="1008"/>
      <c r="K96" s="1008">
        <v>1.2263999999999999</v>
      </c>
      <c r="L96" s="1010">
        <f t="shared" si="11"/>
        <v>25.172736</v>
      </c>
      <c r="M96" s="1011">
        <f t="shared" si="11"/>
        <v>18.982919999999996</v>
      </c>
      <c r="N96" s="1011">
        <f t="shared" si="11"/>
        <v>0</v>
      </c>
      <c r="O96" s="1011">
        <f t="shared" si="11"/>
        <v>1.2263999999999999</v>
      </c>
      <c r="P96" s="1012">
        <f>SUM(L96:O96)</f>
        <v>45.382055999999992</v>
      </c>
      <c r="S96" s="2" t="s">
        <v>157</v>
      </c>
      <c r="T96" s="2"/>
      <c r="U96" s="2">
        <v>363.94926099999998</v>
      </c>
      <c r="V96" s="2"/>
      <c r="W96" s="2"/>
      <c r="X96" s="2"/>
      <c r="Y96" s="2"/>
      <c r="Z96" s="2"/>
      <c r="AA96" s="2"/>
      <c r="AB96" s="2">
        <v>363.94926099999998</v>
      </c>
      <c r="AC96" s="807">
        <v>0</v>
      </c>
    </row>
    <row r="97" spans="2:29" ht="23.1" customHeight="1" thickTop="1" thickBot="1" x14ac:dyDescent="0.35">
      <c r="B97" s="1951" t="s">
        <v>1215</v>
      </c>
      <c r="C97" s="1952"/>
      <c r="D97" s="1014">
        <f t="shared" ref="D97:P97" si="12">SUM(D7:D96)</f>
        <v>28466.043593008384</v>
      </c>
      <c r="E97" s="1015">
        <f t="shared" si="12"/>
        <v>27866.461260000004</v>
      </c>
      <c r="F97" s="1015">
        <f t="shared" si="12"/>
        <v>956.60960699999998</v>
      </c>
      <c r="G97" s="1015">
        <f t="shared" si="12"/>
        <v>2354.090357</v>
      </c>
      <c r="H97" s="1014">
        <f t="shared" si="12"/>
        <v>43.558826070172813</v>
      </c>
      <c r="I97" s="1015">
        <f t="shared" si="12"/>
        <v>457.90396099999998</v>
      </c>
      <c r="J97" s="1015">
        <f t="shared" si="12"/>
        <v>7.7251E-2</v>
      </c>
      <c r="K97" s="1015">
        <f t="shared" si="12"/>
        <v>1.2263999999999999</v>
      </c>
      <c r="L97" s="1016">
        <f t="shared" si="12"/>
        <v>28509.602419078554</v>
      </c>
      <c r="M97" s="1017">
        <f t="shared" si="12"/>
        <v>28324.365221</v>
      </c>
      <c r="N97" s="1017">
        <f t="shared" si="12"/>
        <v>956.68685800000003</v>
      </c>
      <c r="O97" s="1018">
        <f t="shared" si="12"/>
        <v>2355.3167570000001</v>
      </c>
      <c r="P97" s="1019">
        <f t="shared" si="12"/>
        <v>60145.971255078563</v>
      </c>
      <c r="S97" s="2" t="s">
        <v>1204</v>
      </c>
      <c r="T97" s="2"/>
      <c r="U97" s="2"/>
      <c r="V97" s="2"/>
      <c r="W97" s="2"/>
      <c r="X97" s="2">
        <v>25.172736</v>
      </c>
      <c r="Y97" s="2">
        <v>18.982919999999996</v>
      </c>
      <c r="Z97" s="2"/>
      <c r="AA97" s="2">
        <v>1.2263999999999999</v>
      </c>
      <c r="AB97" s="2">
        <v>45.382055999999992</v>
      </c>
      <c r="AC97" s="807">
        <v>0</v>
      </c>
    </row>
    <row r="98" spans="2:29" ht="23.1" customHeight="1" thickBot="1" x14ac:dyDescent="0.35">
      <c r="B98" s="1953"/>
      <c r="C98" s="1954"/>
      <c r="D98" s="1955">
        <f>SUM(D97:G97)</f>
        <v>59643.204817008387</v>
      </c>
      <c r="E98" s="1956"/>
      <c r="F98" s="1956"/>
      <c r="G98" s="1957"/>
      <c r="H98" s="1955">
        <f>SUM(H97:K97)</f>
        <v>502.7664380701728</v>
      </c>
      <c r="I98" s="1956"/>
      <c r="J98" s="1956"/>
      <c r="K98" s="1957"/>
      <c r="L98" s="1955">
        <f>SUM(L97:O97)</f>
        <v>60145.971255078555</v>
      </c>
      <c r="M98" s="1956"/>
      <c r="N98" s="1956"/>
      <c r="O98" s="1957"/>
      <c r="P98" s="1020"/>
      <c r="S98" s="2" t="s">
        <v>290</v>
      </c>
      <c r="T98" s="2">
        <v>28466.043593008384</v>
      </c>
      <c r="U98" s="2">
        <v>27866.461260000004</v>
      </c>
      <c r="V98" s="2">
        <v>956.60960699999998</v>
      </c>
      <c r="W98" s="2">
        <v>2354.090357</v>
      </c>
      <c r="X98" s="2">
        <v>43.558826070172813</v>
      </c>
      <c r="Y98" s="2">
        <v>457.90396099999998</v>
      </c>
      <c r="Z98" s="2">
        <v>7.7251E-2</v>
      </c>
      <c r="AA98" s="2">
        <v>1.2263999999999999</v>
      </c>
      <c r="AB98" s="2">
        <v>60145.971255078563</v>
      </c>
    </row>
    <row r="99" spans="2:29" ht="23.1" customHeight="1" x14ac:dyDescent="0.3">
      <c r="B99" s="402" t="s">
        <v>1206</v>
      </c>
      <c r="C99" s="100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1021"/>
    </row>
    <row r="103" spans="2:29" x14ac:dyDescent="0.3">
      <c r="P103" s="480"/>
    </row>
  </sheetData>
  <mergeCells count="10">
    <mergeCell ref="B97:C98"/>
    <mergeCell ref="D98:G98"/>
    <mergeCell ref="H98:K98"/>
    <mergeCell ref="L98:O98"/>
    <mergeCell ref="P5:P6"/>
    <mergeCell ref="B5:B6"/>
    <mergeCell ref="C5:C6"/>
    <mergeCell ref="D5:G5"/>
    <mergeCell ref="H5:K5"/>
    <mergeCell ref="L5:O5"/>
  </mergeCells>
  <pageMargins left="0.78740157480314965" right="0.59055118110236227" top="0.59055118110236227" bottom="0.59055118110236227" header="0.35433070866141736" footer="0.59055118110236227"/>
  <pageSetup paperSize="9" scale="41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A1:R141"/>
  <sheetViews>
    <sheetView view="pageBreakPreview" topLeftCell="A29" zoomScale="90" zoomScaleNormal="70" zoomScaleSheetLayoutView="90" workbookViewId="0">
      <selection activeCell="D54" sqref="D54"/>
    </sheetView>
  </sheetViews>
  <sheetFormatPr baseColWidth="10" defaultRowHeight="16.5" x14ac:dyDescent="0.3"/>
  <cols>
    <col min="1" max="4" width="17.7109375" style="24" customWidth="1"/>
    <col min="5" max="5" width="18.7109375" style="24" customWidth="1"/>
    <col min="6" max="8" width="17.7109375" style="24" customWidth="1"/>
    <col min="9" max="9" width="16.85546875" style="24" customWidth="1"/>
    <col min="10" max="10" width="11.42578125" style="47"/>
    <col min="11" max="11" width="20.140625" style="47" bestFit="1" customWidth="1"/>
    <col min="12" max="12" width="15.42578125" style="47" bestFit="1" customWidth="1"/>
    <col min="13" max="13" width="16.140625" style="47" customWidth="1"/>
    <col min="14" max="14" width="17.5703125" style="47" bestFit="1" customWidth="1"/>
    <col min="15" max="16" width="29.42578125" style="47" bestFit="1" customWidth="1"/>
    <col min="17" max="17" width="11.42578125" style="47"/>
    <col min="18" max="18" width="23" style="47" customWidth="1"/>
    <col min="19" max="19" width="18" style="24" customWidth="1"/>
    <col min="20" max="20" width="29" style="24" customWidth="1"/>
    <col min="21" max="22" width="11.42578125" style="24"/>
    <col min="23" max="23" width="17.5703125" style="24" bestFit="1" customWidth="1"/>
    <col min="24" max="24" width="29.28515625" style="24" bestFit="1" customWidth="1"/>
    <col min="25" max="16384" width="11.42578125" style="24"/>
  </cols>
  <sheetData>
    <row r="1" spans="1:18" x14ac:dyDescent="0.3">
      <c r="A1" s="811"/>
      <c r="B1" s="811"/>
      <c r="C1" s="811"/>
      <c r="D1" s="811"/>
      <c r="E1" s="811"/>
      <c r="F1" s="811"/>
      <c r="G1" s="811"/>
      <c r="H1" s="811"/>
      <c r="I1" s="811"/>
      <c r="J1" s="812"/>
      <c r="K1" s="1022"/>
      <c r="L1" s="1022"/>
      <c r="M1" s="1022"/>
      <c r="N1" s="1022"/>
    </row>
    <row r="2" spans="1:18" x14ac:dyDescent="0.3">
      <c r="A2" s="811"/>
      <c r="B2" s="811"/>
      <c r="C2" s="811"/>
      <c r="D2" s="811"/>
      <c r="E2" s="811"/>
      <c r="F2" s="811"/>
      <c r="G2" s="811"/>
      <c r="H2" s="811"/>
      <c r="I2" s="811"/>
      <c r="J2" s="812"/>
      <c r="K2" s="1022"/>
      <c r="L2" s="1022"/>
      <c r="M2" s="1022"/>
      <c r="N2" s="71" t="s">
        <v>1112</v>
      </c>
      <c r="O2" s="47" t="s">
        <v>1113</v>
      </c>
    </row>
    <row r="3" spans="1:18" x14ac:dyDescent="0.3">
      <c r="A3" s="811"/>
      <c r="B3" s="811"/>
      <c r="C3" s="811"/>
      <c r="D3" s="811"/>
      <c r="E3" s="811"/>
      <c r="F3" s="811"/>
      <c r="G3" s="811"/>
      <c r="H3" s="811"/>
      <c r="I3" s="811"/>
      <c r="J3" s="812"/>
      <c r="K3" s="1023" t="s">
        <v>1193</v>
      </c>
      <c r="L3" s="1022"/>
      <c r="M3" s="1022"/>
      <c r="N3" s="71" t="s">
        <v>165</v>
      </c>
      <c r="O3" s="47" t="s">
        <v>1115</v>
      </c>
    </row>
    <row r="4" spans="1:18" x14ac:dyDescent="0.3">
      <c r="A4" s="811"/>
      <c r="B4" s="811"/>
      <c r="C4" s="811"/>
      <c r="D4" s="811"/>
      <c r="E4" s="811"/>
      <c r="F4" s="811"/>
      <c r="G4" s="811"/>
      <c r="H4" s="811"/>
      <c r="I4" s="811"/>
      <c r="J4" s="812"/>
      <c r="K4" s="1022"/>
      <c r="L4" s="1022"/>
      <c r="M4" s="1022"/>
      <c r="N4" s="71" t="s">
        <v>1117</v>
      </c>
      <c r="O4" s="47" t="s">
        <v>164</v>
      </c>
    </row>
    <row r="5" spans="1:18" x14ac:dyDescent="0.3">
      <c r="A5" s="811"/>
      <c r="B5" s="811"/>
      <c r="C5" s="811"/>
      <c r="D5" s="811"/>
      <c r="E5" s="811"/>
      <c r="F5" s="811"/>
      <c r="G5" s="811"/>
      <c r="H5" s="811"/>
      <c r="I5" s="811"/>
      <c r="J5" s="812"/>
      <c r="K5" s="1024" t="s">
        <v>1219</v>
      </c>
      <c r="L5" s="1025" t="s">
        <v>1246</v>
      </c>
      <c r="M5" s="1024" t="s">
        <v>1208</v>
      </c>
      <c r="N5" s="71" t="s">
        <v>1199</v>
      </c>
      <c r="O5" s="47" t="s">
        <v>294</v>
      </c>
    </row>
    <row r="6" spans="1:18" x14ac:dyDescent="0.3">
      <c r="A6" s="811"/>
      <c r="B6" s="811"/>
      <c r="C6" s="811"/>
      <c r="D6" s="811"/>
      <c r="E6" s="811"/>
      <c r="F6" s="811"/>
      <c r="G6" s="811"/>
      <c r="H6" s="811"/>
      <c r="I6" s="811"/>
      <c r="J6" s="812"/>
      <c r="K6" s="1026" t="s">
        <v>120</v>
      </c>
      <c r="L6" s="1027">
        <v>11386.580237</v>
      </c>
      <c r="M6" s="1028">
        <v>0.18931575963267114</v>
      </c>
    </row>
    <row r="7" spans="1:18" x14ac:dyDescent="0.3">
      <c r="A7" s="811"/>
      <c r="B7" s="811"/>
      <c r="C7" s="811"/>
      <c r="D7" s="811"/>
      <c r="E7" s="811"/>
      <c r="F7" s="811"/>
      <c r="G7" s="811"/>
      <c r="H7" s="811"/>
      <c r="I7" s="811"/>
      <c r="J7" s="812"/>
      <c r="K7" s="1026" t="s">
        <v>97</v>
      </c>
      <c r="L7" s="1027">
        <v>8816.4225499999993</v>
      </c>
      <c r="M7" s="1028">
        <v>0.14658375891229064</v>
      </c>
      <c r="N7" s="2" t="s">
        <v>315</v>
      </c>
      <c r="O7" s="2" t="s">
        <v>1837</v>
      </c>
    </row>
    <row r="8" spans="1:18" x14ac:dyDescent="0.3">
      <c r="A8" s="811"/>
      <c r="B8" s="811"/>
      <c r="C8" s="811"/>
      <c r="D8" s="811"/>
      <c r="E8" s="811"/>
      <c r="F8" s="811"/>
      <c r="G8" s="811"/>
      <c r="H8" s="811"/>
      <c r="I8" s="811"/>
      <c r="J8" s="812"/>
      <c r="K8" s="1026" t="s">
        <v>89</v>
      </c>
      <c r="L8" s="1027">
        <v>8479.8714060000002</v>
      </c>
      <c r="M8" s="1028">
        <v>0.14098818639135341</v>
      </c>
      <c r="N8" s="2" t="s">
        <v>120</v>
      </c>
      <c r="O8" s="2">
        <v>11386.580237</v>
      </c>
    </row>
    <row r="9" spans="1:18" x14ac:dyDescent="0.3">
      <c r="A9" s="811"/>
      <c r="B9" s="811"/>
      <c r="C9" s="811"/>
      <c r="D9" s="811"/>
      <c r="E9" s="811"/>
      <c r="F9" s="811"/>
      <c r="G9" s="811"/>
      <c r="H9" s="811"/>
      <c r="I9" s="811"/>
      <c r="J9" s="812"/>
      <c r="K9" s="1026" t="s">
        <v>57</v>
      </c>
      <c r="L9" s="1027">
        <v>6190.7374520000012</v>
      </c>
      <c r="M9" s="1028">
        <v>0.10292854737926062</v>
      </c>
      <c r="N9" s="2" t="s">
        <v>97</v>
      </c>
      <c r="O9" s="2">
        <v>8816.4225499999993</v>
      </c>
    </row>
    <row r="10" spans="1:18" x14ac:dyDescent="0.3">
      <c r="A10" s="811"/>
      <c r="B10" s="811"/>
      <c r="C10" s="811"/>
      <c r="D10" s="811"/>
      <c r="E10" s="811"/>
      <c r="F10" s="811"/>
      <c r="G10" s="811"/>
      <c r="H10" s="811"/>
      <c r="I10" s="811"/>
      <c r="J10" s="812"/>
      <c r="K10" s="1026" t="s">
        <v>99</v>
      </c>
      <c r="L10" s="1027">
        <v>3383.9372860000003</v>
      </c>
      <c r="M10" s="1028">
        <v>5.6262077332640457E-2</v>
      </c>
      <c r="N10" s="2" t="s">
        <v>89</v>
      </c>
      <c r="O10" s="2">
        <v>8479.8714060000002</v>
      </c>
    </row>
    <row r="11" spans="1:18" x14ac:dyDescent="0.3">
      <c r="A11" s="811"/>
      <c r="B11" s="811"/>
      <c r="C11" s="811"/>
      <c r="D11" s="811"/>
      <c r="E11" s="811"/>
      <c r="F11" s="811"/>
      <c r="G11" s="811"/>
      <c r="H11" s="811"/>
      <c r="I11" s="811"/>
      <c r="J11" s="812"/>
      <c r="K11" s="1026" t="s">
        <v>152</v>
      </c>
      <c r="L11" s="1027">
        <v>2337.9492920000002</v>
      </c>
      <c r="M11" s="1028">
        <v>3.8871253439150176E-2</v>
      </c>
      <c r="N11" s="2" t="s">
        <v>57</v>
      </c>
      <c r="O11" s="2">
        <v>6190.7374520000012</v>
      </c>
    </row>
    <row r="12" spans="1:18" x14ac:dyDescent="0.3">
      <c r="A12" s="811"/>
      <c r="B12" s="811"/>
      <c r="C12" s="811"/>
      <c r="D12" s="811"/>
      <c r="E12" s="811"/>
      <c r="F12" s="811"/>
      <c r="G12" s="811"/>
      <c r="H12" s="811"/>
      <c r="I12" s="811"/>
      <c r="J12" s="812"/>
      <c r="K12" s="1022" t="s">
        <v>1209</v>
      </c>
      <c r="L12" s="1027">
        <v>19550.473032078567</v>
      </c>
      <c r="M12" s="1028">
        <v>0.3250504169126337</v>
      </c>
      <c r="N12" s="2" t="s">
        <v>99</v>
      </c>
      <c r="O12" s="2">
        <v>3383.9372860000003</v>
      </c>
    </row>
    <row r="13" spans="1:18" x14ac:dyDescent="0.3">
      <c r="A13" s="811"/>
      <c r="B13" s="811"/>
      <c r="C13" s="811"/>
      <c r="D13" s="811"/>
      <c r="E13" s="811"/>
      <c r="F13" s="811"/>
      <c r="G13" s="811"/>
      <c r="H13" s="811"/>
      <c r="I13" s="811"/>
      <c r="J13" s="812"/>
      <c r="K13" s="1022" t="s">
        <v>1247</v>
      </c>
      <c r="L13" s="1027">
        <v>60145.971255078563</v>
      </c>
      <c r="M13" s="1028">
        <v>1</v>
      </c>
      <c r="N13" s="2" t="s">
        <v>152</v>
      </c>
      <c r="O13" s="2">
        <v>2337.9492920000002</v>
      </c>
    </row>
    <row r="14" spans="1:18" x14ac:dyDescent="0.3">
      <c r="A14" s="811"/>
      <c r="B14" s="811"/>
      <c r="C14" s="811"/>
      <c r="D14" s="811"/>
      <c r="E14" s="811"/>
      <c r="F14" s="811"/>
      <c r="G14" s="811"/>
      <c r="H14" s="811"/>
      <c r="I14" s="811"/>
      <c r="J14" s="812"/>
      <c r="K14" s="1022"/>
      <c r="L14" s="1022"/>
      <c r="M14" s="1022"/>
      <c r="N14" s="2" t="s">
        <v>126</v>
      </c>
      <c r="O14" s="2">
        <v>2071.6143660000002</v>
      </c>
      <c r="R14" s="24"/>
    </row>
    <row r="15" spans="1:18" x14ac:dyDescent="0.3">
      <c r="A15" s="811"/>
      <c r="B15" s="811"/>
      <c r="C15" s="811"/>
      <c r="D15" s="811"/>
      <c r="E15" s="811"/>
      <c r="F15" s="811"/>
      <c r="G15" s="811"/>
      <c r="H15" s="811"/>
      <c r="I15" s="811"/>
      <c r="J15" s="812"/>
      <c r="K15" s="1022"/>
      <c r="L15" s="1022"/>
      <c r="M15" s="1022"/>
      <c r="N15" s="2" t="s">
        <v>77</v>
      </c>
      <c r="O15" s="2">
        <v>1810.532991</v>
      </c>
      <c r="R15" s="24"/>
    </row>
    <row r="16" spans="1:18" x14ac:dyDescent="0.3">
      <c r="A16" s="811"/>
      <c r="B16" s="811"/>
      <c r="C16" s="811"/>
      <c r="D16" s="811"/>
      <c r="E16" s="811"/>
      <c r="F16" s="811"/>
      <c r="G16" s="811"/>
      <c r="H16" s="811"/>
      <c r="I16" s="811"/>
      <c r="J16" s="812"/>
      <c r="K16" s="1022"/>
      <c r="L16" s="1022"/>
      <c r="M16" s="1022"/>
      <c r="N16" s="2" t="s">
        <v>156</v>
      </c>
      <c r="O16" s="2">
        <v>1586.3483839999999</v>
      </c>
      <c r="R16" s="24"/>
    </row>
    <row r="17" spans="1:18" x14ac:dyDescent="0.3">
      <c r="A17" s="811"/>
      <c r="B17" s="811"/>
      <c r="C17" s="811"/>
      <c r="D17" s="811"/>
      <c r="E17" s="811"/>
      <c r="F17" s="811"/>
      <c r="G17" s="811"/>
      <c r="H17" s="811"/>
      <c r="I17" s="811"/>
      <c r="J17" s="812"/>
      <c r="K17" s="1022"/>
      <c r="L17" s="1022"/>
      <c r="M17" s="1022"/>
      <c r="N17" s="2" t="s">
        <v>69</v>
      </c>
      <c r="O17" s="2">
        <v>1183.1420370000001</v>
      </c>
      <c r="R17" s="24"/>
    </row>
    <row r="18" spans="1:18" x14ac:dyDescent="0.3">
      <c r="A18" s="811"/>
      <c r="B18" s="811"/>
      <c r="C18" s="811"/>
      <c r="D18" s="811"/>
      <c r="E18" s="811"/>
      <c r="F18" s="811"/>
      <c r="G18" s="811"/>
      <c r="H18" s="811"/>
      <c r="I18" s="811"/>
      <c r="J18" s="812"/>
      <c r="K18" s="1022"/>
      <c r="L18" s="1022"/>
      <c r="M18" s="1022"/>
      <c r="N18" s="2" t="s">
        <v>29</v>
      </c>
      <c r="O18" s="2">
        <v>1114.0454500000001</v>
      </c>
      <c r="R18" s="24"/>
    </row>
    <row r="19" spans="1:18" x14ac:dyDescent="0.3">
      <c r="A19" s="811"/>
      <c r="B19" s="811"/>
      <c r="C19" s="811"/>
      <c r="D19" s="811"/>
      <c r="E19" s="811"/>
      <c r="F19" s="811"/>
      <c r="G19" s="811"/>
      <c r="H19" s="811"/>
      <c r="I19" s="811"/>
      <c r="J19" s="812"/>
      <c r="K19" s="1022"/>
      <c r="L19" s="1022"/>
      <c r="M19" s="1022"/>
      <c r="N19" s="2" t="s">
        <v>25</v>
      </c>
      <c r="O19" s="2">
        <v>993.73531300000013</v>
      </c>
      <c r="R19" s="24"/>
    </row>
    <row r="20" spans="1:18" x14ac:dyDescent="0.3">
      <c r="A20" s="811"/>
      <c r="B20" s="811"/>
      <c r="C20" s="811"/>
      <c r="D20" s="811"/>
      <c r="E20" s="811"/>
      <c r="F20" s="811"/>
      <c r="G20" s="811"/>
      <c r="H20" s="811"/>
      <c r="I20" s="811"/>
      <c r="J20" s="812"/>
      <c r="K20" s="1022"/>
      <c r="L20" s="1029"/>
      <c r="M20" s="1029"/>
      <c r="N20" s="2" t="s">
        <v>59</v>
      </c>
      <c r="O20" s="2">
        <v>801.99567800000023</v>
      </c>
      <c r="R20" s="24"/>
    </row>
    <row r="21" spans="1:18" x14ac:dyDescent="0.3">
      <c r="A21" s="811"/>
      <c r="B21" s="811"/>
      <c r="C21" s="811"/>
      <c r="D21" s="811"/>
      <c r="E21" s="811"/>
      <c r="F21" s="811"/>
      <c r="G21" s="811"/>
      <c r="H21" s="811"/>
      <c r="I21" s="811"/>
      <c r="J21" s="812"/>
      <c r="K21" s="1022"/>
      <c r="L21" s="1022"/>
      <c r="M21" s="1022"/>
      <c r="N21" s="2" t="s">
        <v>91</v>
      </c>
      <c r="O21" s="2">
        <v>708.88318800000002</v>
      </c>
      <c r="R21" s="24"/>
    </row>
    <row r="22" spans="1:18" x14ac:dyDescent="0.3">
      <c r="A22" s="811"/>
      <c r="B22" s="811"/>
      <c r="C22" s="811"/>
      <c r="D22" s="811"/>
      <c r="E22" s="811"/>
      <c r="F22" s="811"/>
      <c r="G22" s="811"/>
      <c r="H22" s="811"/>
      <c r="I22" s="811"/>
      <c r="J22" s="812"/>
      <c r="K22" s="1022"/>
      <c r="L22" s="1022"/>
      <c r="M22" s="1022"/>
      <c r="N22" s="2" t="s">
        <v>73</v>
      </c>
      <c r="O22" s="2">
        <v>707.83805599999994</v>
      </c>
      <c r="R22" s="24"/>
    </row>
    <row r="23" spans="1:18" x14ac:dyDescent="0.3">
      <c r="A23" s="811"/>
      <c r="B23" s="811"/>
      <c r="C23" s="811"/>
      <c r="D23" s="811"/>
      <c r="E23" s="811"/>
      <c r="F23" s="811"/>
      <c r="G23" s="811"/>
      <c r="H23" s="811"/>
      <c r="I23" s="811"/>
      <c r="J23" s="812"/>
      <c r="K23" s="1022"/>
      <c r="L23" s="1022"/>
      <c r="M23" s="1022"/>
      <c r="N23" s="2" t="s">
        <v>118</v>
      </c>
      <c r="O23" s="2">
        <v>628.62869699999987</v>
      </c>
      <c r="R23" s="24"/>
    </row>
    <row r="24" spans="1:18" x14ac:dyDescent="0.3">
      <c r="A24" s="811"/>
      <c r="B24" s="811"/>
      <c r="C24" s="811"/>
      <c r="D24" s="811"/>
      <c r="E24" s="811"/>
      <c r="F24" s="811"/>
      <c r="G24" s="811"/>
      <c r="H24" s="811"/>
      <c r="I24" s="811"/>
      <c r="J24" s="812"/>
      <c r="K24" s="1022"/>
      <c r="L24" s="1022"/>
      <c r="M24" s="1022"/>
      <c r="N24" s="2" t="s">
        <v>290</v>
      </c>
      <c r="O24" s="2">
        <v>52202.262382999994</v>
      </c>
      <c r="R24" s="24"/>
    </row>
    <row r="25" spans="1:18" x14ac:dyDescent="0.3">
      <c r="A25" s="811"/>
      <c r="B25" s="811"/>
      <c r="C25" s="811"/>
      <c r="D25" s="811"/>
      <c r="E25" s="811"/>
      <c r="F25" s="811"/>
      <c r="G25" s="811"/>
      <c r="H25" s="811"/>
      <c r="I25" s="811"/>
      <c r="J25" s="812"/>
      <c r="K25" s="1022"/>
      <c r="L25" s="1022"/>
      <c r="M25" s="1022"/>
      <c r="N25" s="1022"/>
      <c r="R25" s="24"/>
    </row>
    <row r="26" spans="1:18" x14ac:dyDescent="0.3">
      <c r="A26" s="811"/>
      <c r="B26" s="811"/>
      <c r="C26" s="811"/>
      <c r="D26" s="811"/>
      <c r="E26" s="811"/>
      <c r="F26" s="811"/>
      <c r="G26" s="811"/>
      <c r="H26" s="811"/>
      <c r="I26" s="811"/>
      <c r="J26" s="812"/>
      <c r="K26" s="1022"/>
      <c r="L26" s="1022"/>
      <c r="M26" s="1022"/>
      <c r="N26" s="1022"/>
      <c r="R26" s="24"/>
    </row>
    <row r="27" spans="1:18" x14ac:dyDescent="0.3">
      <c r="A27" s="811"/>
      <c r="B27" s="811"/>
      <c r="C27" s="811"/>
      <c r="D27" s="811"/>
      <c r="E27" s="811"/>
      <c r="F27" s="811"/>
      <c r="G27" s="811"/>
      <c r="H27" s="811"/>
      <c r="I27" s="811"/>
      <c r="J27" s="812"/>
      <c r="K27" s="1022"/>
      <c r="L27" s="1022"/>
      <c r="M27" s="1022"/>
      <c r="N27" s="1022"/>
      <c r="R27" s="24"/>
    </row>
    <row r="28" spans="1:18" x14ac:dyDescent="0.3">
      <c r="A28" s="811"/>
      <c r="B28" s="811"/>
      <c r="C28" s="811"/>
      <c r="D28" s="811"/>
      <c r="E28" s="811"/>
      <c r="F28" s="811"/>
      <c r="G28" s="811"/>
      <c r="H28" s="811"/>
      <c r="I28" s="811"/>
      <c r="J28" s="812"/>
      <c r="K28" s="1022"/>
      <c r="L28" s="1022"/>
      <c r="M28" s="1022"/>
      <c r="N28" s="1022"/>
      <c r="R28" s="24"/>
    </row>
    <row r="29" spans="1:18" x14ac:dyDescent="0.3">
      <c r="A29" s="811"/>
      <c r="B29" s="811"/>
      <c r="C29" s="811"/>
      <c r="D29" s="811"/>
      <c r="E29" s="811"/>
      <c r="F29" s="811"/>
      <c r="G29" s="811"/>
      <c r="H29" s="811"/>
      <c r="I29" s="811"/>
      <c r="J29" s="812"/>
      <c r="K29" s="1022"/>
      <c r="L29" s="1022"/>
      <c r="M29" s="1022"/>
      <c r="N29" s="1022"/>
      <c r="R29" s="24"/>
    </row>
    <row r="30" spans="1:18" x14ac:dyDescent="0.3">
      <c r="A30" s="811"/>
      <c r="B30" s="811"/>
      <c r="C30" s="811"/>
      <c r="D30" s="811"/>
      <c r="E30" s="811"/>
      <c r="F30" s="811"/>
      <c r="G30" s="811"/>
      <c r="H30" s="811"/>
      <c r="I30" s="811"/>
      <c r="J30" s="812"/>
      <c r="K30" s="1022"/>
      <c r="L30" s="1022"/>
      <c r="M30" s="1022"/>
      <c r="N30" s="1022"/>
      <c r="R30" s="24"/>
    </row>
    <row r="31" spans="1:18" x14ac:dyDescent="0.3">
      <c r="A31" s="811"/>
      <c r="B31" s="811"/>
      <c r="C31" s="811"/>
      <c r="D31" s="811"/>
      <c r="E31" s="811"/>
      <c r="F31" s="811"/>
      <c r="G31" s="811"/>
      <c r="H31" s="811"/>
      <c r="I31" s="811"/>
      <c r="J31" s="812"/>
      <c r="K31" s="1022"/>
      <c r="L31" s="1022"/>
      <c r="M31" s="1022"/>
      <c r="N31" s="1022"/>
      <c r="R31" s="24"/>
    </row>
    <row r="32" spans="1:18" x14ac:dyDescent="0.3">
      <c r="A32" s="811"/>
      <c r="B32" s="811"/>
      <c r="C32" s="811"/>
      <c r="D32" s="811"/>
      <c r="E32" s="811"/>
      <c r="F32" s="811"/>
      <c r="G32" s="811"/>
      <c r="H32" s="811"/>
      <c r="I32" s="811"/>
      <c r="J32" s="812"/>
      <c r="K32" s="1022"/>
      <c r="L32" s="1022"/>
      <c r="M32" s="1022"/>
      <c r="N32" s="71" t="s">
        <v>1112</v>
      </c>
      <c r="O32" s="47" t="s">
        <v>1113</v>
      </c>
    </row>
    <row r="33" spans="1:18" x14ac:dyDescent="0.3">
      <c r="A33" s="811"/>
      <c r="B33" s="811"/>
      <c r="C33" s="811"/>
      <c r="D33" s="811"/>
      <c r="E33" s="811"/>
      <c r="F33" s="811"/>
      <c r="G33" s="811"/>
      <c r="H33" s="811"/>
      <c r="I33" s="811"/>
      <c r="J33" s="812"/>
      <c r="K33" s="1022"/>
      <c r="L33" s="1022"/>
      <c r="M33" s="1022"/>
      <c r="N33" s="71" t="s">
        <v>165</v>
      </c>
      <c r="O33" s="47" t="s">
        <v>1115</v>
      </c>
    </row>
    <row r="34" spans="1:18" x14ac:dyDescent="0.3">
      <c r="A34" s="811"/>
      <c r="B34" s="811"/>
      <c r="C34" s="811"/>
      <c r="D34" s="811"/>
      <c r="E34" s="811"/>
      <c r="F34" s="811"/>
      <c r="G34" s="811"/>
      <c r="H34" s="811"/>
      <c r="I34" s="811"/>
      <c r="J34" s="812"/>
      <c r="K34" s="1023" t="s">
        <v>1248</v>
      </c>
      <c r="L34" s="1022"/>
      <c r="M34" s="1022"/>
      <c r="N34" s="71" t="s">
        <v>1117</v>
      </c>
      <c r="O34" s="47" t="s">
        <v>164</v>
      </c>
    </row>
    <row r="35" spans="1:18" x14ac:dyDescent="0.3">
      <c r="A35" s="811"/>
      <c r="B35" s="811"/>
      <c r="C35" s="811"/>
      <c r="D35" s="811"/>
      <c r="E35" s="811"/>
      <c r="F35" s="811"/>
      <c r="G35" s="811"/>
      <c r="H35" s="811"/>
      <c r="I35" s="811"/>
      <c r="J35" s="812"/>
      <c r="K35" s="1022"/>
      <c r="L35" s="1022"/>
      <c r="M35" s="1022"/>
      <c r="N35" s="71" t="s">
        <v>1199</v>
      </c>
      <c r="O35" s="47" t="s">
        <v>305</v>
      </c>
    </row>
    <row r="36" spans="1:18" x14ac:dyDescent="0.3">
      <c r="A36" s="811"/>
      <c r="B36" s="811"/>
      <c r="C36" s="811"/>
      <c r="D36" s="811"/>
      <c r="E36" s="811"/>
      <c r="F36" s="811"/>
      <c r="G36" s="811"/>
      <c r="H36" s="811"/>
      <c r="I36" s="811"/>
      <c r="J36" s="812"/>
      <c r="K36" s="1022"/>
      <c r="L36" s="1022"/>
      <c r="M36" s="1022"/>
    </row>
    <row r="37" spans="1:18" x14ac:dyDescent="0.3">
      <c r="A37" s="811"/>
      <c r="B37" s="811"/>
      <c r="C37" s="811"/>
      <c r="D37" s="811"/>
      <c r="E37" s="811"/>
      <c r="F37" s="811"/>
      <c r="G37" s="811"/>
      <c r="H37" s="811"/>
      <c r="I37" s="811"/>
      <c r="J37" s="812"/>
      <c r="K37" s="1024" t="s">
        <v>168</v>
      </c>
      <c r="L37" s="1025" t="s">
        <v>1249</v>
      </c>
      <c r="M37" s="1024" t="s">
        <v>1208</v>
      </c>
      <c r="N37" s="2" t="s">
        <v>315</v>
      </c>
      <c r="O37" s="2" t="s">
        <v>1837</v>
      </c>
    </row>
    <row r="38" spans="1:18" x14ac:dyDescent="0.3">
      <c r="A38" s="811"/>
      <c r="B38" s="811"/>
      <c r="C38" s="811"/>
      <c r="D38" s="811"/>
      <c r="E38" s="811"/>
      <c r="F38" s="811"/>
      <c r="G38" s="811"/>
      <c r="H38" s="811"/>
      <c r="I38" s="811"/>
      <c r="J38" s="821"/>
      <c r="K38" s="1026" t="s">
        <v>57</v>
      </c>
      <c r="L38" s="1027">
        <v>6190.0926950000003</v>
      </c>
      <c r="M38" s="1028">
        <v>0.21712308028741936</v>
      </c>
      <c r="N38" s="2" t="s">
        <v>57</v>
      </c>
      <c r="O38" s="2">
        <v>6190.0926950000003</v>
      </c>
    </row>
    <row r="39" spans="1:18" x14ac:dyDescent="0.3">
      <c r="A39" s="811"/>
      <c r="B39" s="811"/>
      <c r="C39" s="811"/>
      <c r="D39" s="811"/>
      <c r="E39" s="811"/>
      <c r="F39" s="811"/>
      <c r="G39" s="811"/>
      <c r="H39" s="811"/>
      <c r="I39" s="811"/>
      <c r="J39" s="821"/>
      <c r="K39" s="1026" t="s">
        <v>89</v>
      </c>
      <c r="L39" s="1027">
        <v>3213.8524629999997</v>
      </c>
      <c r="M39" s="1028">
        <v>0.11272877172251608</v>
      </c>
      <c r="N39" s="2" t="s">
        <v>89</v>
      </c>
      <c r="O39" s="2">
        <v>3213.8524629999997</v>
      </c>
    </row>
    <row r="40" spans="1:18" x14ac:dyDescent="0.3">
      <c r="A40" s="811"/>
      <c r="B40" s="811"/>
      <c r="C40" s="811"/>
      <c r="D40" s="811"/>
      <c r="E40" s="811"/>
      <c r="F40" s="811"/>
      <c r="G40" s="811"/>
      <c r="H40" s="811"/>
      <c r="I40" s="811"/>
      <c r="J40" s="821"/>
      <c r="K40" s="1026" t="s">
        <v>120</v>
      </c>
      <c r="L40" s="1027">
        <v>2768.6340359999999</v>
      </c>
      <c r="M40" s="1028">
        <v>9.7112334128771849E-2</v>
      </c>
      <c r="N40" s="2" t="s">
        <v>120</v>
      </c>
      <c r="O40" s="2">
        <v>2768.6340359999999</v>
      </c>
    </row>
    <row r="41" spans="1:18" x14ac:dyDescent="0.3">
      <c r="A41" s="811"/>
      <c r="B41" s="811"/>
      <c r="C41" s="811"/>
      <c r="D41" s="811"/>
      <c r="E41" s="811"/>
      <c r="F41" s="811"/>
      <c r="G41" s="811"/>
      <c r="H41" s="811"/>
      <c r="I41" s="811"/>
      <c r="J41" s="821"/>
      <c r="K41" s="1026" t="s">
        <v>152</v>
      </c>
      <c r="L41" s="1027">
        <v>2337.9492920000002</v>
      </c>
      <c r="M41" s="1028">
        <v>8.2005678565178777E-2</v>
      </c>
      <c r="N41" s="2" t="s">
        <v>152</v>
      </c>
      <c r="O41" s="2">
        <v>2337.9492920000002</v>
      </c>
    </row>
    <row r="42" spans="1:18" x14ac:dyDescent="0.3">
      <c r="A42" s="811"/>
      <c r="B42" s="811"/>
      <c r="C42" s="811"/>
      <c r="D42" s="811"/>
      <c r="E42" s="811"/>
      <c r="F42" s="811"/>
      <c r="G42" s="811"/>
      <c r="H42" s="811"/>
      <c r="I42" s="811"/>
      <c r="J42" s="821"/>
      <c r="K42" s="1026" t="s">
        <v>126</v>
      </c>
      <c r="L42" s="1027">
        <v>2071.6143660000002</v>
      </c>
      <c r="M42" s="1028">
        <v>7.266374099323393E-2</v>
      </c>
      <c r="N42" s="2" t="s">
        <v>126</v>
      </c>
      <c r="O42" s="2">
        <v>2071.6143660000002</v>
      </c>
    </row>
    <row r="43" spans="1:18" x14ac:dyDescent="0.3">
      <c r="A43" s="811"/>
      <c r="B43" s="811"/>
      <c r="C43" s="811"/>
      <c r="D43" s="811"/>
      <c r="E43" s="811"/>
      <c r="F43" s="811"/>
      <c r="G43" s="811"/>
      <c r="H43" s="811"/>
      <c r="I43" s="811"/>
      <c r="J43" s="821"/>
      <c r="K43" s="1026" t="s">
        <v>77</v>
      </c>
      <c r="L43" s="1027">
        <v>1810.532991</v>
      </c>
      <c r="M43" s="1028">
        <v>6.3506076457537516E-2</v>
      </c>
      <c r="N43" s="2" t="s">
        <v>77</v>
      </c>
      <c r="O43" s="2">
        <v>1810.532991</v>
      </c>
    </row>
    <row r="44" spans="1:18" x14ac:dyDescent="0.3">
      <c r="A44" s="811"/>
      <c r="B44" s="811"/>
      <c r="C44" s="811"/>
      <c r="D44" s="811"/>
      <c r="E44" s="811"/>
      <c r="F44" s="811"/>
      <c r="G44" s="811"/>
      <c r="H44" s="811"/>
      <c r="I44" s="811"/>
      <c r="J44" s="812"/>
      <c r="K44" s="1022" t="s">
        <v>1209</v>
      </c>
      <c r="L44" s="1027">
        <v>10116.926576078564</v>
      </c>
      <c r="M44" s="1028">
        <v>0.35486031784534244</v>
      </c>
      <c r="N44" s="2" t="s">
        <v>69</v>
      </c>
      <c r="O44" s="2">
        <v>1183.1420370000001</v>
      </c>
      <c r="R44" s="24"/>
    </row>
    <row r="45" spans="1:18" x14ac:dyDescent="0.3">
      <c r="A45" s="811"/>
      <c r="B45" s="811"/>
      <c r="C45" s="811"/>
      <c r="D45" s="811"/>
      <c r="E45" s="811"/>
      <c r="F45" s="811"/>
      <c r="G45" s="811"/>
      <c r="H45" s="811"/>
      <c r="I45" s="811"/>
      <c r="J45" s="812"/>
      <c r="K45" s="1022" t="s">
        <v>1250</v>
      </c>
      <c r="L45" s="1027">
        <v>28509.602419078565</v>
      </c>
      <c r="M45" s="1028">
        <v>1</v>
      </c>
      <c r="N45" s="2" t="s">
        <v>29</v>
      </c>
      <c r="O45" s="2">
        <v>1114.0454500000001</v>
      </c>
      <c r="R45" s="24"/>
    </row>
    <row r="46" spans="1:18" x14ac:dyDescent="0.3">
      <c r="A46" s="811"/>
      <c r="B46" s="811"/>
      <c r="C46" s="811"/>
      <c r="D46" s="811"/>
      <c r="E46" s="811"/>
      <c r="F46" s="811"/>
      <c r="G46" s="811"/>
      <c r="H46" s="811"/>
      <c r="I46" s="811"/>
      <c r="J46" s="812"/>
      <c r="K46" s="1022"/>
      <c r="L46" s="1022"/>
      <c r="M46" s="1022"/>
      <c r="N46" s="2" t="s">
        <v>25</v>
      </c>
      <c r="O46" s="2">
        <v>993.73531300000013</v>
      </c>
      <c r="P46" s="812"/>
      <c r="R46" s="24"/>
    </row>
    <row r="47" spans="1:18" x14ac:dyDescent="0.3">
      <c r="A47" s="811"/>
      <c r="B47" s="811"/>
      <c r="C47" s="811"/>
      <c r="D47" s="811"/>
      <c r="E47" s="811"/>
      <c r="F47" s="811"/>
      <c r="G47" s="811"/>
      <c r="H47" s="811"/>
      <c r="I47" s="811"/>
      <c r="J47" s="812"/>
      <c r="K47" s="1022"/>
      <c r="L47" s="1030"/>
      <c r="M47" s="1022"/>
      <c r="N47" s="2" t="s">
        <v>97</v>
      </c>
      <c r="O47" s="2">
        <v>947.86967800000002</v>
      </c>
      <c r="R47" s="24"/>
    </row>
    <row r="48" spans="1:18" x14ac:dyDescent="0.3">
      <c r="A48" s="811"/>
      <c r="B48" s="811"/>
      <c r="C48" s="811"/>
      <c r="D48" s="811"/>
      <c r="E48" s="811"/>
      <c r="F48" s="811"/>
      <c r="G48" s="811"/>
      <c r="H48" s="811"/>
      <c r="I48" s="811"/>
      <c r="J48" s="812"/>
      <c r="K48" s="1022"/>
      <c r="L48" s="1030"/>
      <c r="M48" s="1022"/>
      <c r="N48" s="2" t="s">
        <v>59</v>
      </c>
      <c r="O48" s="2">
        <v>800.03645700000015</v>
      </c>
      <c r="R48" s="24"/>
    </row>
    <row r="49" spans="1:18" x14ac:dyDescent="0.3">
      <c r="A49" s="811"/>
      <c r="B49" s="811"/>
      <c r="C49" s="811"/>
      <c r="D49" s="811"/>
      <c r="E49" s="811"/>
      <c r="F49" s="811"/>
      <c r="G49" s="811"/>
      <c r="H49" s="811"/>
      <c r="I49" s="811"/>
      <c r="J49" s="812"/>
      <c r="K49" s="1022"/>
      <c r="L49" s="1030"/>
      <c r="M49" s="1022"/>
      <c r="N49" s="2" t="s">
        <v>73</v>
      </c>
      <c r="O49" s="2">
        <v>707.83805599999994</v>
      </c>
      <c r="R49" s="24"/>
    </row>
    <row r="50" spans="1:18" x14ac:dyDescent="0.3">
      <c r="A50" s="811"/>
      <c r="B50" s="811"/>
      <c r="C50" s="811"/>
      <c r="D50" s="811"/>
      <c r="E50" s="811"/>
      <c r="F50" s="811"/>
      <c r="G50" s="811"/>
      <c r="H50" s="811"/>
      <c r="I50" s="811"/>
      <c r="J50" s="812"/>
      <c r="K50" s="1022"/>
      <c r="L50" s="1030"/>
      <c r="M50" s="1029"/>
      <c r="N50" s="2" t="s">
        <v>118</v>
      </c>
      <c r="O50" s="2">
        <v>628.62869699999987</v>
      </c>
      <c r="R50" s="24"/>
    </row>
    <row r="51" spans="1:18" x14ac:dyDescent="0.3">
      <c r="A51" s="811"/>
      <c r="B51" s="811"/>
      <c r="C51" s="811"/>
      <c r="D51" s="811"/>
      <c r="E51" s="811"/>
      <c r="F51" s="811"/>
      <c r="G51" s="811"/>
      <c r="H51" s="811"/>
      <c r="I51" s="811"/>
      <c r="J51" s="812"/>
      <c r="K51" s="1022"/>
      <c r="L51" s="1030"/>
      <c r="M51" s="1022"/>
      <c r="N51" s="2" t="s">
        <v>290</v>
      </c>
      <c r="O51" s="2">
        <v>24767.971531000003</v>
      </c>
      <c r="R51" s="24"/>
    </row>
    <row r="52" spans="1:18" x14ac:dyDescent="0.3">
      <c r="A52" s="811"/>
      <c r="B52" s="811"/>
      <c r="C52" s="811"/>
      <c r="D52" s="811"/>
      <c r="E52" s="811"/>
      <c r="F52" s="811"/>
      <c r="G52" s="811"/>
      <c r="H52" s="811"/>
      <c r="I52" s="811"/>
      <c r="J52" s="812"/>
      <c r="K52" s="1022"/>
      <c r="L52" s="1031"/>
      <c r="M52" s="1029"/>
      <c r="N52" s="1022"/>
      <c r="R52" s="24"/>
    </row>
    <row r="53" spans="1:18" x14ac:dyDescent="0.3">
      <c r="A53" s="811"/>
      <c r="B53" s="811"/>
      <c r="C53" s="811"/>
      <c r="D53" s="811"/>
      <c r="E53" s="811"/>
      <c r="F53" s="811"/>
      <c r="G53" s="811"/>
      <c r="H53" s="811"/>
      <c r="I53" s="811"/>
      <c r="J53" s="812"/>
      <c r="K53" s="1022"/>
      <c r="L53" s="1022"/>
      <c r="M53" s="1022"/>
      <c r="N53" s="1022"/>
      <c r="R53" s="24"/>
    </row>
    <row r="54" spans="1:18" x14ac:dyDescent="0.3">
      <c r="A54" s="811"/>
      <c r="B54" s="811"/>
      <c r="C54" s="811"/>
      <c r="D54" s="811"/>
      <c r="E54" s="811"/>
      <c r="F54" s="811"/>
      <c r="G54" s="811"/>
      <c r="H54" s="811"/>
      <c r="I54" s="811"/>
      <c r="J54" s="812"/>
      <c r="K54" s="1022"/>
      <c r="L54" s="1022"/>
      <c r="M54" s="1022"/>
      <c r="N54" s="1022"/>
      <c r="R54" s="24"/>
    </row>
    <row r="55" spans="1:18" x14ac:dyDescent="0.3">
      <c r="A55" s="811"/>
      <c r="B55" s="811"/>
      <c r="C55" s="811"/>
      <c r="D55" s="811"/>
      <c r="E55" s="811"/>
      <c r="F55" s="811"/>
      <c r="G55" s="811"/>
      <c r="H55" s="811"/>
      <c r="I55" s="811"/>
      <c r="J55" s="812"/>
      <c r="K55" s="1022"/>
      <c r="L55" s="1022"/>
      <c r="M55" s="1022"/>
      <c r="N55" s="1022"/>
      <c r="R55" s="24"/>
    </row>
    <row r="56" spans="1:18" x14ac:dyDescent="0.3">
      <c r="A56" s="811"/>
      <c r="B56" s="811"/>
      <c r="C56" s="811"/>
      <c r="D56" s="811"/>
      <c r="E56" s="811"/>
      <c r="F56" s="811"/>
      <c r="G56" s="811"/>
      <c r="H56" s="811"/>
      <c r="I56" s="811"/>
      <c r="J56" s="812"/>
      <c r="K56" s="1022"/>
      <c r="L56" s="1030"/>
      <c r="M56" s="1022"/>
      <c r="N56" s="1022"/>
      <c r="R56" s="24"/>
    </row>
    <row r="57" spans="1:18" x14ac:dyDescent="0.3">
      <c r="A57" s="811"/>
      <c r="B57" s="811"/>
      <c r="C57" s="811"/>
      <c r="D57" s="811"/>
      <c r="E57" s="811"/>
      <c r="F57" s="811"/>
      <c r="G57" s="811"/>
      <c r="H57" s="811"/>
      <c r="I57" s="811"/>
      <c r="J57" s="812"/>
      <c r="K57" s="1022"/>
      <c r="L57" s="1022"/>
      <c r="M57" s="1022"/>
      <c r="N57" s="1022"/>
      <c r="R57" s="24"/>
    </row>
    <row r="58" spans="1:18" x14ac:dyDescent="0.3">
      <c r="A58" s="811"/>
      <c r="B58" s="811"/>
      <c r="C58" s="811"/>
      <c r="D58" s="811"/>
      <c r="E58" s="811"/>
      <c r="F58" s="811"/>
      <c r="G58" s="811"/>
      <c r="H58" s="811"/>
      <c r="I58" s="811"/>
      <c r="J58" s="812"/>
      <c r="K58" s="1022"/>
      <c r="L58" s="1022"/>
      <c r="M58" s="1022"/>
      <c r="N58" s="1022"/>
      <c r="R58" s="24"/>
    </row>
    <row r="59" spans="1:18" x14ac:dyDescent="0.3">
      <c r="A59" s="811"/>
      <c r="B59" s="811"/>
      <c r="C59" s="811"/>
      <c r="D59" s="811"/>
      <c r="E59" s="811"/>
      <c r="F59" s="811"/>
      <c r="G59" s="811"/>
      <c r="H59" s="811"/>
      <c r="I59" s="811"/>
      <c r="J59" s="812"/>
      <c r="K59" s="1022"/>
      <c r="L59" s="1030"/>
      <c r="M59" s="1022"/>
      <c r="N59" s="1022"/>
      <c r="R59" s="24"/>
    </row>
    <row r="60" spans="1:18" x14ac:dyDescent="0.3">
      <c r="A60" s="811"/>
      <c r="B60" s="811"/>
      <c r="C60" s="811"/>
      <c r="D60" s="811"/>
      <c r="E60" s="811"/>
      <c r="F60" s="811"/>
      <c r="G60" s="811"/>
      <c r="H60" s="811"/>
      <c r="I60" s="811"/>
      <c r="J60" s="812"/>
      <c r="K60" s="1022"/>
      <c r="L60" s="1022"/>
      <c r="M60" s="1022"/>
      <c r="N60" s="1022"/>
      <c r="R60" s="24"/>
    </row>
    <row r="61" spans="1:18" x14ac:dyDescent="0.3">
      <c r="A61" s="811"/>
      <c r="B61" s="811"/>
      <c r="C61" s="811"/>
      <c r="D61" s="811"/>
      <c r="E61" s="811"/>
      <c r="F61" s="811"/>
      <c r="G61" s="811"/>
      <c r="H61" s="811"/>
      <c r="I61" s="811"/>
      <c r="J61" s="812"/>
      <c r="K61" s="1022"/>
      <c r="L61" s="1022"/>
      <c r="M61" s="1022"/>
      <c r="N61" s="1022"/>
      <c r="O61" s="812"/>
      <c r="P61" s="812"/>
      <c r="R61" s="24"/>
    </row>
    <row r="62" spans="1:18" x14ac:dyDescent="0.3">
      <c r="A62" s="811"/>
      <c r="B62" s="811"/>
      <c r="C62" s="811"/>
      <c r="D62" s="811"/>
      <c r="E62" s="811"/>
      <c r="F62" s="811"/>
      <c r="G62" s="811"/>
      <c r="H62" s="811"/>
      <c r="I62" s="811"/>
      <c r="J62" s="812"/>
      <c r="K62" s="1022"/>
      <c r="L62" s="1022"/>
      <c r="M62" s="1022"/>
      <c r="N62" s="71" t="s">
        <v>1112</v>
      </c>
      <c r="O62" s="47" t="s">
        <v>1113</v>
      </c>
    </row>
    <row r="63" spans="1:18" x14ac:dyDescent="0.3">
      <c r="A63" s="811"/>
      <c r="B63" s="811"/>
      <c r="C63" s="811"/>
      <c r="D63" s="811"/>
      <c r="E63" s="811"/>
      <c r="F63" s="811"/>
      <c r="G63" s="811"/>
      <c r="H63" s="811"/>
      <c r="I63" s="811"/>
      <c r="J63" s="812"/>
      <c r="K63" s="1022"/>
      <c r="L63" s="1022"/>
      <c r="M63" s="1022"/>
      <c r="N63" s="71" t="s">
        <v>165</v>
      </c>
      <c r="O63" s="47" t="s">
        <v>1115</v>
      </c>
    </row>
    <row r="64" spans="1:18" x14ac:dyDescent="0.3">
      <c r="A64" s="811"/>
      <c r="B64" s="811"/>
      <c r="C64" s="811"/>
      <c r="D64" s="811"/>
      <c r="E64" s="811"/>
      <c r="F64" s="811"/>
      <c r="G64" s="811"/>
      <c r="H64" s="811"/>
      <c r="I64" s="811"/>
      <c r="J64" s="812"/>
      <c r="K64" s="1023" t="s">
        <v>1251</v>
      </c>
      <c r="L64" s="1022"/>
      <c r="M64" s="1022"/>
      <c r="N64" s="71" t="s">
        <v>1117</v>
      </c>
      <c r="O64" s="47" t="s">
        <v>294</v>
      </c>
    </row>
    <row r="65" spans="1:18" x14ac:dyDescent="0.3">
      <c r="A65" s="811"/>
      <c r="B65" s="811"/>
      <c r="C65" s="811"/>
      <c r="D65" s="811"/>
      <c r="E65" s="811"/>
      <c r="F65" s="811"/>
      <c r="G65" s="811"/>
      <c r="H65" s="811"/>
      <c r="I65" s="811"/>
      <c r="J65" s="812"/>
      <c r="K65" s="1022"/>
      <c r="L65" s="1022"/>
      <c r="M65" s="1022"/>
      <c r="N65" s="71" t="s">
        <v>1199</v>
      </c>
      <c r="O65" s="47" t="s">
        <v>306</v>
      </c>
    </row>
    <row r="66" spans="1:18" x14ac:dyDescent="0.3">
      <c r="A66" s="811"/>
      <c r="B66" s="811"/>
      <c r="C66" s="811"/>
      <c r="D66" s="811"/>
      <c r="E66" s="811"/>
      <c r="F66" s="811"/>
      <c r="G66" s="811"/>
      <c r="H66" s="811"/>
      <c r="I66" s="811"/>
      <c r="J66" s="812"/>
      <c r="K66" s="1022" t="s">
        <v>1219</v>
      </c>
      <c r="L66" s="1022"/>
      <c r="M66" s="1022"/>
    </row>
    <row r="67" spans="1:18" x14ac:dyDescent="0.3">
      <c r="A67" s="811"/>
      <c r="B67" s="811"/>
      <c r="C67" s="811"/>
      <c r="D67" s="811"/>
      <c r="E67" s="811"/>
      <c r="F67" s="811"/>
      <c r="G67" s="811"/>
      <c r="H67" s="811"/>
      <c r="I67" s="811"/>
      <c r="J67" s="812"/>
      <c r="K67" s="1024" t="s">
        <v>168</v>
      </c>
      <c r="L67" s="1025" t="s">
        <v>1249</v>
      </c>
      <c r="M67" s="1024" t="s">
        <v>1208</v>
      </c>
      <c r="N67" s="2" t="s">
        <v>315</v>
      </c>
      <c r="O67" s="2" t="s">
        <v>1837</v>
      </c>
    </row>
    <row r="68" spans="1:18" x14ac:dyDescent="0.3">
      <c r="A68" s="811"/>
      <c r="B68" s="811"/>
      <c r="C68" s="811"/>
      <c r="D68" s="811"/>
      <c r="E68" s="811"/>
      <c r="F68" s="811"/>
      <c r="G68" s="811"/>
      <c r="H68" s="811"/>
      <c r="I68" s="811"/>
      <c r="J68" s="821"/>
      <c r="K68" s="1026" t="s">
        <v>120</v>
      </c>
      <c r="L68" s="1027">
        <v>8617.9462009999988</v>
      </c>
      <c r="M68" s="1032">
        <v>0.30425911167854025</v>
      </c>
      <c r="N68" s="2" t="s">
        <v>120</v>
      </c>
      <c r="O68" s="2">
        <v>8617.9462009999988</v>
      </c>
    </row>
    <row r="69" spans="1:18" x14ac:dyDescent="0.3">
      <c r="A69" s="811"/>
      <c r="B69" s="811"/>
      <c r="C69" s="811"/>
      <c r="D69" s="811"/>
      <c r="E69" s="811"/>
      <c r="F69" s="811"/>
      <c r="G69" s="811"/>
      <c r="H69" s="811"/>
      <c r="I69" s="811"/>
      <c r="J69" s="821"/>
      <c r="K69" s="1026" t="s">
        <v>97</v>
      </c>
      <c r="L69" s="1027">
        <v>7053.5689339999999</v>
      </c>
      <c r="M69" s="1032">
        <v>0.24902831463175762</v>
      </c>
      <c r="N69" s="2" t="s">
        <v>97</v>
      </c>
      <c r="O69" s="2">
        <v>7053.5689339999999</v>
      </c>
    </row>
    <row r="70" spans="1:18" x14ac:dyDescent="0.3">
      <c r="A70" s="811"/>
      <c r="B70" s="811"/>
      <c r="C70" s="811"/>
      <c r="D70" s="811"/>
      <c r="E70" s="811"/>
      <c r="F70" s="811"/>
      <c r="G70" s="811"/>
      <c r="H70" s="811"/>
      <c r="I70" s="811"/>
      <c r="J70" s="821"/>
      <c r="K70" s="1026" t="s">
        <v>89</v>
      </c>
      <c r="L70" s="1027">
        <v>4583.0920359999991</v>
      </c>
      <c r="M70" s="1032">
        <v>0.16180740504652313</v>
      </c>
      <c r="N70" s="2" t="s">
        <v>89</v>
      </c>
      <c r="O70" s="2">
        <v>4583.0920359999991</v>
      </c>
    </row>
    <row r="71" spans="1:18" x14ac:dyDescent="0.3">
      <c r="A71" s="811"/>
      <c r="B71" s="811"/>
      <c r="C71" s="811"/>
      <c r="D71" s="811"/>
      <c r="E71" s="811"/>
      <c r="F71" s="811"/>
      <c r="G71" s="811"/>
      <c r="H71" s="811"/>
      <c r="I71" s="811"/>
      <c r="J71" s="821"/>
      <c r="K71" s="1026" t="s">
        <v>99</v>
      </c>
      <c r="L71" s="1027">
        <v>3383.9372860000003</v>
      </c>
      <c r="M71" s="1032">
        <v>0.11947089580285146</v>
      </c>
      <c r="N71" s="2" t="s">
        <v>99</v>
      </c>
      <c r="O71" s="2">
        <v>3383.9372860000003</v>
      </c>
    </row>
    <row r="72" spans="1:18" x14ac:dyDescent="0.3">
      <c r="A72" s="811"/>
      <c r="B72" s="811"/>
      <c r="C72" s="811"/>
      <c r="D72" s="811"/>
      <c r="E72" s="811"/>
      <c r="F72" s="811"/>
      <c r="G72" s="811"/>
      <c r="H72" s="811"/>
      <c r="I72" s="811"/>
      <c r="J72" s="821"/>
      <c r="K72" s="1026" t="s">
        <v>156</v>
      </c>
      <c r="L72" s="1027">
        <v>1586.3483839999999</v>
      </c>
      <c r="M72" s="1032">
        <v>5.6006493759791789E-2</v>
      </c>
      <c r="N72" s="2" t="s">
        <v>156</v>
      </c>
      <c r="O72" s="2">
        <v>1586.3483839999999</v>
      </c>
    </row>
    <row r="73" spans="1:18" x14ac:dyDescent="0.3">
      <c r="A73" s="811"/>
      <c r="B73" s="811"/>
      <c r="C73" s="811"/>
      <c r="D73" s="811"/>
      <c r="E73" s="811"/>
      <c r="F73" s="811"/>
      <c r="G73" s="811"/>
      <c r="H73" s="811"/>
      <c r="I73" s="811"/>
      <c r="J73" s="821"/>
      <c r="K73" s="1026" t="s">
        <v>91</v>
      </c>
      <c r="L73" s="1027">
        <v>708.88318800000002</v>
      </c>
      <c r="M73" s="1032">
        <v>2.5027328325593904E-2</v>
      </c>
      <c r="N73" s="2" t="s">
        <v>91</v>
      </c>
      <c r="O73" s="2">
        <v>708.88318800000002</v>
      </c>
    </row>
    <row r="74" spans="1:18" x14ac:dyDescent="0.3">
      <c r="A74" s="811"/>
      <c r="B74" s="811"/>
      <c r="C74" s="811"/>
      <c r="D74" s="811"/>
      <c r="E74" s="811"/>
      <c r="F74" s="811"/>
      <c r="G74" s="811"/>
      <c r="H74" s="811"/>
      <c r="I74" s="811"/>
      <c r="J74" s="812"/>
      <c r="K74" s="1022" t="s">
        <v>1209</v>
      </c>
      <c r="L74" s="1027">
        <v>2390.5891919999995</v>
      </c>
      <c r="M74" s="1032">
        <v>8.4400450754941903E-2</v>
      </c>
      <c r="N74" s="2" t="s">
        <v>53</v>
      </c>
      <c r="O74" s="2">
        <v>382.58767599999999</v>
      </c>
    </row>
    <row r="75" spans="1:18" x14ac:dyDescent="0.3">
      <c r="A75" s="811"/>
      <c r="B75" s="811"/>
      <c r="C75" s="811"/>
      <c r="D75" s="811"/>
      <c r="E75" s="811"/>
      <c r="F75" s="811"/>
      <c r="G75" s="811"/>
      <c r="H75" s="811"/>
      <c r="I75" s="811"/>
      <c r="J75" s="812"/>
      <c r="K75" s="1022" t="s">
        <v>1252</v>
      </c>
      <c r="L75" s="1027">
        <v>28324.365220999996</v>
      </c>
      <c r="M75" s="1032">
        <v>1</v>
      </c>
      <c r="N75" s="2" t="s">
        <v>105</v>
      </c>
      <c r="O75" s="2">
        <v>373.82893200000001</v>
      </c>
      <c r="P75" s="812"/>
      <c r="R75" s="24"/>
    </row>
    <row r="76" spans="1:18" x14ac:dyDescent="0.3">
      <c r="A76" s="811"/>
      <c r="B76" s="811"/>
      <c r="C76" s="811"/>
      <c r="D76" s="811"/>
      <c r="E76" s="811"/>
      <c r="F76" s="811"/>
      <c r="G76" s="811"/>
      <c r="H76" s="811"/>
      <c r="I76" s="811"/>
      <c r="J76" s="812"/>
      <c r="K76" s="1022"/>
      <c r="L76" s="1022"/>
      <c r="M76" s="1022"/>
      <c r="N76" s="2" t="s">
        <v>158</v>
      </c>
      <c r="O76" s="2">
        <v>363.94926100000004</v>
      </c>
      <c r="R76" s="24"/>
    </row>
    <row r="77" spans="1:18" x14ac:dyDescent="0.3">
      <c r="A77" s="811"/>
      <c r="B77" s="811"/>
      <c r="C77" s="811"/>
      <c r="D77" s="811"/>
      <c r="E77" s="811"/>
      <c r="F77" s="811"/>
      <c r="G77" s="811"/>
      <c r="H77" s="811"/>
      <c r="I77" s="811"/>
      <c r="J77" s="812"/>
      <c r="K77" s="1022"/>
      <c r="L77" s="1031"/>
      <c r="M77" s="1022"/>
      <c r="N77" s="2" t="s">
        <v>290</v>
      </c>
      <c r="O77" s="2">
        <v>27054.141898000002</v>
      </c>
      <c r="R77" s="24"/>
    </row>
    <row r="78" spans="1:18" x14ac:dyDescent="0.3">
      <c r="A78" s="811"/>
      <c r="B78" s="811"/>
      <c r="C78" s="811"/>
      <c r="D78" s="811"/>
      <c r="E78" s="811"/>
      <c r="F78" s="811"/>
      <c r="G78" s="811"/>
      <c r="H78" s="811"/>
      <c r="I78" s="811"/>
      <c r="J78" s="812"/>
      <c r="K78" s="1022"/>
      <c r="L78" s="1031"/>
      <c r="M78" s="1022"/>
      <c r="N78" s="1022"/>
      <c r="R78" s="24"/>
    </row>
    <row r="79" spans="1:18" x14ac:dyDescent="0.3">
      <c r="A79" s="811"/>
      <c r="B79" s="811"/>
      <c r="C79" s="811"/>
      <c r="D79" s="811"/>
      <c r="E79" s="811"/>
      <c r="F79" s="811"/>
      <c r="G79" s="811"/>
      <c r="H79" s="811"/>
      <c r="I79" s="811"/>
      <c r="J79" s="812"/>
      <c r="K79" s="1022"/>
      <c r="L79" s="1031"/>
      <c r="M79" s="1022"/>
      <c r="N79" s="1022"/>
      <c r="R79" s="24"/>
    </row>
    <row r="80" spans="1:18" x14ac:dyDescent="0.3">
      <c r="A80" s="811"/>
      <c r="B80" s="811"/>
      <c r="C80" s="811"/>
      <c r="D80" s="811"/>
      <c r="E80" s="811"/>
      <c r="F80" s="811"/>
      <c r="G80" s="811"/>
      <c r="H80" s="811"/>
      <c r="I80" s="811"/>
      <c r="J80" s="812"/>
      <c r="K80" s="1022"/>
      <c r="L80" s="1031"/>
      <c r="M80" s="1022"/>
      <c r="N80" s="1022"/>
      <c r="R80" s="24"/>
    </row>
    <row r="81" spans="1:18" x14ac:dyDescent="0.3">
      <c r="A81" s="811"/>
      <c r="B81" s="811"/>
      <c r="C81" s="811"/>
      <c r="D81" s="811"/>
      <c r="E81" s="811"/>
      <c r="F81" s="811"/>
      <c r="G81" s="811"/>
      <c r="H81" s="811"/>
      <c r="I81" s="811"/>
      <c r="J81" s="812"/>
      <c r="K81" s="1022"/>
      <c r="L81" s="1031"/>
      <c r="M81" s="1022"/>
      <c r="N81" s="1022"/>
      <c r="R81" s="24"/>
    </row>
    <row r="82" spans="1:18" x14ac:dyDescent="0.3">
      <c r="A82" s="811"/>
      <c r="B82" s="811"/>
      <c r="C82" s="811"/>
      <c r="D82" s="811"/>
      <c r="E82" s="811"/>
      <c r="F82" s="811"/>
      <c r="G82" s="811"/>
      <c r="H82" s="811"/>
      <c r="I82" s="811"/>
      <c r="J82" s="812"/>
      <c r="K82" s="1022"/>
      <c r="L82" s="1031"/>
      <c r="M82" s="1022"/>
      <c r="N82" s="1022"/>
      <c r="R82" s="24"/>
    </row>
    <row r="83" spans="1:18" x14ac:dyDescent="0.3">
      <c r="A83" s="811"/>
      <c r="B83" s="811"/>
      <c r="C83" s="811"/>
      <c r="D83" s="811"/>
      <c r="E83" s="811"/>
      <c r="F83" s="811"/>
      <c r="G83" s="811"/>
      <c r="H83" s="811"/>
      <c r="I83" s="811"/>
      <c r="J83" s="812"/>
      <c r="K83" s="1022"/>
      <c r="L83" s="1022"/>
      <c r="M83" s="1022"/>
      <c r="N83" s="1022"/>
      <c r="O83" s="812"/>
      <c r="P83" s="812"/>
      <c r="R83" s="24"/>
    </row>
    <row r="84" spans="1:18" x14ac:dyDescent="0.3">
      <c r="A84" s="811"/>
      <c r="B84" s="811"/>
      <c r="C84" s="811"/>
      <c r="D84" s="811"/>
      <c r="E84" s="811"/>
      <c r="F84" s="811"/>
      <c r="G84" s="811"/>
      <c r="H84" s="811"/>
      <c r="I84" s="811"/>
      <c r="J84" s="812"/>
      <c r="K84" s="1022"/>
      <c r="L84" s="1022"/>
      <c r="M84" s="1022"/>
      <c r="N84" s="1022"/>
      <c r="O84" s="812"/>
      <c r="P84" s="812"/>
      <c r="R84" s="24"/>
    </row>
    <row r="85" spans="1:18" x14ac:dyDescent="0.3">
      <c r="A85" s="811"/>
      <c r="B85" s="811"/>
      <c r="C85" s="811"/>
      <c r="D85" s="811"/>
      <c r="E85" s="811"/>
      <c r="F85" s="811"/>
      <c r="G85" s="811"/>
      <c r="H85" s="811"/>
      <c r="I85" s="811"/>
      <c r="J85" s="812"/>
      <c r="K85" s="1022"/>
      <c r="L85" s="1022"/>
      <c r="M85" s="1029"/>
      <c r="N85" s="1022"/>
      <c r="O85" s="812"/>
      <c r="P85" s="812"/>
      <c r="R85" s="24"/>
    </row>
    <row r="86" spans="1:18" x14ac:dyDescent="0.3">
      <c r="A86" s="811"/>
      <c r="B86" s="811"/>
      <c r="C86" s="811"/>
      <c r="D86" s="811"/>
      <c r="E86" s="811"/>
      <c r="F86" s="811"/>
      <c r="G86" s="811"/>
      <c r="H86" s="811"/>
      <c r="I86" s="811"/>
      <c r="J86" s="812"/>
      <c r="K86" s="1022"/>
      <c r="L86" s="1022"/>
      <c r="M86" s="1022"/>
      <c r="N86" s="1022"/>
      <c r="O86" s="812"/>
      <c r="P86" s="812"/>
      <c r="R86" s="24"/>
    </row>
    <row r="87" spans="1:18" x14ac:dyDescent="0.3">
      <c r="A87" s="811"/>
      <c r="B87" s="811"/>
      <c r="C87" s="811"/>
      <c r="D87" s="811"/>
      <c r="E87" s="811"/>
      <c r="F87" s="811"/>
      <c r="G87" s="811"/>
      <c r="H87" s="811"/>
      <c r="I87" s="811"/>
      <c r="J87" s="812"/>
      <c r="K87" s="1022"/>
      <c r="L87" s="1022"/>
      <c r="M87" s="1022"/>
      <c r="N87" s="1022"/>
      <c r="R87" s="24"/>
    </row>
    <row r="88" spans="1:18" x14ac:dyDescent="0.3">
      <c r="A88" s="811"/>
      <c r="B88" s="811"/>
      <c r="C88" s="811"/>
      <c r="D88" s="811"/>
      <c r="E88" s="811"/>
      <c r="F88" s="811"/>
      <c r="G88" s="811"/>
      <c r="H88" s="811"/>
      <c r="I88" s="811"/>
      <c r="J88" s="812"/>
      <c r="K88" s="1022"/>
      <c r="L88" s="1022"/>
      <c r="M88" s="1022"/>
      <c r="N88" s="1022"/>
      <c r="O88" s="71" t="s">
        <v>1112</v>
      </c>
      <c r="P88" s="47" t="s">
        <v>1113</v>
      </c>
    </row>
    <row r="89" spans="1:18" x14ac:dyDescent="0.3">
      <c r="A89" s="811"/>
      <c r="B89" s="811"/>
      <c r="C89" s="811"/>
      <c r="D89" s="811"/>
      <c r="E89" s="811"/>
      <c r="F89" s="811"/>
      <c r="G89" s="811"/>
      <c r="H89" s="811"/>
      <c r="I89" s="811"/>
      <c r="J89" s="812"/>
      <c r="K89" s="1022"/>
      <c r="L89" s="1022"/>
      <c r="M89" s="1022"/>
      <c r="N89" s="1022"/>
      <c r="O89" s="71" t="s">
        <v>165</v>
      </c>
      <c r="P89" s="47" t="s">
        <v>1115</v>
      </c>
    </row>
    <row r="90" spans="1:18" x14ac:dyDescent="0.3">
      <c r="A90" s="811"/>
      <c r="B90" s="811"/>
      <c r="C90" s="811"/>
      <c r="D90" s="811"/>
      <c r="E90" s="811"/>
      <c r="F90" s="811"/>
      <c r="G90" s="811"/>
      <c r="H90" s="811"/>
      <c r="I90" s="811"/>
      <c r="J90" s="812"/>
      <c r="K90" s="1023" t="s">
        <v>1212</v>
      </c>
      <c r="L90" s="1022"/>
      <c r="M90" s="1022"/>
      <c r="N90" s="1022"/>
      <c r="O90" s="71" t="s">
        <v>1117</v>
      </c>
      <c r="P90" s="47" t="s">
        <v>164</v>
      </c>
    </row>
    <row r="91" spans="1:18" x14ac:dyDescent="0.3">
      <c r="A91" s="811"/>
      <c r="B91" s="811"/>
      <c r="C91" s="811"/>
      <c r="D91" s="811"/>
      <c r="E91" s="811"/>
      <c r="F91" s="811"/>
      <c r="G91" s="811"/>
      <c r="H91" s="811"/>
      <c r="I91" s="811"/>
      <c r="J91" s="812"/>
      <c r="K91" s="1022"/>
      <c r="L91" s="1022"/>
      <c r="M91" s="1022"/>
      <c r="N91" s="1022"/>
      <c r="O91" s="71" t="s">
        <v>1199</v>
      </c>
      <c r="P91" s="47" t="s">
        <v>307</v>
      </c>
    </row>
    <row r="92" spans="1:18" x14ac:dyDescent="0.3">
      <c r="A92" s="811"/>
      <c r="B92" s="811"/>
      <c r="C92" s="811"/>
      <c r="D92" s="811"/>
      <c r="E92" s="811"/>
      <c r="F92" s="811"/>
      <c r="G92" s="811"/>
      <c r="H92" s="811"/>
      <c r="I92" s="811"/>
      <c r="J92" s="812"/>
      <c r="K92" s="1022"/>
      <c r="L92" s="1022"/>
      <c r="M92" s="1022"/>
      <c r="N92" s="1022"/>
    </row>
    <row r="93" spans="1:18" x14ac:dyDescent="0.3">
      <c r="A93" s="811"/>
      <c r="B93" s="811"/>
      <c r="C93" s="811"/>
      <c r="D93" s="811"/>
      <c r="E93" s="811"/>
      <c r="F93" s="811"/>
      <c r="G93" s="811"/>
      <c r="H93" s="811"/>
      <c r="I93" s="811"/>
      <c r="J93" s="812"/>
      <c r="K93" s="1022" t="s">
        <v>168</v>
      </c>
      <c r="L93" s="1022" t="s">
        <v>1249</v>
      </c>
      <c r="M93" s="1024" t="s">
        <v>1208</v>
      </c>
      <c r="N93" s="1022"/>
      <c r="O93" s="2" t="s">
        <v>315</v>
      </c>
      <c r="P93" s="2" t="s">
        <v>1837</v>
      </c>
    </row>
    <row r="94" spans="1:18" x14ac:dyDescent="0.3">
      <c r="A94" s="811"/>
      <c r="B94" s="811"/>
      <c r="C94" s="811"/>
      <c r="D94" s="811"/>
      <c r="E94" s="811"/>
      <c r="F94" s="811"/>
      <c r="G94" s="811"/>
      <c r="H94" s="811"/>
      <c r="I94" s="811"/>
      <c r="J94" s="812"/>
      <c r="K94" s="1026" t="s">
        <v>89</v>
      </c>
      <c r="L94" s="1033">
        <v>396.11109600000003</v>
      </c>
      <c r="M94" s="1032">
        <v>0.41404467165786035</v>
      </c>
      <c r="N94" s="1022"/>
      <c r="O94" s="2" t="s">
        <v>89</v>
      </c>
      <c r="P94" s="2">
        <v>396.11109600000003</v>
      </c>
    </row>
    <row r="95" spans="1:18" x14ac:dyDescent="0.3">
      <c r="A95" s="811"/>
      <c r="B95" s="811"/>
      <c r="C95" s="811"/>
      <c r="D95" s="811"/>
      <c r="E95" s="811"/>
      <c r="F95" s="811"/>
      <c r="G95" s="811"/>
      <c r="H95" s="811"/>
      <c r="I95" s="811"/>
      <c r="J95" s="812"/>
      <c r="K95" s="1026" t="s">
        <v>93</v>
      </c>
      <c r="L95" s="1033">
        <v>201.47084699999999</v>
      </c>
      <c r="M95" s="1032">
        <v>0.21059225943709997</v>
      </c>
      <c r="N95" s="1022"/>
      <c r="O95" s="2" t="s">
        <v>93</v>
      </c>
      <c r="P95" s="2">
        <v>201.47084699999999</v>
      </c>
    </row>
    <row r="96" spans="1:18" x14ac:dyDescent="0.3">
      <c r="A96" s="811"/>
      <c r="B96" s="811"/>
      <c r="C96" s="811"/>
      <c r="D96" s="811"/>
      <c r="E96" s="811"/>
      <c r="F96" s="811"/>
      <c r="G96" s="811"/>
      <c r="H96" s="811"/>
      <c r="I96" s="811"/>
      <c r="J96" s="812"/>
      <c r="K96" s="1026" t="s">
        <v>97</v>
      </c>
      <c r="L96" s="1033">
        <v>107.15962399999999</v>
      </c>
      <c r="M96" s="1032">
        <v>0.11201118015148903</v>
      </c>
      <c r="N96" s="1022"/>
      <c r="O96" s="2" t="s">
        <v>97</v>
      </c>
      <c r="P96" s="2">
        <v>107.15962399999999</v>
      </c>
    </row>
    <row r="97" spans="1:18" x14ac:dyDescent="0.3">
      <c r="A97" s="811"/>
      <c r="B97" s="811"/>
      <c r="C97" s="811"/>
      <c r="D97" s="811"/>
      <c r="E97" s="811"/>
      <c r="F97" s="811"/>
      <c r="G97" s="811"/>
      <c r="H97" s="811"/>
      <c r="I97" s="811"/>
      <c r="J97" s="812"/>
      <c r="K97" s="1026" t="s">
        <v>128</v>
      </c>
      <c r="L97" s="1033">
        <v>58.025829000000002</v>
      </c>
      <c r="M97" s="1032">
        <v>6.0652896519667682E-2</v>
      </c>
      <c r="N97" s="1022"/>
      <c r="O97" s="2" t="s">
        <v>128</v>
      </c>
      <c r="P97" s="2">
        <v>58.025829000000002</v>
      </c>
    </row>
    <row r="98" spans="1:18" x14ac:dyDescent="0.3">
      <c r="A98" s="811"/>
      <c r="B98" s="811"/>
      <c r="C98" s="811"/>
      <c r="D98" s="811"/>
      <c r="E98" s="811"/>
      <c r="F98" s="811"/>
      <c r="G98" s="811"/>
      <c r="H98" s="811"/>
      <c r="I98" s="811"/>
      <c r="J98" s="812"/>
      <c r="K98" s="1026" t="s">
        <v>154</v>
      </c>
      <c r="L98" s="1033">
        <v>53.352775000000001</v>
      </c>
      <c r="M98" s="1032">
        <v>5.5768274178592307E-2</v>
      </c>
      <c r="N98" s="1022"/>
      <c r="O98" s="2" t="s">
        <v>154</v>
      </c>
      <c r="P98" s="2">
        <v>53.352775000000001</v>
      </c>
    </row>
    <row r="99" spans="1:18" x14ac:dyDescent="0.3">
      <c r="A99" s="811"/>
      <c r="B99" s="811"/>
      <c r="C99" s="811"/>
      <c r="D99" s="811"/>
      <c r="E99" s="811"/>
      <c r="F99" s="811"/>
      <c r="G99" s="811"/>
      <c r="H99" s="811"/>
      <c r="I99" s="811"/>
      <c r="J99" s="812"/>
      <c r="K99" s="1026" t="s">
        <v>124</v>
      </c>
      <c r="L99" s="1033">
        <v>47.631478000000001</v>
      </c>
      <c r="M99" s="1032">
        <v>4.978795057305993E-2</v>
      </c>
      <c r="N99" s="1022"/>
      <c r="O99" s="2" t="s">
        <v>124</v>
      </c>
      <c r="P99" s="2">
        <v>47.631478000000001</v>
      </c>
    </row>
    <row r="100" spans="1:18" x14ac:dyDescent="0.3">
      <c r="A100" s="811"/>
      <c r="B100" s="811"/>
      <c r="C100" s="811"/>
      <c r="D100" s="811"/>
      <c r="E100" s="811"/>
      <c r="F100" s="811"/>
      <c r="G100" s="811"/>
      <c r="H100" s="811"/>
      <c r="I100" s="811"/>
      <c r="J100" s="812"/>
      <c r="K100" s="1022" t="s">
        <v>1209</v>
      </c>
      <c r="L100" s="1027">
        <v>92.935208999999873</v>
      </c>
      <c r="M100" s="1032">
        <v>9.7142767482230719E-2</v>
      </c>
      <c r="N100" s="1022"/>
      <c r="O100" s="2" t="s">
        <v>1588</v>
      </c>
      <c r="P100" s="2">
        <v>45.751503</v>
      </c>
    </row>
    <row r="101" spans="1:18" x14ac:dyDescent="0.3">
      <c r="A101" s="811"/>
      <c r="B101" s="811"/>
      <c r="C101" s="811"/>
      <c r="D101" s="811"/>
      <c r="E101" s="811"/>
      <c r="F101" s="811"/>
      <c r="G101" s="811"/>
      <c r="H101" s="811"/>
      <c r="I101" s="811"/>
      <c r="J101" s="812"/>
      <c r="K101" s="1022" t="s">
        <v>1127</v>
      </c>
      <c r="L101" s="1030">
        <v>956.68685799999992</v>
      </c>
      <c r="M101" s="1032">
        <v>1</v>
      </c>
      <c r="N101" s="1022"/>
      <c r="O101" s="2" t="s">
        <v>1590</v>
      </c>
      <c r="P101" s="2">
        <v>44.568316000000003</v>
      </c>
      <c r="R101" s="24"/>
    </row>
    <row r="102" spans="1:18" x14ac:dyDescent="0.3">
      <c r="A102" s="811"/>
      <c r="B102" s="811"/>
      <c r="C102" s="811"/>
      <c r="D102" s="811"/>
      <c r="E102" s="811"/>
      <c r="F102" s="811"/>
      <c r="G102" s="811"/>
      <c r="H102" s="811"/>
      <c r="I102" s="811"/>
      <c r="J102" s="812"/>
      <c r="K102" s="1022"/>
      <c r="L102" s="1022"/>
      <c r="M102" s="1022"/>
      <c r="N102" s="1022"/>
      <c r="O102" s="2" t="s">
        <v>1614</v>
      </c>
      <c r="P102" s="2">
        <v>2.3217269999999992</v>
      </c>
      <c r="R102" s="24"/>
    </row>
    <row r="103" spans="1:18" x14ac:dyDescent="0.3">
      <c r="A103" s="811"/>
      <c r="B103" s="811"/>
      <c r="C103" s="811"/>
      <c r="D103" s="811"/>
      <c r="E103" s="811"/>
      <c r="F103" s="811"/>
      <c r="G103" s="811"/>
      <c r="H103" s="811"/>
      <c r="I103" s="811"/>
      <c r="J103" s="812"/>
      <c r="K103" s="1022"/>
      <c r="L103" s="1022"/>
      <c r="M103" s="1022"/>
      <c r="N103" s="1022"/>
      <c r="O103" s="2" t="s">
        <v>43</v>
      </c>
      <c r="P103" s="2">
        <v>0.21641200000000002</v>
      </c>
      <c r="R103" s="24"/>
    </row>
    <row r="104" spans="1:18" x14ac:dyDescent="0.3">
      <c r="A104" s="811"/>
      <c r="B104" s="811"/>
      <c r="C104" s="811"/>
      <c r="D104" s="811"/>
      <c r="E104" s="811"/>
      <c r="F104" s="811"/>
      <c r="G104" s="811"/>
      <c r="H104" s="811"/>
      <c r="I104" s="811"/>
      <c r="J104" s="812"/>
      <c r="K104" s="1022"/>
      <c r="L104" s="1022"/>
      <c r="M104" s="1022"/>
      <c r="N104" s="1022"/>
      <c r="O104" s="2" t="s">
        <v>47</v>
      </c>
      <c r="P104" s="2">
        <v>7.7251000000000014E-2</v>
      </c>
      <c r="R104" s="24"/>
    </row>
    <row r="105" spans="1:18" x14ac:dyDescent="0.3">
      <c r="A105" s="811"/>
      <c r="B105" s="811"/>
      <c r="C105" s="811"/>
      <c r="D105" s="811"/>
      <c r="E105" s="811"/>
      <c r="F105" s="811"/>
      <c r="G105" s="811"/>
      <c r="H105" s="811"/>
      <c r="I105" s="811"/>
      <c r="J105" s="812"/>
      <c r="K105" s="1022"/>
      <c r="L105" s="1022"/>
      <c r="M105" s="1022"/>
      <c r="N105" s="1022"/>
      <c r="O105" s="2" t="s">
        <v>290</v>
      </c>
      <c r="P105" s="2">
        <v>956.68685800000003</v>
      </c>
      <c r="R105" s="24"/>
    </row>
    <row r="106" spans="1:18" x14ac:dyDescent="0.3">
      <c r="A106" s="811"/>
      <c r="B106" s="811"/>
      <c r="C106" s="811"/>
      <c r="D106" s="811"/>
      <c r="E106" s="811"/>
      <c r="F106" s="811"/>
      <c r="G106" s="811"/>
      <c r="H106" s="811"/>
      <c r="I106" s="811"/>
      <c r="J106" s="812"/>
      <c r="K106" s="1022"/>
      <c r="L106" s="1022"/>
      <c r="M106" s="1022"/>
      <c r="N106" s="1022"/>
      <c r="R106" s="24"/>
    </row>
    <row r="107" spans="1:18" x14ac:dyDescent="0.3">
      <c r="A107" s="811"/>
      <c r="B107" s="811"/>
      <c r="C107" s="811"/>
      <c r="D107" s="811"/>
      <c r="E107" s="811"/>
      <c r="F107" s="811"/>
      <c r="G107" s="811"/>
      <c r="H107" s="811"/>
      <c r="I107" s="811"/>
      <c r="J107" s="812"/>
      <c r="K107" s="1022"/>
      <c r="L107" s="1022"/>
      <c r="M107" s="1022"/>
      <c r="N107" s="1022"/>
    </row>
    <row r="108" spans="1:18" x14ac:dyDescent="0.3">
      <c r="A108" s="811"/>
      <c r="B108" s="811"/>
      <c r="C108" s="811"/>
      <c r="D108" s="811"/>
      <c r="E108" s="811"/>
      <c r="F108" s="811"/>
      <c r="G108" s="811"/>
      <c r="H108" s="811"/>
      <c r="I108" s="811"/>
      <c r="J108" s="812"/>
      <c r="K108" s="1022"/>
      <c r="L108" s="1022"/>
      <c r="M108" s="1022"/>
      <c r="N108" s="1022"/>
    </row>
    <row r="109" spans="1:18" x14ac:dyDescent="0.3">
      <c r="A109" s="811"/>
      <c r="B109" s="811"/>
      <c r="C109" s="811"/>
      <c r="D109" s="811"/>
      <c r="E109" s="811"/>
      <c r="F109" s="811"/>
      <c r="G109" s="811"/>
      <c r="H109" s="811"/>
      <c r="I109" s="811"/>
      <c r="J109" s="812"/>
      <c r="K109" s="1022"/>
      <c r="L109" s="1022"/>
      <c r="M109" s="1022"/>
      <c r="N109" s="1022"/>
    </row>
    <row r="110" spans="1:18" x14ac:dyDescent="0.3">
      <c r="A110" s="811"/>
      <c r="B110" s="811"/>
      <c r="C110" s="811"/>
      <c r="D110" s="811"/>
      <c r="E110" s="811"/>
      <c r="F110" s="811"/>
      <c r="G110" s="811"/>
      <c r="H110" s="811"/>
      <c r="I110" s="811"/>
      <c r="J110" s="812"/>
      <c r="K110" s="1022"/>
      <c r="L110" s="1022"/>
      <c r="M110" s="1022"/>
      <c r="N110" s="1022"/>
    </row>
    <row r="111" spans="1:18" x14ac:dyDescent="0.3">
      <c r="A111" s="811"/>
      <c r="B111" s="811"/>
      <c r="C111" s="811"/>
      <c r="D111" s="811"/>
      <c r="E111" s="811"/>
      <c r="F111" s="811"/>
      <c r="G111" s="811"/>
      <c r="H111" s="811"/>
      <c r="I111" s="811"/>
      <c r="J111" s="812"/>
      <c r="K111" s="1022"/>
      <c r="L111" s="1022"/>
      <c r="M111" s="1022"/>
      <c r="N111" s="1022"/>
    </row>
    <row r="112" spans="1:18" x14ac:dyDescent="0.3">
      <c r="A112" s="811"/>
      <c r="B112" s="811"/>
      <c r="C112" s="811"/>
      <c r="D112" s="811"/>
      <c r="E112" s="811"/>
      <c r="F112" s="811"/>
      <c r="G112" s="811"/>
      <c r="H112" s="811"/>
      <c r="I112" s="811"/>
      <c r="J112" s="812"/>
      <c r="K112" s="1022"/>
      <c r="L112" s="1022"/>
      <c r="M112" s="1022"/>
      <c r="N112" s="1022"/>
    </row>
    <row r="113" spans="1:16" x14ac:dyDescent="0.3">
      <c r="A113" s="811"/>
      <c r="B113" s="811"/>
      <c r="C113" s="811"/>
      <c r="D113" s="811"/>
      <c r="E113" s="811"/>
      <c r="F113" s="811"/>
      <c r="G113" s="811"/>
      <c r="H113" s="811"/>
      <c r="I113" s="811"/>
      <c r="J113" s="812"/>
      <c r="K113" s="1022"/>
      <c r="L113" s="1022"/>
      <c r="M113" s="1022"/>
      <c r="N113" s="1022"/>
    </row>
    <row r="114" spans="1:16" x14ac:dyDescent="0.3">
      <c r="A114" s="811"/>
      <c r="B114" s="811"/>
      <c r="C114" s="811"/>
      <c r="D114" s="811"/>
      <c r="E114" s="811"/>
      <c r="F114" s="811"/>
      <c r="G114" s="811"/>
      <c r="H114" s="811"/>
      <c r="I114" s="811"/>
      <c r="J114" s="812"/>
      <c r="K114" s="1022"/>
      <c r="L114" s="1022"/>
      <c r="M114" s="1022"/>
      <c r="N114" s="1022"/>
    </row>
    <row r="115" spans="1:16" x14ac:dyDescent="0.3">
      <c r="A115" s="811"/>
      <c r="B115" s="811"/>
      <c r="C115" s="811"/>
      <c r="D115" s="811"/>
      <c r="E115" s="811"/>
      <c r="F115" s="811"/>
      <c r="G115" s="811"/>
      <c r="H115" s="811"/>
      <c r="I115" s="811"/>
      <c r="J115" s="812"/>
      <c r="K115" s="1023" t="s">
        <v>1213</v>
      </c>
      <c r="L115" s="1022"/>
      <c r="M115" s="1022"/>
      <c r="N115" s="1022"/>
      <c r="O115" s="71" t="s">
        <v>1112</v>
      </c>
      <c r="P115" s="47" t="s">
        <v>1113</v>
      </c>
    </row>
    <row r="116" spans="1:16" x14ac:dyDescent="0.3">
      <c r="A116" s="811"/>
      <c r="B116" s="811"/>
      <c r="C116" s="811"/>
      <c r="D116" s="811"/>
      <c r="E116" s="811"/>
      <c r="F116" s="811"/>
      <c r="G116" s="811"/>
      <c r="H116" s="811"/>
      <c r="I116" s="811"/>
      <c r="J116" s="812"/>
      <c r="K116" s="1022"/>
      <c r="L116" s="1022"/>
      <c r="M116" s="1022"/>
      <c r="N116" s="1022"/>
      <c r="O116" s="71" t="s">
        <v>165</v>
      </c>
      <c r="P116" s="47" t="s">
        <v>1115</v>
      </c>
    </row>
    <row r="117" spans="1:16" x14ac:dyDescent="0.3">
      <c r="A117" s="811"/>
      <c r="B117" s="811"/>
      <c r="C117" s="811"/>
      <c r="D117" s="811"/>
      <c r="E117" s="811"/>
      <c r="F117" s="811"/>
      <c r="G117" s="811"/>
      <c r="H117" s="811"/>
      <c r="I117" s="811"/>
      <c r="J117" s="812"/>
      <c r="K117" s="1022"/>
      <c r="L117" s="1022"/>
      <c r="M117" s="1022"/>
      <c r="N117" s="1022"/>
      <c r="O117" s="71" t="s">
        <v>1117</v>
      </c>
      <c r="P117" s="47" t="s">
        <v>164</v>
      </c>
    </row>
    <row r="118" spans="1:16" x14ac:dyDescent="0.3">
      <c r="A118" s="811"/>
      <c r="B118" s="811"/>
      <c r="C118" s="811"/>
      <c r="D118" s="811"/>
      <c r="E118" s="811"/>
      <c r="F118" s="811"/>
      <c r="G118" s="811"/>
      <c r="H118" s="811"/>
      <c r="I118" s="811"/>
      <c r="J118" s="812"/>
      <c r="K118" s="1022"/>
      <c r="L118" s="1022"/>
      <c r="M118" s="1022"/>
      <c r="N118" s="1022"/>
      <c r="O118" s="71" t="s">
        <v>1199</v>
      </c>
      <c r="P118" s="47" t="s">
        <v>308</v>
      </c>
    </row>
    <row r="119" spans="1:16" x14ac:dyDescent="0.3">
      <c r="A119" s="811"/>
      <c r="B119" s="811"/>
      <c r="C119" s="811"/>
      <c r="D119" s="811"/>
      <c r="E119" s="811"/>
      <c r="F119" s="811"/>
      <c r="G119" s="811"/>
      <c r="H119" s="811"/>
      <c r="I119" s="811"/>
      <c r="J119" s="812"/>
      <c r="K119" s="1022"/>
      <c r="L119" s="1022"/>
      <c r="M119" s="1022"/>
      <c r="N119" s="1022"/>
    </row>
    <row r="120" spans="1:16" x14ac:dyDescent="0.3">
      <c r="A120" s="811"/>
      <c r="B120" s="811"/>
      <c r="C120" s="811"/>
      <c r="D120" s="811"/>
      <c r="E120" s="811"/>
      <c r="F120" s="811"/>
      <c r="G120" s="811"/>
      <c r="H120" s="811"/>
      <c r="I120" s="811"/>
      <c r="J120" s="812"/>
      <c r="K120" s="1022" t="s">
        <v>168</v>
      </c>
      <c r="L120" s="1022" t="s">
        <v>1249</v>
      </c>
      <c r="M120" s="1024" t="s">
        <v>1208</v>
      </c>
      <c r="N120" s="1022"/>
      <c r="O120" s="2" t="s">
        <v>315</v>
      </c>
      <c r="P120" s="2" t="s">
        <v>1837</v>
      </c>
    </row>
    <row r="121" spans="1:16" x14ac:dyDescent="0.3">
      <c r="A121" s="811"/>
      <c r="B121" s="811"/>
      <c r="C121" s="811"/>
      <c r="D121" s="811"/>
      <c r="E121" s="811"/>
      <c r="F121" s="811"/>
      <c r="G121" s="811"/>
      <c r="H121" s="811"/>
      <c r="I121" s="811"/>
      <c r="J121" s="812"/>
      <c r="K121" s="1026" t="s">
        <v>97</v>
      </c>
      <c r="L121" s="1033">
        <v>707.82431399999996</v>
      </c>
      <c r="M121" s="1032">
        <v>0.30052191999073863</v>
      </c>
      <c r="N121" s="1022"/>
      <c r="O121" s="2" t="s">
        <v>97</v>
      </c>
      <c r="P121" s="2">
        <v>707.82431399999996</v>
      </c>
    </row>
    <row r="122" spans="1:16" x14ac:dyDescent="0.3">
      <c r="A122" s="811"/>
      <c r="B122" s="811"/>
      <c r="C122" s="811"/>
      <c r="D122" s="811"/>
      <c r="E122" s="811"/>
      <c r="F122" s="811"/>
      <c r="G122" s="811"/>
      <c r="H122" s="811"/>
      <c r="I122" s="811"/>
      <c r="J122" s="812"/>
      <c r="K122" s="1026" t="s">
        <v>132</v>
      </c>
      <c r="L122" s="1033">
        <v>433.42540000000002</v>
      </c>
      <c r="M122" s="1032">
        <v>0.18402000440571739</v>
      </c>
      <c r="N122" s="1022"/>
      <c r="O122" s="2" t="s">
        <v>132</v>
      </c>
      <c r="P122" s="2">
        <v>433.42540000000002</v>
      </c>
    </row>
    <row r="123" spans="1:16" x14ac:dyDescent="0.3">
      <c r="A123" s="811"/>
      <c r="B123" s="811"/>
      <c r="C123" s="811"/>
      <c r="D123" s="811"/>
      <c r="E123" s="811"/>
      <c r="F123" s="811"/>
      <c r="G123" s="811"/>
      <c r="H123" s="811"/>
      <c r="I123" s="811"/>
      <c r="J123" s="812"/>
      <c r="K123" s="1026" t="s">
        <v>95</v>
      </c>
      <c r="L123" s="1033">
        <v>397.78280000000001</v>
      </c>
      <c r="M123" s="1032">
        <v>0.16888717783618265</v>
      </c>
      <c r="N123" s="1022"/>
      <c r="O123" s="2" t="s">
        <v>95</v>
      </c>
      <c r="P123" s="2">
        <v>397.78280000000001</v>
      </c>
    </row>
    <row r="124" spans="1:16" x14ac:dyDescent="0.3">
      <c r="A124" s="811"/>
      <c r="B124" s="811"/>
      <c r="C124" s="811"/>
      <c r="D124" s="811"/>
      <c r="E124" s="811"/>
      <c r="F124" s="811"/>
      <c r="G124" s="811"/>
      <c r="H124" s="811"/>
      <c r="I124" s="811"/>
      <c r="J124" s="812"/>
      <c r="K124" s="1026" t="s">
        <v>89</v>
      </c>
      <c r="L124" s="1033">
        <v>286.815811</v>
      </c>
      <c r="M124" s="1032">
        <v>0.12177377422700517</v>
      </c>
      <c r="N124" s="1022"/>
      <c r="O124" s="2" t="s">
        <v>89</v>
      </c>
      <c r="P124" s="2">
        <v>286.815811</v>
      </c>
    </row>
    <row r="125" spans="1:16" x14ac:dyDescent="0.3">
      <c r="A125" s="811"/>
      <c r="B125" s="811"/>
      <c r="C125" s="811"/>
      <c r="D125" s="811"/>
      <c r="E125" s="811"/>
      <c r="F125" s="811"/>
      <c r="G125" s="811"/>
      <c r="H125" s="811"/>
      <c r="I125" s="811"/>
      <c r="J125" s="812"/>
      <c r="K125" s="47" t="s">
        <v>93</v>
      </c>
      <c r="L125" s="1034">
        <v>198.92968200000001</v>
      </c>
      <c r="M125" s="1032">
        <v>8.4459842358265022E-2</v>
      </c>
      <c r="N125" s="1022"/>
      <c r="O125" s="2" t="s">
        <v>93</v>
      </c>
      <c r="P125" s="2">
        <v>198.92968200000001</v>
      </c>
    </row>
    <row r="126" spans="1:16" x14ac:dyDescent="0.3">
      <c r="A126" s="811"/>
      <c r="B126" s="811"/>
      <c r="C126" s="811"/>
      <c r="D126" s="811"/>
      <c r="E126" s="811"/>
      <c r="F126" s="811"/>
      <c r="G126" s="811"/>
      <c r="H126" s="811"/>
      <c r="I126" s="811"/>
      <c r="J126" s="812"/>
      <c r="K126" s="47" t="s">
        <v>130</v>
      </c>
      <c r="L126" s="1034">
        <v>142.02566400000001</v>
      </c>
      <c r="M126" s="1032">
        <v>6.0300026982740139E-2</v>
      </c>
      <c r="N126" s="1022"/>
      <c r="O126" s="2" t="s">
        <v>130</v>
      </c>
      <c r="P126" s="2">
        <v>142.02566400000001</v>
      </c>
    </row>
    <row r="127" spans="1:16" x14ac:dyDescent="0.3">
      <c r="A127" s="811"/>
      <c r="B127" s="811"/>
      <c r="C127" s="811"/>
      <c r="D127" s="811"/>
      <c r="E127" s="811"/>
      <c r="F127" s="811"/>
      <c r="G127" s="811"/>
      <c r="H127" s="811"/>
      <c r="I127" s="811"/>
      <c r="J127" s="812"/>
      <c r="K127" s="1026" t="s">
        <v>1209</v>
      </c>
      <c r="L127" s="1033">
        <v>529.46843200000012</v>
      </c>
      <c r="M127" s="1032">
        <v>0.22479712354035619</v>
      </c>
      <c r="N127" s="1022"/>
      <c r="O127" s="2" t="s">
        <v>1603</v>
      </c>
      <c r="P127" s="2">
        <v>82.451320999999993</v>
      </c>
    </row>
    <row r="128" spans="1:16" x14ac:dyDescent="0.3">
      <c r="A128" s="811"/>
      <c r="B128" s="811"/>
      <c r="C128" s="811"/>
      <c r="D128" s="811"/>
      <c r="E128" s="811"/>
      <c r="F128" s="811"/>
      <c r="G128" s="811"/>
      <c r="H128" s="811"/>
      <c r="I128" s="811"/>
      <c r="J128" s="812"/>
      <c r="K128" s="1022" t="s">
        <v>1193</v>
      </c>
      <c r="L128" s="1030">
        <v>2355.3167570000001</v>
      </c>
      <c r="M128" s="1032">
        <v>1</v>
      </c>
      <c r="N128" s="1022"/>
      <c r="O128" s="2" t="s">
        <v>1600</v>
      </c>
      <c r="P128" s="2">
        <v>68.227757000000011</v>
      </c>
    </row>
    <row r="129" spans="1:16" x14ac:dyDescent="0.3">
      <c r="A129" s="811"/>
      <c r="B129" s="811"/>
      <c r="C129" s="811"/>
      <c r="D129" s="811"/>
      <c r="E129" s="811"/>
      <c r="F129" s="811"/>
      <c r="G129" s="811"/>
      <c r="H129" s="811"/>
      <c r="I129" s="811"/>
      <c r="J129" s="812"/>
      <c r="K129" s="1022"/>
      <c r="L129" s="1022"/>
      <c r="M129" s="1022"/>
      <c r="N129" s="1022"/>
      <c r="O129" s="2" t="s">
        <v>1813</v>
      </c>
      <c r="P129" s="2">
        <v>36.607607999999999</v>
      </c>
    </row>
    <row r="130" spans="1:16" x14ac:dyDescent="0.3">
      <c r="A130" s="811"/>
      <c r="B130" s="811"/>
      <c r="C130" s="811"/>
      <c r="D130" s="811"/>
      <c r="E130" s="811"/>
      <c r="F130" s="811"/>
      <c r="G130" s="811"/>
      <c r="H130" s="811"/>
      <c r="I130" s="811"/>
      <c r="J130" s="812"/>
      <c r="K130" s="1022"/>
      <c r="L130" s="1022"/>
      <c r="M130" s="1022"/>
      <c r="N130" s="1022"/>
      <c r="O130" s="2" t="s">
        <v>290</v>
      </c>
      <c r="P130" s="2">
        <v>2354.090357</v>
      </c>
    </row>
    <row r="131" spans="1:16" x14ac:dyDescent="0.3">
      <c r="A131" s="811"/>
      <c r="B131" s="811"/>
      <c r="C131" s="811"/>
      <c r="D131" s="811"/>
      <c r="E131" s="811"/>
      <c r="F131" s="811"/>
      <c r="G131" s="811"/>
      <c r="H131" s="811"/>
      <c r="I131" s="811"/>
      <c r="J131" s="812"/>
      <c r="K131" s="1022"/>
      <c r="L131" s="1022"/>
      <c r="M131" s="1022"/>
      <c r="N131" s="1022"/>
    </row>
    <row r="132" spans="1:16" x14ac:dyDescent="0.3">
      <c r="A132" s="811"/>
      <c r="B132" s="811"/>
      <c r="C132" s="811"/>
      <c r="D132" s="811"/>
      <c r="E132" s="811"/>
      <c r="F132" s="811"/>
      <c r="G132" s="811"/>
      <c r="H132" s="811"/>
      <c r="I132" s="811"/>
      <c r="J132" s="812"/>
      <c r="K132" s="1022"/>
      <c r="L132" s="1022"/>
      <c r="M132" s="1022"/>
      <c r="N132" s="1022"/>
    </row>
    <row r="133" spans="1:16" x14ac:dyDescent="0.3">
      <c r="A133" s="811"/>
      <c r="B133" s="811"/>
      <c r="C133" s="811"/>
      <c r="D133" s="811"/>
      <c r="E133" s="811"/>
      <c r="F133" s="811"/>
      <c r="G133" s="811"/>
      <c r="H133" s="811"/>
      <c r="I133" s="811"/>
      <c r="J133" s="812"/>
      <c r="K133" s="1022"/>
      <c r="L133" s="1022"/>
      <c r="M133" s="1022"/>
      <c r="N133" s="1022"/>
    </row>
    <row r="134" spans="1:16" x14ac:dyDescent="0.3">
      <c r="A134" s="811"/>
      <c r="B134" s="811"/>
      <c r="C134" s="811"/>
      <c r="D134" s="811"/>
      <c r="E134" s="811"/>
      <c r="F134" s="811"/>
      <c r="G134" s="811"/>
      <c r="H134" s="811"/>
      <c r="I134" s="811"/>
      <c r="J134" s="812"/>
      <c r="K134" s="1022"/>
      <c r="L134" s="1022"/>
      <c r="M134" s="1022"/>
      <c r="N134" s="1022"/>
    </row>
    <row r="135" spans="1:16" x14ac:dyDescent="0.3">
      <c r="A135" s="811"/>
      <c r="B135" s="811"/>
      <c r="C135" s="811"/>
      <c r="D135" s="811"/>
      <c r="E135" s="811"/>
      <c r="F135" s="811"/>
      <c r="G135" s="811"/>
      <c r="H135" s="811"/>
      <c r="I135" s="811"/>
      <c r="J135" s="812"/>
      <c r="K135" s="1022"/>
      <c r="L135" s="1022"/>
      <c r="M135" s="1022"/>
      <c r="N135" s="1022"/>
    </row>
    <row r="136" spans="1:16" x14ac:dyDescent="0.3">
      <c r="A136" s="811"/>
      <c r="B136" s="811"/>
      <c r="C136" s="811"/>
      <c r="D136" s="811"/>
      <c r="E136" s="811"/>
      <c r="F136" s="811"/>
      <c r="G136" s="811"/>
      <c r="H136" s="811"/>
      <c r="I136" s="811"/>
      <c r="J136" s="812"/>
      <c r="K136" s="1022"/>
      <c r="L136" s="1022"/>
      <c r="M136" s="1022"/>
      <c r="N136" s="1022"/>
    </row>
    <row r="137" spans="1:16" x14ac:dyDescent="0.3">
      <c r="A137" s="811"/>
      <c r="B137" s="811"/>
      <c r="C137" s="811"/>
      <c r="D137" s="811"/>
      <c r="E137" s="811"/>
      <c r="F137" s="811"/>
      <c r="G137" s="811"/>
      <c r="H137" s="811"/>
      <c r="I137" s="811"/>
      <c r="J137" s="812"/>
      <c r="K137" s="1022"/>
      <c r="L137" s="1022"/>
      <c r="M137" s="1022"/>
      <c r="N137" s="1022"/>
    </row>
    <row r="138" spans="1:16" x14ac:dyDescent="0.3">
      <c r="A138" s="811"/>
      <c r="B138" s="811"/>
      <c r="C138" s="811"/>
      <c r="D138" s="811"/>
      <c r="E138" s="811"/>
      <c r="F138" s="811"/>
      <c r="G138" s="811"/>
      <c r="H138" s="811"/>
      <c r="I138" s="811"/>
      <c r="J138" s="812"/>
      <c r="K138" s="1022"/>
      <c r="L138" s="1031"/>
      <c r="M138" s="1022"/>
      <c r="N138" s="1022"/>
    </row>
    <row r="139" spans="1:16" x14ac:dyDescent="0.3">
      <c r="A139" s="811"/>
      <c r="B139" s="811"/>
      <c r="C139" s="811"/>
      <c r="D139" s="811"/>
      <c r="E139" s="811"/>
      <c r="F139" s="811"/>
      <c r="G139" s="811"/>
      <c r="H139" s="811"/>
      <c r="I139" s="811"/>
      <c r="J139" s="812"/>
      <c r="K139" s="1022"/>
      <c r="L139" s="1022"/>
      <c r="M139" s="1022"/>
      <c r="N139" s="1022"/>
    </row>
    <row r="140" spans="1:16" x14ac:dyDescent="0.3">
      <c r="A140" s="811"/>
      <c r="B140" s="811"/>
      <c r="C140" s="811"/>
      <c r="D140" s="811"/>
      <c r="E140" s="811"/>
      <c r="F140" s="811"/>
      <c r="G140" s="811"/>
      <c r="H140" s="811"/>
      <c r="I140" s="811"/>
      <c r="J140" s="812"/>
      <c r="K140" s="1022"/>
      <c r="L140" s="1022"/>
      <c r="M140" s="1022"/>
      <c r="N140" s="1022"/>
    </row>
    <row r="141" spans="1:16" x14ac:dyDescent="0.3">
      <c r="A141" s="811"/>
      <c r="B141" s="811"/>
      <c r="C141" s="811"/>
      <c r="D141" s="811"/>
      <c r="E141" s="811"/>
      <c r="F141" s="811"/>
      <c r="G141" s="811"/>
      <c r="H141" s="811"/>
      <c r="I141" s="811"/>
      <c r="J141" s="812"/>
      <c r="K141" s="1022"/>
      <c r="L141" s="1022"/>
      <c r="M141" s="1022"/>
      <c r="N141" s="1022"/>
    </row>
  </sheetData>
  <pageMargins left="0.78740157480314965" right="0.59055118110236227" top="0.59055118110236227" bottom="0.59055118110236227" header="0" footer="0"/>
  <pageSetup paperSize="9" scale="54" fitToHeight="2" orientation="portrait" r:id="rId1"/>
  <headerFooter alignWithMargins="0"/>
  <rowBreaks count="1" manualBreakCount="1">
    <brk id="81" max="8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A1:X103"/>
  <sheetViews>
    <sheetView showGridLines="0" view="pageBreakPreview" zoomScale="90" zoomScaleNormal="55" zoomScaleSheetLayoutView="90" workbookViewId="0">
      <pane ySplit="4" topLeftCell="A5" activePane="bottomLeft" state="frozen"/>
      <selection activeCell="D2" sqref="D2"/>
      <selection pane="bottomLeft" activeCell="D90" sqref="D90"/>
    </sheetView>
  </sheetViews>
  <sheetFormatPr baseColWidth="10" defaultRowHeight="16.5" x14ac:dyDescent="0.3"/>
  <cols>
    <col min="1" max="1" width="2.28515625" style="24" customWidth="1"/>
    <col min="2" max="2" width="5.140625" style="24" customWidth="1"/>
    <col min="3" max="3" width="63.28515625" style="24" customWidth="1"/>
    <col min="4" max="10" width="16.5703125" style="24" customWidth="1"/>
    <col min="11" max="11" width="7" style="24" customWidth="1"/>
    <col min="12" max="12" width="13.28515625" style="47" bestFit="1" customWidth="1"/>
    <col min="13" max="13" width="49.85546875" style="47" bestFit="1" customWidth="1"/>
    <col min="14" max="14" width="22.42578125" style="47" bestFit="1" customWidth="1"/>
    <col min="15" max="15" width="11.140625" style="47" bestFit="1" customWidth="1"/>
    <col min="16" max="16" width="12.28515625" style="47" bestFit="1" customWidth="1"/>
    <col min="17" max="18" width="13.28515625" style="47" bestFit="1" customWidth="1"/>
    <col min="19" max="19" width="14.85546875" style="47" bestFit="1" customWidth="1"/>
    <col min="20" max="20" width="16.7109375" style="47" bestFit="1" customWidth="1"/>
    <col min="21" max="16384" width="11.42578125" style="24"/>
  </cols>
  <sheetData>
    <row r="1" spans="1:24" ht="20.25" x14ac:dyDescent="0.3">
      <c r="A1" s="459" t="s">
        <v>1253</v>
      </c>
      <c r="B1" s="73"/>
      <c r="C1" s="1035"/>
      <c r="D1" s="460"/>
      <c r="E1" s="460"/>
      <c r="F1" s="460"/>
      <c r="G1" s="460"/>
      <c r="H1" s="460"/>
      <c r="I1" s="460"/>
      <c r="J1" s="460"/>
      <c r="K1" s="75"/>
      <c r="M1" s="71" t="s">
        <v>163</v>
      </c>
      <c r="N1" s="47" t="s">
        <v>294</v>
      </c>
      <c r="P1" s="123"/>
      <c r="Q1" s="123"/>
      <c r="R1" s="123"/>
      <c r="S1" s="123"/>
      <c r="T1" s="123"/>
      <c r="U1" s="73"/>
      <c r="V1" s="73"/>
      <c r="W1" s="73"/>
      <c r="X1" s="73"/>
    </row>
    <row r="2" spans="1:24" ht="17.25" x14ac:dyDescent="0.3">
      <c r="A2" s="75"/>
      <c r="B2" s="460"/>
      <c r="C2" s="1035"/>
      <c r="D2" s="460"/>
      <c r="E2" s="460"/>
      <c r="F2" s="460"/>
      <c r="G2" s="460"/>
      <c r="H2" s="460"/>
      <c r="I2" s="460"/>
      <c r="J2" s="460"/>
      <c r="K2" s="75"/>
      <c r="M2" s="71" t="s">
        <v>165</v>
      </c>
      <c r="N2" s="47" t="s">
        <v>166</v>
      </c>
      <c r="P2" s="123"/>
      <c r="Q2" s="123"/>
      <c r="R2" s="123"/>
      <c r="S2" s="123"/>
      <c r="T2" s="123"/>
      <c r="U2" s="73"/>
      <c r="V2" s="73"/>
      <c r="W2" s="73"/>
      <c r="X2" s="73"/>
    </row>
    <row r="3" spans="1:24" ht="23.1" customHeight="1" x14ac:dyDescent="0.3">
      <c r="A3" s="75"/>
      <c r="B3" s="1846" t="s">
        <v>882</v>
      </c>
      <c r="C3" s="1976" t="s">
        <v>4</v>
      </c>
      <c r="D3" s="1848" t="s">
        <v>1196</v>
      </c>
      <c r="E3" s="1849"/>
      <c r="F3" s="1849" t="s">
        <v>1198</v>
      </c>
      <c r="G3" s="1849"/>
      <c r="H3" s="1978" t="s">
        <v>959</v>
      </c>
      <c r="I3" s="1841"/>
      <c r="J3" s="484" t="s">
        <v>1127</v>
      </c>
      <c r="K3" s="75"/>
      <c r="M3" s="71" t="s">
        <v>1112</v>
      </c>
      <c r="N3" s="47" t="s">
        <v>1113</v>
      </c>
      <c r="P3" s="123"/>
      <c r="Q3" s="123"/>
      <c r="R3" s="123"/>
      <c r="S3" s="123"/>
      <c r="T3" s="123"/>
      <c r="U3" s="73"/>
      <c r="V3" s="73"/>
      <c r="W3" s="73"/>
      <c r="X3" s="73"/>
    </row>
    <row r="4" spans="1:24" ht="23.1" customHeight="1" x14ac:dyDescent="0.3">
      <c r="A4" s="75"/>
      <c r="B4" s="1847"/>
      <c r="C4" s="1977"/>
      <c r="D4" s="482" t="s">
        <v>1186</v>
      </c>
      <c r="E4" s="483" t="s">
        <v>1187</v>
      </c>
      <c r="F4" s="483" t="s">
        <v>1186</v>
      </c>
      <c r="G4" s="483" t="s">
        <v>1187</v>
      </c>
      <c r="H4" s="483" t="s">
        <v>1186</v>
      </c>
      <c r="I4" s="483" t="s">
        <v>1187</v>
      </c>
      <c r="J4" s="892" t="s">
        <v>1203</v>
      </c>
      <c r="K4" s="75"/>
      <c r="P4" s="123"/>
      <c r="Q4" s="123"/>
      <c r="R4" s="123"/>
      <c r="S4" s="123"/>
      <c r="T4" s="123"/>
      <c r="U4" s="73"/>
      <c r="V4" s="73"/>
      <c r="W4" s="73"/>
      <c r="X4" s="73"/>
    </row>
    <row r="5" spans="1:24" ht="23.1" customHeight="1" x14ac:dyDescent="0.3">
      <c r="A5" s="75"/>
      <c r="B5" s="893">
        <v>1</v>
      </c>
      <c r="C5" s="1036" t="s">
        <v>169</v>
      </c>
      <c r="D5" s="1037"/>
      <c r="E5" s="1038"/>
      <c r="F5" s="1037"/>
      <c r="G5" s="1039">
        <v>32.513629999999999</v>
      </c>
      <c r="H5" s="1040">
        <f>+D5+F5</f>
        <v>0</v>
      </c>
      <c r="I5" s="1041">
        <f>+E5+G5</f>
        <v>32.513629999999999</v>
      </c>
      <c r="J5" s="1042">
        <f>SUM(H5:I5)</f>
        <v>32.513629999999999</v>
      </c>
      <c r="K5" s="75"/>
      <c r="M5" s="2" t="s">
        <v>1646</v>
      </c>
      <c r="N5" s="2" t="s">
        <v>300</v>
      </c>
      <c r="O5" s="2"/>
      <c r="P5" s="2"/>
      <c r="Q5" s="2"/>
      <c r="R5" s="2"/>
    </row>
    <row r="6" spans="1:24" ht="23.1" customHeight="1" x14ac:dyDescent="0.3">
      <c r="A6" s="75"/>
      <c r="B6" s="901">
        <f>+B5+1</f>
        <v>2</v>
      </c>
      <c r="C6" s="1043" t="s">
        <v>171</v>
      </c>
      <c r="D6" s="1044"/>
      <c r="E6" s="1045"/>
      <c r="F6" s="1044"/>
      <c r="G6" s="1046">
        <v>1.9571790000000002</v>
      </c>
      <c r="H6" s="1047">
        <f>+D6+F6</f>
        <v>0</v>
      </c>
      <c r="I6" s="1048">
        <f>+E6+G6</f>
        <v>1.9571790000000002</v>
      </c>
      <c r="J6" s="1042">
        <f t="shared" ref="J6:J69" si="0">SUM(H6:I6)</f>
        <v>1.9571790000000002</v>
      </c>
      <c r="K6" s="75"/>
      <c r="M6" s="2"/>
      <c r="N6" s="2" t="s">
        <v>1196</v>
      </c>
      <c r="O6" s="2"/>
      <c r="P6" s="2" t="s">
        <v>1197</v>
      </c>
      <c r="Q6" s="2"/>
      <c r="R6" s="2" t="s">
        <v>290</v>
      </c>
    </row>
    <row r="7" spans="1:24" ht="23.1" customHeight="1" x14ac:dyDescent="0.3">
      <c r="A7" s="75"/>
      <c r="B7" s="893">
        <v>3</v>
      </c>
      <c r="C7" s="1043" t="s">
        <v>1716</v>
      </c>
      <c r="D7" s="1044"/>
      <c r="E7" s="1045"/>
      <c r="F7" s="1044"/>
      <c r="G7" s="1046">
        <v>4.5946999999999996</v>
      </c>
      <c r="H7" s="1047">
        <f t="shared" ref="H7:H70" si="1">+D7+F7</f>
        <v>0</v>
      </c>
      <c r="I7" s="1048">
        <f t="shared" ref="I7:I70" si="2">+E7+G7</f>
        <v>4.5946999999999996</v>
      </c>
      <c r="J7" s="1042">
        <f t="shared" si="0"/>
        <v>4.5946999999999996</v>
      </c>
      <c r="K7" s="75"/>
      <c r="M7" s="2" t="s">
        <v>315</v>
      </c>
      <c r="N7" s="2" t="s">
        <v>305</v>
      </c>
      <c r="O7" s="2" t="s">
        <v>306</v>
      </c>
      <c r="P7" s="2" t="s">
        <v>305</v>
      </c>
      <c r="Q7" s="2" t="s">
        <v>306</v>
      </c>
      <c r="R7" s="2"/>
    </row>
    <row r="8" spans="1:24" ht="23.1" customHeight="1" x14ac:dyDescent="0.3">
      <c r="A8" s="75"/>
      <c r="B8" s="901">
        <v>4</v>
      </c>
      <c r="C8" s="1043" t="s">
        <v>1718</v>
      </c>
      <c r="D8" s="1044"/>
      <c r="E8" s="1045"/>
      <c r="F8" s="1044"/>
      <c r="G8" s="1046">
        <v>0</v>
      </c>
      <c r="H8" s="1047">
        <f t="shared" si="1"/>
        <v>0</v>
      </c>
      <c r="I8" s="1048">
        <f t="shared" si="2"/>
        <v>0</v>
      </c>
      <c r="J8" s="1042">
        <f t="shared" si="0"/>
        <v>0</v>
      </c>
      <c r="K8" s="75"/>
      <c r="M8" s="2" t="s">
        <v>169</v>
      </c>
      <c r="N8" s="2"/>
      <c r="O8" s="2"/>
      <c r="P8" s="2"/>
      <c r="Q8" s="2">
        <v>32.513629999999999</v>
      </c>
      <c r="R8" s="2">
        <v>32.513629999999999</v>
      </c>
      <c r="S8" s="807">
        <v>0</v>
      </c>
    </row>
    <row r="9" spans="1:24" ht="23.1" customHeight="1" x14ac:dyDescent="0.3">
      <c r="A9" s="75"/>
      <c r="B9" s="893">
        <v>5</v>
      </c>
      <c r="C9" s="1043" t="s">
        <v>173</v>
      </c>
      <c r="D9" s="1044"/>
      <c r="E9" s="1045">
        <v>4.7613850000000006</v>
      </c>
      <c r="F9" s="1044"/>
      <c r="G9" s="1046"/>
      <c r="H9" s="1047">
        <f t="shared" si="1"/>
        <v>0</v>
      </c>
      <c r="I9" s="1048">
        <f t="shared" si="2"/>
        <v>4.7613850000000006</v>
      </c>
      <c r="J9" s="1042">
        <f t="shared" si="0"/>
        <v>4.7613850000000006</v>
      </c>
      <c r="K9" s="75"/>
      <c r="M9" s="2" t="s">
        <v>171</v>
      </c>
      <c r="N9" s="2"/>
      <c r="O9" s="2"/>
      <c r="P9" s="2"/>
      <c r="Q9" s="2">
        <v>1.9571790000000002</v>
      </c>
      <c r="R9" s="2">
        <v>1.9571790000000002</v>
      </c>
      <c r="S9" s="807">
        <v>0</v>
      </c>
    </row>
    <row r="10" spans="1:24" ht="23.1" customHeight="1" x14ac:dyDescent="0.3">
      <c r="A10" s="75"/>
      <c r="B10" s="901">
        <v>6</v>
      </c>
      <c r="C10" s="1043" t="s">
        <v>1636</v>
      </c>
      <c r="D10" s="1044"/>
      <c r="E10" s="1045"/>
      <c r="F10" s="1044"/>
      <c r="G10" s="1046">
        <v>2.5403000000000002E-2</v>
      </c>
      <c r="H10" s="1047">
        <f t="shared" si="1"/>
        <v>0</v>
      </c>
      <c r="I10" s="1048">
        <f t="shared" si="2"/>
        <v>2.5403000000000002E-2</v>
      </c>
      <c r="J10" s="1042">
        <f t="shared" si="0"/>
        <v>2.5403000000000002E-2</v>
      </c>
      <c r="K10" s="75"/>
      <c r="M10" s="2" t="s">
        <v>1716</v>
      </c>
      <c r="N10" s="2"/>
      <c r="O10" s="2"/>
      <c r="P10" s="2"/>
      <c r="Q10" s="2">
        <v>4.5946999999999996</v>
      </c>
      <c r="R10" s="2">
        <v>4.5946999999999996</v>
      </c>
      <c r="S10" s="807">
        <v>0</v>
      </c>
    </row>
    <row r="11" spans="1:24" ht="23.1" customHeight="1" x14ac:dyDescent="0.3">
      <c r="A11" s="75"/>
      <c r="B11" s="893">
        <v>7</v>
      </c>
      <c r="C11" s="1043" t="s">
        <v>175</v>
      </c>
      <c r="D11" s="1044"/>
      <c r="E11" s="1045"/>
      <c r="F11" s="1044"/>
      <c r="G11" s="1046">
        <v>0.66170399999999996</v>
      </c>
      <c r="H11" s="1047">
        <f t="shared" si="1"/>
        <v>0</v>
      </c>
      <c r="I11" s="1048">
        <f t="shared" si="2"/>
        <v>0.66170399999999996</v>
      </c>
      <c r="J11" s="1042">
        <f t="shared" si="0"/>
        <v>0.66170399999999996</v>
      </c>
      <c r="K11" s="75"/>
      <c r="M11" s="2" t="s">
        <v>1718</v>
      </c>
      <c r="N11" s="2"/>
      <c r="O11" s="2"/>
      <c r="P11" s="2"/>
      <c r="Q11" s="2">
        <v>0</v>
      </c>
      <c r="R11" s="2">
        <v>0</v>
      </c>
      <c r="S11" s="807">
        <v>0</v>
      </c>
    </row>
    <row r="12" spans="1:24" ht="23.1" customHeight="1" x14ac:dyDescent="0.3">
      <c r="A12" s="75"/>
      <c r="B12" s="901">
        <v>8</v>
      </c>
      <c r="C12" s="1043" t="s">
        <v>177</v>
      </c>
      <c r="D12" s="1044"/>
      <c r="E12" s="1045"/>
      <c r="F12" s="1044"/>
      <c r="G12" s="1046">
        <v>2.149562</v>
      </c>
      <c r="H12" s="1047">
        <f t="shared" si="1"/>
        <v>0</v>
      </c>
      <c r="I12" s="1048">
        <f t="shared" si="2"/>
        <v>2.149562</v>
      </c>
      <c r="J12" s="1042">
        <f t="shared" si="0"/>
        <v>2.149562</v>
      </c>
      <c r="K12" s="75"/>
      <c r="M12" s="2" t="s">
        <v>173</v>
      </c>
      <c r="N12" s="2"/>
      <c r="O12" s="2">
        <v>4.7613850000000006</v>
      </c>
      <c r="P12" s="2"/>
      <c r="Q12" s="2"/>
      <c r="R12" s="2">
        <v>4.7613850000000006</v>
      </c>
      <c r="S12" s="807">
        <v>0</v>
      </c>
    </row>
    <row r="13" spans="1:24" ht="23.1" customHeight="1" x14ac:dyDescent="0.3">
      <c r="A13" s="75"/>
      <c r="B13" s="893">
        <v>9</v>
      </c>
      <c r="C13" s="1043" t="s">
        <v>1754</v>
      </c>
      <c r="D13" s="1044"/>
      <c r="E13" s="1045"/>
      <c r="F13" s="1044"/>
      <c r="G13" s="1046">
        <v>3.4389999999999997E-2</v>
      </c>
      <c r="H13" s="1047">
        <f t="shared" si="1"/>
        <v>0</v>
      </c>
      <c r="I13" s="1048">
        <f t="shared" si="2"/>
        <v>3.4389999999999997E-2</v>
      </c>
      <c r="J13" s="1042">
        <f t="shared" si="0"/>
        <v>3.4389999999999997E-2</v>
      </c>
      <c r="K13" s="75"/>
      <c r="M13" s="2" t="s">
        <v>1636</v>
      </c>
      <c r="N13" s="2"/>
      <c r="O13" s="2"/>
      <c r="P13" s="2"/>
      <c r="Q13" s="2">
        <v>2.5403000000000002E-2</v>
      </c>
      <c r="R13" s="2">
        <v>2.5403000000000002E-2</v>
      </c>
      <c r="S13" s="807">
        <v>0</v>
      </c>
    </row>
    <row r="14" spans="1:24" ht="23.1" customHeight="1" x14ac:dyDescent="0.3">
      <c r="A14" s="75"/>
      <c r="B14" s="901">
        <v>10</v>
      </c>
      <c r="C14" s="1043" t="s">
        <v>179</v>
      </c>
      <c r="D14" s="1044"/>
      <c r="E14" s="1045"/>
      <c r="F14" s="1044"/>
      <c r="G14" s="1046">
        <v>0.35536000000000001</v>
      </c>
      <c r="H14" s="1047">
        <f t="shared" si="1"/>
        <v>0</v>
      </c>
      <c r="I14" s="1048">
        <f t="shared" si="2"/>
        <v>0.35536000000000001</v>
      </c>
      <c r="J14" s="1042">
        <f t="shared" si="0"/>
        <v>0.35536000000000001</v>
      </c>
      <c r="K14" s="75"/>
      <c r="M14" s="2" t="s">
        <v>175</v>
      </c>
      <c r="N14" s="2"/>
      <c r="O14" s="2"/>
      <c r="P14" s="2"/>
      <c r="Q14" s="2">
        <v>0.66170399999999996</v>
      </c>
      <c r="R14" s="2">
        <v>0.66170399999999996</v>
      </c>
      <c r="S14" s="807">
        <v>0</v>
      </c>
    </row>
    <row r="15" spans="1:24" ht="23.1" customHeight="1" x14ac:dyDescent="0.3">
      <c r="A15" s="75"/>
      <c r="B15" s="893">
        <v>11</v>
      </c>
      <c r="C15" s="1043" t="s">
        <v>181</v>
      </c>
      <c r="D15" s="1044"/>
      <c r="E15" s="1045"/>
      <c r="F15" s="1044"/>
      <c r="G15" s="1046">
        <v>1.2139E-2</v>
      </c>
      <c r="H15" s="1047">
        <f t="shared" si="1"/>
        <v>0</v>
      </c>
      <c r="I15" s="1048">
        <f t="shared" si="2"/>
        <v>1.2139E-2</v>
      </c>
      <c r="J15" s="1042">
        <f t="shared" si="0"/>
        <v>1.2139E-2</v>
      </c>
      <c r="K15" s="75"/>
      <c r="M15" s="2" t="s">
        <v>177</v>
      </c>
      <c r="N15" s="2"/>
      <c r="O15" s="2"/>
      <c r="P15" s="2"/>
      <c r="Q15" s="2">
        <v>2.149562</v>
      </c>
      <c r="R15" s="2">
        <v>2.149562</v>
      </c>
      <c r="S15" s="807">
        <v>0</v>
      </c>
    </row>
    <row r="16" spans="1:24" ht="23.1" customHeight="1" x14ac:dyDescent="0.3">
      <c r="A16" s="75"/>
      <c r="B16" s="901">
        <v>12</v>
      </c>
      <c r="C16" s="1043" t="s">
        <v>183</v>
      </c>
      <c r="D16" s="1044"/>
      <c r="E16" s="1045"/>
      <c r="F16" s="1044"/>
      <c r="G16" s="1046">
        <v>8.4933999999999996E-2</v>
      </c>
      <c r="H16" s="1047">
        <f t="shared" si="1"/>
        <v>0</v>
      </c>
      <c r="I16" s="1048">
        <f t="shared" si="2"/>
        <v>8.4933999999999996E-2</v>
      </c>
      <c r="J16" s="1042">
        <f t="shared" si="0"/>
        <v>8.4933999999999996E-2</v>
      </c>
      <c r="K16" s="75"/>
      <c r="M16" s="2" t="s">
        <v>1754</v>
      </c>
      <c r="N16" s="2"/>
      <c r="O16" s="2"/>
      <c r="P16" s="2"/>
      <c r="Q16" s="2">
        <v>3.4389999999999997E-2</v>
      </c>
      <c r="R16" s="2">
        <v>3.4389999999999997E-2</v>
      </c>
      <c r="S16" s="807">
        <v>0</v>
      </c>
    </row>
    <row r="17" spans="1:19" ht="23.1" customHeight="1" x14ac:dyDescent="0.3">
      <c r="A17" s="75"/>
      <c r="B17" s="893">
        <v>13</v>
      </c>
      <c r="C17" s="1043" t="s">
        <v>1722</v>
      </c>
      <c r="D17" s="1044"/>
      <c r="E17" s="1045"/>
      <c r="F17" s="1044"/>
      <c r="G17" s="1046">
        <v>16.914197999999999</v>
      </c>
      <c r="H17" s="1047">
        <f t="shared" si="1"/>
        <v>0</v>
      </c>
      <c r="I17" s="1048">
        <f t="shared" si="2"/>
        <v>16.914197999999999</v>
      </c>
      <c r="J17" s="1042">
        <f t="shared" si="0"/>
        <v>16.914197999999999</v>
      </c>
      <c r="K17" s="75"/>
      <c r="M17" s="2" t="s">
        <v>179</v>
      </c>
      <c r="N17" s="2"/>
      <c r="O17" s="2"/>
      <c r="P17" s="2"/>
      <c r="Q17" s="2">
        <v>0.35536000000000001</v>
      </c>
      <c r="R17" s="2">
        <v>0.35536000000000001</v>
      </c>
      <c r="S17" s="807">
        <v>0</v>
      </c>
    </row>
    <row r="18" spans="1:19" ht="23.1" customHeight="1" x14ac:dyDescent="0.3">
      <c r="A18" s="75"/>
      <c r="B18" s="901">
        <v>14</v>
      </c>
      <c r="C18" s="1043" t="s">
        <v>185</v>
      </c>
      <c r="D18" s="1044"/>
      <c r="E18" s="1045"/>
      <c r="F18" s="1044"/>
      <c r="G18" s="1046">
        <v>60.694448000000001</v>
      </c>
      <c r="H18" s="1047">
        <f t="shared" si="1"/>
        <v>0</v>
      </c>
      <c r="I18" s="1048">
        <f t="shared" si="2"/>
        <v>60.694448000000001</v>
      </c>
      <c r="J18" s="1042">
        <f t="shared" si="0"/>
        <v>60.694448000000001</v>
      </c>
      <c r="K18" s="75"/>
      <c r="M18" s="2" t="s">
        <v>181</v>
      </c>
      <c r="N18" s="2"/>
      <c r="O18" s="2"/>
      <c r="P18" s="2"/>
      <c r="Q18" s="2">
        <v>1.2139E-2</v>
      </c>
      <c r="R18" s="2">
        <v>1.2139E-2</v>
      </c>
      <c r="S18" s="807">
        <v>0</v>
      </c>
    </row>
    <row r="19" spans="1:19" ht="23.1" customHeight="1" x14ac:dyDescent="0.3">
      <c r="A19" s="75"/>
      <c r="B19" s="893">
        <v>15</v>
      </c>
      <c r="C19" s="1043" t="s">
        <v>187</v>
      </c>
      <c r="D19" s="1044"/>
      <c r="E19" s="1045"/>
      <c r="F19" s="1044"/>
      <c r="G19" s="1046">
        <v>148.830398</v>
      </c>
      <c r="H19" s="1047">
        <f t="shared" si="1"/>
        <v>0</v>
      </c>
      <c r="I19" s="1048">
        <f t="shared" si="2"/>
        <v>148.830398</v>
      </c>
      <c r="J19" s="1042">
        <f t="shared" si="0"/>
        <v>148.830398</v>
      </c>
      <c r="K19" s="75"/>
      <c r="M19" s="2" t="s">
        <v>183</v>
      </c>
      <c r="N19" s="2"/>
      <c r="O19" s="2"/>
      <c r="P19" s="2"/>
      <c r="Q19" s="2">
        <v>8.4933999999999996E-2</v>
      </c>
      <c r="R19" s="2">
        <v>8.4933999999999996E-2</v>
      </c>
      <c r="S19" s="807">
        <v>0</v>
      </c>
    </row>
    <row r="20" spans="1:19" ht="23.1" customHeight="1" x14ac:dyDescent="0.3">
      <c r="A20" s="75"/>
      <c r="B20" s="901">
        <v>16</v>
      </c>
      <c r="C20" s="1043" t="s">
        <v>189</v>
      </c>
      <c r="D20" s="1044"/>
      <c r="E20" s="1045">
        <v>0</v>
      </c>
      <c r="F20" s="1044"/>
      <c r="G20" s="1046"/>
      <c r="H20" s="1047">
        <f t="shared" si="1"/>
        <v>0</v>
      </c>
      <c r="I20" s="1048">
        <f t="shared" si="2"/>
        <v>0</v>
      </c>
      <c r="J20" s="1042">
        <f t="shared" si="0"/>
        <v>0</v>
      </c>
      <c r="K20" s="75"/>
      <c r="M20" s="2" t="s">
        <v>1722</v>
      </c>
      <c r="N20" s="2"/>
      <c r="O20" s="2"/>
      <c r="P20" s="2"/>
      <c r="Q20" s="2">
        <v>16.914197999999999</v>
      </c>
      <c r="R20" s="2">
        <v>16.914197999999999</v>
      </c>
      <c r="S20" s="807">
        <v>0</v>
      </c>
    </row>
    <row r="21" spans="1:19" ht="23.1" customHeight="1" x14ac:dyDescent="0.3">
      <c r="A21" s="75"/>
      <c r="B21" s="893">
        <v>17</v>
      </c>
      <c r="C21" s="1043" t="s">
        <v>191</v>
      </c>
      <c r="D21" s="1044"/>
      <c r="E21" s="1045">
        <v>0</v>
      </c>
      <c r="F21" s="1044"/>
      <c r="G21" s="1046"/>
      <c r="H21" s="1047">
        <f t="shared" si="1"/>
        <v>0</v>
      </c>
      <c r="I21" s="1048">
        <f t="shared" si="2"/>
        <v>0</v>
      </c>
      <c r="J21" s="1042">
        <f t="shared" si="0"/>
        <v>0</v>
      </c>
      <c r="K21" s="75"/>
      <c r="M21" s="2" t="s">
        <v>185</v>
      </c>
      <c r="N21" s="2"/>
      <c r="O21" s="2"/>
      <c r="P21" s="2"/>
      <c r="Q21" s="2">
        <v>60.694448000000001</v>
      </c>
      <c r="R21" s="2">
        <v>60.694448000000001</v>
      </c>
      <c r="S21" s="807">
        <v>0</v>
      </c>
    </row>
    <row r="22" spans="1:19" ht="23.1" customHeight="1" x14ac:dyDescent="0.3">
      <c r="A22" s="75"/>
      <c r="B22" s="901">
        <v>18</v>
      </c>
      <c r="C22" s="1043" t="s">
        <v>193</v>
      </c>
      <c r="D22" s="1044"/>
      <c r="E22" s="1045"/>
      <c r="F22" s="1044"/>
      <c r="G22" s="1046">
        <v>0</v>
      </c>
      <c r="H22" s="1047">
        <f t="shared" si="1"/>
        <v>0</v>
      </c>
      <c r="I22" s="1048">
        <f t="shared" si="2"/>
        <v>0</v>
      </c>
      <c r="J22" s="1042">
        <f t="shared" si="0"/>
        <v>0</v>
      </c>
      <c r="K22" s="75"/>
      <c r="M22" s="2" t="s">
        <v>187</v>
      </c>
      <c r="N22" s="2"/>
      <c r="O22" s="2"/>
      <c r="P22" s="2"/>
      <c r="Q22" s="2">
        <v>148.830398</v>
      </c>
      <c r="R22" s="2">
        <v>148.830398</v>
      </c>
      <c r="S22" s="807">
        <v>0</v>
      </c>
    </row>
    <row r="23" spans="1:19" ht="23.1" customHeight="1" x14ac:dyDescent="0.3">
      <c r="A23" s="75"/>
      <c r="B23" s="893">
        <v>19</v>
      </c>
      <c r="C23" s="1043" t="s">
        <v>195</v>
      </c>
      <c r="D23" s="1044"/>
      <c r="E23" s="1045">
        <v>3.6250000000000006E-3</v>
      </c>
      <c r="F23" s="1044"/>
      <c r="G23" s="1046"/>
      <c r="H23" s="1047">
        <f t="shared" si="1"/>
        <v>0</v>
      </c>
      <c r="I23" s="1048">
        <f t="shared" si="2"/>
        <v>3.6250000000000006E-3</v>
      </c>
      <c r="J23" s="1042">
        <f t="shared" si="0"/>
        <v>3.6250000000000006E-3</v>
      </c>
      <c r="K23" s="75"/>
      <c r="M23" s="2" t="s">
        <v>189</v>
      </c>
      <c r="N23" s="2"/>
      <c r="O23" s="2">
        <v>0</v>
      </c>
      <c r="P23" s="2"/>
      <c r="Q23" s="2"/>
      <c r="R23" s="2">
        <v>0</v>
      </c>
      <c r="S23" s="807">
        <v>0</v>
      </c>
    </row>
    <row r="24" spans="1:19" ht="23.1" customHeight="1" x14ac:dyDescent="0.3">
      <c r="A24" s="75"/>
      <c r="B24" s="901">
        <v>20</v>
      </c>
      <c r="C24" s="1043" t="s">
        <v>197</v>
      </c>
      <c r="D24" s="1044"/>
      <c r="E24" s="1045"/>
      <c r="F24" s="1044">
        <v>5.4327129999999997</v>
      </c>
      <c r="G24" s="1046">
        <v>15.031627000000004</v>
      </c>
      <c r="H24" s="1047">
        <f t="shared" si="1"/>
        <v>5.4327129999999997</v>
      </c>
      <c r="I24" s="1048">
        <f t="shared" si="2"/>
        <v>15.031627000000004</v>
      </c>
      <c r="J24" s="1042">
        <f t="shared" si="0"/>
        <v>20.464340000000004</v>
      </c>
      <c r="K24" s="75"/>
      <c r="M24" s="2" t="s">
        <v>191</v>
      </c>
      <c r="N24" s="2"/>
      <c r="O24" s="2">
        <v>0</v>
      </c>
      <c r="P24" s="2"/>
      <c r="Q24" s="2"/>
      <c r="R24" s="2">
        <v>0</v>
      </c>
      <c r="S24" s="807">
        <v>0</v>
      </c>
    </row>
    <row r="25" spans="1:19" ht="23.1" customHeight="1" x14ac:dyDescent="0.3">
      <c r="A25" s="75"/>
      <c r="B25" s="893">
        <v>21</v>
      </c>
      <c r="C25" s="1043" t="s">
        <v>199</v>
      </c>
      <c r="D25" s="1044"/>
      <c r="E25" s="1045"/>
      <c r="F25" s="1044">
        <v>24.381795000000004</v>
      </c>
      <c r="G25" s="1046"/>
      <c r="H25" s="1047">
        <f t="shared" si="1"/>
        <v>24.381795000000004</v>
      </c>
      <c r="I25" s="1048">
        <f t="shared" si="2"/>
        <v>0</v>
      </c>
      <c r="J25" s="1042">
        <f t="shared" si="0"/>
        <v>24.381795000000004</v>
      </c>
      <c r="K25" s="75"/>
      <c r="M25" s="2" t="s">
        <v>193</v>
      </c>
      <c r="N25" s="2"/>
      <c r="O25" s="2"/>
      <c r="P25" s="2"/>
      <c r="Q25" s="2">
        <v>0</v>
      </c>
      <c r="R25" s="2">
        <v>0</v>
      </c>
      <c r="S25" s="807">
        <v>0</v>
      </c>
    </row>
    <row r="26" spans="1:19" ht="23.1" customHeight="1" x14ac:dyDescent="0.3">
      <c r="A26" s="75"/>
      <c r="B26" s="901">
        <v>22</v>
      </c>
      <c r="C26" s="1043" t="s">
        <v>201</v>
      </c>
      <c r="D26" s="1044"/>
      <c r="E26" s="1045"/>
      <c r="F26" s="1044">
        <v>29.934580000000004</v>
      </c>
      <c r="G26" s="1046">
        <v>0.72516799999999992</v>
      </c>
      <c r="H26" s="1047">
        <f t="shared" si="1"/>
        <v>29.934580000000004</v>
      </c>
      <c r="I26" s="1048">
        <f t="shared" si="2"/>
        <v>0.72516799999999992</v>
      </c>
      <c r="J26" s="1042">
        <f t="shared" si="0"/>
        <v>30.659748000000004</v>
      </c>
      <c r="K26" s="75"/>
      <c r="M26" s="2" t="s">
        <v>195</v>
      </c>
      <c r="N26" s="2"/>
      <c r="O26" s="2">
        <v>3.6250000000000006E-3</v>
      </c>
      <c r="P26" s="2"/>
      <c r="Q26" s="2"/>
      <c r="R26" s="2">
        <v>3.6250000000000006E-3</v>
      </c>
      <c r="S26" s="807">
        <v>0</v>
      </c>
    </row>
    <row r="27" spans="1:19" ht="23.1" customHeight="1" x14ac:dyDescent="0.3">
      <c r="A27" s="75"/>
      <c r="B27" s="893">
        <v>23</v>
      </c>
      <c r="C27" s="1043" t="s">
        <v>203</v>
      </c>
      <c r="D27" s="1044"/>
      <c r="E27" s="1045"/>
      <c r="F27" s="1044"/>
      <c r="G27" s="1046">
        <v>33.776733</v>
      </c>
      <c r="H27" s="1047">
        <f t="shared" si="1"/>
        <v>0</v>
      </c>
      <c r="I27" s="1048">
        <f t="shared" si="2"/>
        <v>33.776733</v>
      </c>
      <c r="J27" s="1042">
        <f t="shared" si="0"/>
        <v>33.776733</v>
      </c>
      <c r="K27" s="75"/>
      <c r="M27" s="2" t="s">
        <v>197</v>
      </c>
      <c r="N27" s="2"/>
      <c r="O27" s="2"/>
      <c r="P27" s="2">
        <v>5.4327129999999997</v>
      </c>
      <c r="Q27" s="2">
        <v>15.031627000000004</v>
      </c>
      <c r="R27" s="2">
        <v>20.464340000000004</v>
      </c>
      <c r="S27" s="807">
        <v>0</v>
      </c>
    </row>
    <row r="28" spans="1:19" ht="23.1" customHeight="1" x14ac:dyDescent="0.3">
      <c r="A28" s="75"/>
      <c r="B28" s="901">
        <v>24</v>
      </c>
      <c r="C28" s="1043" t="s">
        <v>205</v>
      </c>
      <c r="D28" s="1044"/>
      <c r="E28" s="1045">
        <v>8.5937999999999987E-2</v>
      </c>
      <c r="F28" s="1044"/>
      <c r="G28" s="1046"/>
      <c r="H28" s="1047">
        <f t="shared" si="1"/>
        <v>0</v>
      </c>
      <c r="I28" s="1048">
        <f t="shared" si="2"/>
        <v>8.5937999999999987E-2</v>
      </c>
      <c r="J28" s="1042">
        <f t="shared" si="0"/>
        <v>8.5937999999999987E-2</v>
      </c>
      <c r="K28" s="75"/>
      <c r="M28" s="2" t="s">
        <v>199</v>
      </c>
      <c r="N28" s="2"/>
      <c r="O28" s="2"/>
      <c r="P28" s="2">
        <v>24.381795000000004</v>
      </c>
      <c r="Q28" s="2"/>
      <c r="R28" s="2">
        <v>24.381795000000004</v>
      </c>
      <c r="S28" s="807">
        <v>0</v>
      </c>
    </row>
    <row r="29" spans="1:19" ht="23.1" customHeight="1" x14ac:dyDescent="0.3">
      <c r="A29" s="75"/>
      <c r="B29" s="893">
        <v>25</v>
      </c>
      <c r="C29" s="1043" t="s">
        <v>207</v>
      </c>
      <c r="D29" s="1044"/>
      <c r="E29" s="1045"/>
      <c r="F29" s="1044"/>
      <c r="G29" s="1046">
        <v>0.19683499999999998</v>
      </c>
      <c r="H29" s="1047">
        <f t="shared" si="1"/>
        <v>0</v>
      </c>
      <c r="I29" s="1048">
        <f t="shared" si="2"/>
        <v>0.19683499999999998</v>
      </c>
      <c r="J29" s="1042">
        <f t="shared" si="0"/>
        <v>0.19683499999999998</v>
      </c>
      <c r="K29" s="75"/>
      <c r="M29" s="2" t="s">
        <v>201</v>
      </c>
      <c r="N29" s="2"/>
      <c r="O29" s="2"/>
      <c r="P29" s="2">
        <v>29.934580000000004</v>
      </c>
      <c r="Q29" s="2">
        <v>0.72516799999999992</v>
      </c>
      <c r="R29" s="2">
        <v>30.659748000000004</v>
      </c>
      <c r="S29" s="807">
        <v>0</v>
      </c>
    </row>
    <row r="30" spans="1:19" ht="23.1" customHeight="1" x14ac:dyDescent="0.3">
      <c r="A30" s="75"/>
      <c r="B30" s="901">
        <v>26</v>
      </c>
      <c r="C30" s="1043" t="s">
        <v>209</v>
      </c>
      <c r="D30" s="1044"/>
      <c r="E30" s="1045"/>
      <c r="F30" s="1044"/>
      <c r="G30" s="1046">
        <v>3.6431429999999998</v>
      </c>
      <c r="H30" s="1047">
        <f t="shared" si="1"/>
        <v>0</v>
      </c>
      <c r="I30" s="1048">
        <f t="shared" si="2"/>
        <v>3.6431429999999998</v>
      </c>
      <c r="J30" s="1042">
        <f t="shared" si="0"/>
        <v>3.6431429999999998</v>
      </c>
      <c r="K30" s="75"/>
      <c r="M30" s="2" t="s">
        <v>203</v>
      </c>
      <c r="N30" s="2"/>
      <c r="O30" s="2"/>
      <c r="P30" s="2"/>
      <c r="Q30" s="2">
        <v>33.776733</v>
      </c>
      <c r="R30" s="2">
        <v>33.776733</v>
      </c>
      <c r="S30" s="807">
        <v>0</v>
      </c>
    </row>
    <row r="31" spans="1:19" ht="23.1" customHeight="1" x14ac:dyDescent="0.3">
      <c r="A31" s="75"/>
      <c r="B31" s="893">
        <v>27</v>
      </c>
      <c r="C31" s="1043" t="s">
        <v>211</v>
      </c>
      <c r="D31" s="1044"/>
      <c r="E31" s="1045"/>
      <c r="F31" s="1044">
        <v>141.57337899999996</v>
      </c>
      <c r="G31" s="1046">
        <v>0</v>
      </c>
      <c r="H31" s="1047">
        <f t="shared" si="1"/>
        <v>141.57337899999996</v>
      </c>
      <c r="I31" s="1048">
        <f t="shared" si="2"/>
        <v>0</v>
      </c>
      <c r="J31" s="1042">
        <f t="shared" si="0"/>
        <v>141.57337899999996</v>
      </c>
      <c r="K31" s="75"/>
      <c r="M31" s="2" t="s">
        <v>205</v>
      </c>
      <c r="N31" s="2"/>
      <c r="O31" s="2">
        <v>8.5937999999999987E-2</v>
      </c>
      <c r="P31" s="2"/>
      <c r="Q31" s="2"/>
      <c r="R31" s="2">
        <v>8.5937999999999987E-2</v>
      </c>
      <c r="S31" s="807">
        <v>0</v>
      </c>
    </row>
    <row r="32" spans="1:19" ht="23.1" customHeight="1" x14ac:dyDescent="0.3">
      <c r="A32" s="75"/>
      <c r="B32" s="901">
        <v>28</v>
      </c>
      <c r="C32" s="1043" t="s">
        <v>213</v>
      </c>
      <c r="D32" s="1044"/>
      <c r="E32" s="1045"/>
      <c r="F32" s="1044"/>
      <c r="G32" s="1046">
        <v>0.43214999999999992</v>
      </c>
      <c r="H32" s="1047">
        <f t="shared" si="1"/>
        <v>0</v>
      </c>
      <c r="I32" s="1048">
        <f t="shared" si="2"/>
        <v>0.43214999999999992</v>
      </c>
      <c r="J32" s="1042">
        <f t="shared" si="0"/>
        <v>0.43214999999999992</v>
      </c>
      <c r="K32" s="75"/>
      <c r="M32" s="2" t="s">
        <v>207</v>
      </c>
      <c r="N32" s="2"/>
      <c r="O32" s="2"/>
      <c r="P32" s="2"/>
      <c r="Q32" s="2">
        <v>0.19683499999999998</v>
      </c>
      <c r="R32" s="2">
        <v>0.19683499999999998</v>
      </c>
      <c r="S32" s="807">
        <v>0</v>
      </c>
    </row>
    <row r="33" spans="1:19" ht="23.1" customHeight="1" x14ac:dyDescent="0.3">
      <c r="A33" s="75"/>
      <c r="B33" s="893">
        <v>29</v>
      </c>
      <c r="C33" s="1043" t="s">
        <v>215</v>
      </c>
      <c r="D33" s="1044"/>
      <c r="E33" s="1045"/>
      <c r="F33" s="1044">
        <v>51.163629999999998</v>
      </c>
      <c r="G33" s="1046">
        <v>0.24472000000000002</v>
      </c>
      <c r="H33" s="1047">
        <f t="shared" si="1"/>
        <v>51.163629999999998</v>
      </c>
      <c r="I33" s="1048">
        <f t="shared" si="2"/>
        <v>0.24472000000000002</v>
      </c>
      <c r="J33" s="1042">
        <f t="shared" si="0"/>
        <v>51.408349999999999</v>
      </c>
      <c r="K33" s="75"/>
      <c r="M33" s="2" t="s">
        <v>209</v>
      </c>
      <c r="N33" s="2"/>
      <c r="O33" s="2"/>
      <c r="P33" s="2"/>
      <c r="Q33" s="2">
        <v>3.6431429999999998</v>
      </c>
      <c r="R33" s="2">
        <v>3.6431429999999998</v>
      </c>
      <c r="S33" s="807">
        <v>0</v>
      </c>
    </row>
    <row r="34" spans="1:19" ht="23.1" customHeight="1" x14ac:dyDescent="0.3">
      <c r="A34" s="75"/>
      <c r="B34" s="901">
        <v>30</v>
      </c>
      <c r="C34" s="1043" t="s">
        <v>217</v>
      </c>
      <c r="D34" s="1044"/>
      <c r="E34" s="1045"/>
      <c r="F34" s="1044">
        <v>9.4129540000000009</v>
      </c>
      <c r="G34" s="1046"/>
      <c r="H34" s="1047">
        <f t="shared" si="1"/>
        <v>9.4129540000000009</v>
      </c>
      <c r="I34" s="1048">
        <f t="shared" si="2"/>
        <v>0</v>
      </c>
      <c r="J34" s="1042">
        <f t="shared" si="0"/>
        <v>9.4129540000000009</v>
      </c>
      <c r="K34" s="75"/>
      <c r="M34" s="2" t="s">
        <v>211</v>
      </c>
      <c r="N34" s="2"/>
      <c r="O34" s="2"/>
      <c r="P34" s="2">
        <v>141.57337899999996</v>
      </c>
      <c r="Q34" s="2">
        <v>0</v>
      </c>
      <c r="R34" s="2">
        <v>141.57337899999996</v>
      </c>
      <c r="S34" s="807">
        <v>0</v>
      </c>
    </row>
    <row r="35" spans="1:19" ht="23.1" customHeight="1" x14ac:dyDescent="0.3">
      <c r="A35" s="75"/>
      <c r="B35" s="893">
        <v>31</v>
      </c>
      <c r="C35" s="1043" t="s">
        <v>219</v>
      </c>
      <c r="D35" s="1044"/>
      <c r="E35" s="1045">
        <v>0.11590900000000001</v>
      </c>
      <c r="F35" s="1044"/>
      <c r="G35" s="1046"/>
      <c r="H35" s="1047">
        <f t="shared" si="1"/>
        <v>0</v>
      </c>
      <c r="I35" s="1048">
        <f t="shared" si="2"/>
        <v>0.11590900000000001</v>
      </c>
      <c r="J35" s="1042">
        <f t="shared" si="0"/>
        <v>0.11590900000000001</v>
      </c>
      <c r="K35" s="75"/>
      <c r="M35" s="2" t="s">
        <v>213</v>
      </c>
      <c r="N35" s="2"/>
      <c r="O35" s="2"/>
      <c r="P35" s="2"/>
      <c r="Q35" s="2">
        <v>0.43214999999999992</v>
      </c>
      <c r="R35" s="2">
        <v>0.43214999999999992</v>
      </c>
      <c r="S35" s="807">
        <v>0</v>
      </c>
    </row>
    <row r="36" spans="1:19" ht="23.1" customHeight="1" x14ac:dyDescent="0.3">
      <c r="A36" s="75"/>
      <c r="B36" s="901">
        <v>32</v>
      </c>
      <c r="C36" s="1043" t="s">
        <v>1743</v>
      </c>
      <c r="D36" s="1044"/>
      <c r="E36" s="1045"/>
      <c r="F36" s="1044"/>
      <c r="G36" s="1046">
        <v>0</v>
      </c>
      <c r="H36" s="1047">
        <f t="shared" si="1"/>
        <v>0</v>
      </c>
      <c r="I36" s="1048">
        <f t="shared" si="2"/>
        <v>0</v>
      </c>
      <c r="J36" s="1042">
        <f t="shared" si="0"/>
        <v>0</v>
      </c>
      <c r="K36" s="75"/>
      <c r="M36" s="2" t="s">
        <v>215</v>
      </c>
      <c r="N36" s="2"/>
      <c r="O36" s="2"/>
      <c r="P36" s="2">
        <v>51.163629999999998</v>
      </c>
      <c r="Q36" s="2">
        <v>0.24472000000000002</v>
      </c>
      <c r="R36" s="2">
        <v>51.408349999999999</v>
      </c>
      <c r="S36" s="807">
        <v>0</v>
      </c>
    </row>
    <row r="37" spans="1:19" ht="23.1" customHeight="1" x14ac:dyDescent="0.3">
      <c r="A37" s="75"/>
      <c r="B37" s="893">
        <v>33</v>
      </c>
      <c r="C37" s="1043" t="s">
        <v>221</v>
      </c>
      <c r="D37" s="1044">
        <v>50.710256632782993</v>
      </c>
      <c r="E37" s="1045">
        <v>0.20258500000000002</v>
      </c>
      <c r="F37" s="1044"/>
      <c r="G37" s="1046"/>
      <c r="H37" s="1047">
        <f t="shared" si="1"/>
        <v>50.710256632782993</v>
      </c>
      <c r="I37" s="1048">
        <f t="shared" si="2"/>
        <v>0.20258500000000002</v>
      </c>
      <c r="J37" s="1042">
        <f t="shared" si="0"/>
        <v>50.912841632782992</v>
      </c>
      <c r="K37" s="75"/>
      <c r="M37" s="2" t="s">
        <v>217</v>
      </c>
      <c r="N37" s="2"/>
      <c r="O37" s="2"/>
      <c r="P37" s="2">
        <v>9.4129540000000009</v>
      </c>
      <c r="Q37" s="2"/>
      <c r="R37" s="2">
        <v>9.4129540000000009</v>
      </c>
      <c r="S37" s="807">
        <v>0</v>
      </c>
    </row>
    <row r="38" spans="1:19" ht="23.1" customHeight="1" x14ac:dyDescent="0.3">
      <c r="A38" s="75"/>
      <c r="B38" s="901">
        <v>34</v>
      </c>
      <c r="C38" s="1043" t="s">
        <v>223</v>
      </c>
      <c r="D38" s="1044"/>
      <c r="E38" s="1045">
        <v>0</v>
      </c>
      <c r="F38" s="1044"/>
      <c r="G38" s="1046"/>
      <c r="H38" s="1047">
        <f t="shared" si="1"/>
        <v>0</v>
      </c>
      <c r="I38" s="1048">
        <f t="shared" si="2"/>
        <v>0</v>
      </c>
      <c r="J38" s="1042">
        <f t="shared" si="0"/>
        <v>0</v>
      </c>
      <c r="K38" s="75"/>
      <c r="M38" s="2" t="s">
        <v>219</v>
      </c>
      <c r="N38" s="2"/>
      <c r="O38" s="2">
        <v>0.11590900000000001</v>
      </c>
      <c r="P38" s="2"/>
      <c r="Q38" s="2"/>
      <c r="R38" s="2">
        <v>0.11590900000000001</v>
      </c>
      <c r="S38" s="807">
        <v>0</v>
      </c>
    </row>
    <row r="39" spans="1:19" ht="23.1" customHeight="1" x14ac:dyDescent="0.3">
      <c r="A39" s="75"/>
      <c r="B39" s="893">
        <v>35</v>
      </c>
      <c r="C39" s="1043" t="s">
        <v>1738</v>
      </c>
      <c r="D39" s="1044"/>
      <c r="E39" s="1045"/>
      <c r="F39" s="1044"/>
      <c r="G39" s="1046">
        <v>26.970889000000003</v>
      </c>
      <c r="H39" s="1047">
        <f t="shared" si="1"/>
        <v>0</v>
      </c>
      <c r="I39" s="1048">
        <f t="shared" si="2"/>
        <v>26.970889000000003</v>
      </c>
      <c r="J39" s="1042">
        <f t="shared" si="0"/>
        <v>26.970889000000003</v>
      </c>
      <c r="K39" s="75"/>
      <c r="M39" s="2" t="s">
        <v>1743</v>
      </c>
      <c r="N39" s="2"/>
      <c r="O39" s="2"/>
      <c r="P39" s="2"/>
      <c r="Q39" s="2">
        <v>0</v>
      </c>
      <c r="R39" s="2">
        <v>0</v>
      </c>
      <c r="S39" s="807">
        <v>0</v>
      </c>
    </row>
    <row r="40" spans="1:19" ht="23.1" customHeight="1" x14ac:dyDescent="0.3">
      <c r="A40" s="75"/>
      <c r="B40" s="901">
        <v>36</v>
      </c>
      <c r="C40" s="1043" t="s">
        <v>1713</v>
      </c>
      <c r="D40" s="1044"/>
      <c r="E40" s="1045"/>
      <c r="F40" s="1044"/>
      <c r="G40" s="1046">
        <v>0</v>
      </c>
      <c r="H40" s="1047">
        <f t="shared" si="1"/>
        <v>0</v>
      </c>
      <c r="I40" s="1048">
        <f t="shared" si="2"/>
        <v>0</v>
      </c>
      <c r="J40" s="1042">
        <f t="shared" si="0"/>
        <v>0</v>
      </c>
      <c r="K40" s="75"/>
      <c r="M40" s="2" t="s">
        <v>221</v>
      </c>
      <c r="N40" s="2">
        <v>50.710256632782993</v>
      </c>
      <c r="O40" s="2">
        <v>0.20258500000000002</v>
      </c>
      <c r="P40" s="2"/>
      <c r="Q40" s="2"/>
      <c r="R40" s="2">
        <v>50.912841632782992</v>
      </c>
      <c r="S40" s="807">
        <v>0</v>
      </c>
    </row>
    <row r="41" spans="1:19" ht="23.1" customHeight="1" x14ac:dyDescent="0.3">
      <c r="A41" s="75"/>
      <c r="B41" s="893">
        <v>37</v>
      </c>
      <c r="C41" s="1043" t="s">
        <v>226</v>
      </c>
      <c r="D41" s="1044"/>
      <c r="E41" s="1045"/>
      <c r="F41" s="1044">
        <v>0</v>
      </c>
      <c r="G41" s="1046">
        <v>0</v>
      </c>
      <c r="H41" s="1047">
        <f t="shared" si="1"/>
        <v>0</v>
      </c>
      <c r="I41" s="1048">
        <f t="shared" si="2"/>
        <v>0</v>
      </c>
      <c r="J41" s="1042">
        <f t="shared" si="0"/>
        <v>0</v>
      </c>
      <c r="K41" s="75"/>
      <c r="M41" s="2" t="s">
        <v>223</v>
      </c>
      <c r="N41" s="2"/>
      <c r="O41" s="2">
        <v>0</v>
      </c>
      <c r="P41" s="2"/>
      <c r="Q41" s="2"/>
      <c r="R41" s="2">
        <v>0</v>
      </c>
      <c r="S41" s="807">
        <v>0</v>
      </c>
    </row>
    <row r="42" spans="1:19" ht="23.1" customHeight="1" x14ac:dyDescent="0.3">
      <c r="A42" s="75"/>
      <c r="B42" s="901">
        <v>38</v>
      </c>
      <c r="C42" s="1043" t="s">
        <v>1572</v>
      </c>
      <c r="D42" s="1044"/>
      <c r="E42" s="1045"/>
      <c r="F42" s="1044"/>
      <c r="G42" s="1046">
        <v>0</v>
      </c>
      <c r="H42" s="1047">
        <f t="shared" si="1"/>
        <v>0</v>
      </c>
      <c r="I42" s="1048">
        <f t="shared" si="2"/>
        <v>0</v>
      </c>
      <c r="J42" s="1042">
        <f t="shared" si="0"/>
        <v>0</v>
      </c>
      <c r="K42" s="75"/>
      <c r="M42" s="2" t="s">
        <v>1738</v>
      </c>
      <c r="N42" s="2"/>
      <c r="O42" s="2"/>
      <c r="P42" s="2"/>
      <c r="Q42" s="2">
        <v>26.970889000000003</v>
      </c>
      <c r="R42" s="2">
        <v>26.970889000000003</v>
      </c>
      <c r="S42" s="807">
        <v>0</v>
      </c>
    </row>
    <row r="43" spans="1:19" ht="23.1" customHeight="1" x14ac:dyDescent="0.3">
      <c r="A43" s="75"/>
      <c r="B43" s="893">
        <v>39</v>
      </c>
      <c r="C43" s="1043" t="s">
        <v>1756</v>
      </c>
      <c r="D43" s="1044"/>
      <c r="E43" s="1045"/>
      <c r="F43" s="1044"/>
      <c r="G43" s="1046">
        <v>0</v>
      </c>
      <c r="H43" s="1047">
        <f t="shared" si="1"/>
        <v>0</v>
      </c>
      <c r="I43" s="1048">
        <f t="shared" si="2"/>
        <v>0</v>
      </c>
      <c r="J43" s="1042">
        <f t="shared" si="0"/>
        <v>0</v>
      </c>
      <c r="K43" s="75"/>
      <c r="M43" s="2" t="s">
        <v>1713</v>
      </c>
      <c r="N43" s="2"/>
      <c r="O43" s="2"/>
      <c r="P43" s="2"/>
      <c r="Q43" s="2">
        <v>0</v>
      </c>
      <c r="R43" s="2">
        <v>0</v>
      </c>
      <c r="S43" s="807">
        <v>0</v>
      </c>
    </row>
    <row r="44" spans="1:19" ht="23.1" customHeight="1" x14ac:dyDescent="0.3">
      <c r="A44" s="75"/>
      <c r="B44" s="901">
        <v>40</v>
      </c>
      <c r="C44" s="1043" t="s">
        <v>228</v>
      </c>
      <c r="D44" s="1044"/>
      <c r="E44" s="1045"/>
      <c r="F44" s="1044">
        <v>1.1534950000000002</v>
      </c>
      <c r="G44" s="1046"/>
      <c r="H44" s="1047">
        <f t="shared" si="1"/>
        <v>1.1534950000000002</v>
      </c>
      <c r="I44" s="1048">
        <f t="shared" si="2"/>
        <v>0</v>
      </c>
      <c r="J44" s="1042">
        <f t="shared" si="0"/>
        <v>1.1534950000000002</v>
      </c>
      <c r="K44" s="75"/>
      <c r="M44" s="2" t="s">
        <v>226</v>
      </c>
      <c r="N44" s="2"/>
      <c r="O44" s="2"/>
      <c r="P44" s="2">
        <v>0</v>
      </c>
      <c r="Q44" s="2">
        <v>0</v>
      </c>
      <c r="R44" s="2">
        <v>0</v>
      </c>
      <c r="S44" s="807">
        <v>0</v>
      </c>
    </row>
    <row r="45" spans="1:19" ht="23.1" customHeight="1" x14ac:dyDescent="0.3">
      <c r="A45" s="75"/>
      <c r="B45" s="893">
        <v>41</v>
      </c>
      <c r="C45" s="1043" t="s">
        <v>230</v>
      </c>
      <c r="D45" s="1044"/>
      <c r="E45" s="1045">
        <v>99.317261000000002</v>
      </c>
      <c r="F45" s="1044"/>
      <c r="G45" s="1046"/>
      <c r="H45" s="1047">
        <f t="shared" si="1"/>
        <v>0</v>
      </c>
      <c r="I45" s="1048">
        <f t="shared" si="2"/>
        <v>99.317261000000002</v>
      </c>
      <c r="J45" s="1042">
        <f t="shared" si="0"/>
        <v>99.317261000000002</v>
      </c>
      <c r="K45" s="75"/>
      <c r="M45" s="2" t="s">
        <v>1572</v>
      </c>
      <c r="N45" s="2"/>
      <c r="O45" s="2"/>
      <c r="P45" s="2"/>
      <c r="Q45" s="2">
        <v>0</v>
      </c>
      <c r="R45" s="2">
        <v>0</v>
      </c>
      <c r="S45" s="807">
        <v>0</v>
      </c>
    </row>
    <row r="46" spans="1:19" ht="23.1" customHeight="1" x14ac:dyDescent="0.3">
      <c r="A46" s="75"/>
      <c r="B46" s="901">
        <v>42</v>
      </c>
      <c r="C46" s="1043" t="s">
        <v>1571</v>
      </c>
      <c r="D46" s="1044"/>
      <c r="E46" s="1045"/>
      <c r="F46" s="1044"/>
      <c r="G46" s="1046">
        <v>4.914E-3</v>
      </c>
      <c r="H46" s="1047">
        <f t="shared" si="1"/>
        <v>0</v>
      </c>
      <c r="I46" s="1048">
        <f t="shared" si="2"/>
        <v>4.914E-3</v>
      </c>
      <c r="J46" s="1042">
        <f t="shared" si="0"/>
        <v>4.914E-3</v>
      </c>
      <c r="K46" s="75"/>
      <c r="M46" s="2" t="s">
        <v>1756</v>
      </c>
      <c r="N46" s="2"/>
      <c r="O46" s="2"/>
      <c r="P46" s="2"/>
      <c r="Q46" s="2">
        <v>0</v>
      </c>
      <c r="R46" s="2">
        <v>0</v>
      </c>
      <c r="S46" s="807">
        <v>0</v>
      </c>
    </row>
    <row r="47" spans="1:19" ht="23.1" customHeight="1" x14ac:dyDescent="0.3">
      <c r="A47" s="75"/>
      <c r="B47" s="893">
        <v>43</v>
      </c>
      <c r="C47" s="1043" t="s">
        <v>1573</v>
      </c>
      <c r="D47" s="1044"/>
      <c r="E47" s="1045"/>
      <c r="F47" s="1044"/>
      <c r="G47" s="1046">
        <v>8.4000000000000009E-5</v>
      </c>
      <c r="H47" s="1047">
        <f t="shared" si="1"/>
        <v>0</v>
      </c>
      <c r="I47" s="1048">
        <f t="shared" si="2"/>
        <v>8.4000000000000009E-5</v>
      </c>
      <c r="J47" s="1042">
        <f t="shared" si="0"/>
        <v>8.4000000000000009E-5</v>
      </c>
      <c r="K47" s="75"/>
      <c r="M47" s="2" t="s">
        <v>228</v>
      </c>
      <c r="N47" s="2"/>
      <c r="O47" s="2"/>
      <c r="P47" s="2">
        <v>1.1534950000000002</v>
      </c>
      <c r="Q47" s="2"/>
      <c r="R47" s="2">
        <v>1.1534950000000002</v>
      </c>
      <c r="S47" s="807">
        <v>0</v>
      </c>
    </row>
    <row r="48" spans="1:19" ht="23.1" customHeight="1" x14ac:dyDescent="0.3">
      <c r="A48" s="75"/>
      <c r="B48" s="901">
        <v>44</v>
      </c>
      <c r="C48" s="1043" t="s">
        <v>232</v>
      </c>
      <c r="D48" s="1044"/>
      <c r="E48" s="1045">
        <v>2.4913000000000005E-2</v>
      </c>
      <c r="F48" s="1044"/>
      <c r="G48" s="1046"/>
      <c r="H48" s="1047">
        <f t="shared" si="1"/>
        <v>0</v>
      </c>
      <c r="I48" s="1048">
        <f t="shared" si="2"/>
        <v>2.4913000000000005E-2</v>
      </c>
      <c r="J48" s="1042">
        <f t="shared" si="0"/>
        <v>2.4913000000000005E-2</v>
      </c>
      <c r="K48" s="75"/>
      <c r="M48" s="2" t="s">
        <v>230</v>
      </c>
      <c r="N48" s="2"/>
      <c r="O48" s="2">
        <v>99.317261000000002</v>
      </c>
      <c r="P48" s="2"/>
      <c r="Q48" s="2"/>
      <c r="R48" s="2">
        <v>99.317261000000002</v>
      </c>
      <c r="S48" s="807">
        <v>0</v>
      </c>
    </row>
    <row r="49" spans="1:19" ht="23.1" customHeight="1" x14ac:dyDescent="0.3">
      <c r="A49" s="75"/>
      <c r="B49" s="893">
        <v>45</v>
      </c>
      <c r="C49" s="1043" t="s">
        <v>234</v>
      </c>
      <c r="D49" s="1044"/>
      <c r="E49" s="1045"/>
      <c r="F49" s="1044"/>
      <c r="G49" s="1046">
        <v>0.314056</v>
      </c>
      <c r="H49" s="1047">
        <f t="shared" si="1"/>
        <v>0</v>
      </c>
      <c r="I49" s="1048">
        <f t="shared" si="2"/>
        <v>0.314056</v>
      </c>
      <c r="J49" s="1042">
        <f t="shared" si="0"/>
        <v>0.314056</v>
      </c>
      <c r="K49" s="75"/>
      <c r="M49" s="2" t="s">
        <v>1571</v>
      </c>
      <c r="N49" s="2"/>
      <c r="O49" s="2"/>
      <c r="P49" s="2"/>
      <c r="Q49" s="2">
        <v>4.914E-3</v>
      </c>
      <c r="R49" s="2">
        <v>4.914E-3</v>
      </c>
      <c r="S49" s="807">
        <v>0</v>
      </c>
    </row>
    <row r="50" spans="1:19" ht="23.1" customHeight="1" x14ac:dyDescent="0.3">
      <c r="A50" s="75"/>
      <c r="B50" s="901">
        <v>46</v>
      </c>
      <c r="C50" s="1043" t="s">
        <v>1638</v>
      </c>
      <c r="D50" s="1044"/>
      <c r="E50" s="1045"/>
      <c r="F50" s="1044"/>
      <c r="G50" s="1046">
        <v>8.3780520000000003</v>
      </c>
      <c r="H50" s="1047">
        <f t="shared" si="1"/>
        <v>0</v>
      </c>
      <c r="I50" s="1048">
        <f t="shared" si="2"/>
        <v>8.3780520000000003</v>
      </c>
      <c r="J50" s="1042">
        <f t="shared" si="0"/>
        <v>8.3780520000000003</v>
      </c>
      <c r="K50" s="75"/>
      <c r="M50" s="2" t="s">
        <v>1573</v>
      </c>
      <c r="N50" s="2"/>
      <c r="O50" s="2"/>
      <c r="P50" s="2"/>
      <c r="Q50" s="2">
        <v>8.4000000000000009E-5</v>
      </c>
      <c r="R50" s="2">
        <v>8.4000000000000009E-5</v>
      </c>
      <c r="S50" s="807">
        <v>0</v>
      </c>
    </row>
    <row r="51" spans="1:19" ht="23.1" customHeight="1" x14ac:dyDescent="0.3">
      <c r="A51" s="75"/>
      <c r="B51" s="893">
        <v>47</v>
      </c>
      <c r="C51" s="1043" t="s">
        <v>1732</v>
      </c>
      <c r="D51" s="1044"/>
      <c r="E51" s="1045"/>
      <c r="F51" s="1044"/>
      <c r="G51" s="1046">
        <v>46.872754</v>
      </c>
      <c r="H51" s="1047">
        <f t="shared" si="1"/>
        <v>0</v>
      </c>
      <c r="I51" s="1048">
        <f t="shared" si="2"/>
        <v>46.872754</v>
      </c>
      <c r="J51" s="1042">
        <f t="shared" si="0"/>
        <v>46.872754</v>
      </c>
      <c r="K51" s="75"/>
      <c r="M51" s="2" t="s">
        <v>232</v>
      </c>
      <c r="N51" s="2"/>
      <c r="O51" s="2">
        <v>2.4913000000000005E-2</v>
      </c>
      <c r="P51" s="2"/>
      <c r="Q51" s="2"/>
      <c r="R51" s="2">
        <v>2.4913000000000005E-2</v>
      </c>
      <c r="S51" s="807">
        <v>0</v>
      </c>
    </row>
    <row r="52" spans="1:19" ht="23.1" customHeight="1" x14ac:dyDescent="0.3">
      <c r="A52" s="75"/>
      <c r="B52" s="901">
        <v>48</v>
      </c>
      <c r="C52" s="1043" t="s">
        <v>1727</v>
      </c>
      <c r="D52" s="1044"/>
      <c r="E52" s="1045"/>
      <c r="F52" s="1044"/>
      <c r="G52" s="1046">
        <v>0.14655499999999999</v>
      </c>
      <c r="H52" s="1047">
        <f t="shared" si="1"/>
        <v>0</v>
      </c>
      <c r="I52" s="1048">
        <f t="shared" si="2"/>
        <v>0.14655499999999999</v>
      </c>
      <c r="J52" s="1042">
        <f t="shared" si="0"/>
        <v>0.14655499999999999</v>
      </c>
      <c r="K52" s="75"/>
      <c r="M52" s="2" t="s">
        <v>234</v>
      </c>
      <c r="N52" s="2"/>
      <c r="O52" s="2"/>
      <c r="P52" s="2"/>
      <c r="Q52" s="2">
        <v>0.314056</v>
      </c>
      <c r="R52" s="2">
        <v>0.314056</v>
      </c>
      <c r="S52" s="807">
        <v>0</v>
      </c>
    </row>
    <row r="53" spans="1:19" ht="23.1" customHeight="1" x14ac:dyDescent="0.3">
      <c r="A53" s="75"/>
      <c r="B53" s="893">
        <v>49</v>
      </c>
      <c r="C53" s="1043" t="s">
        <v>236</v>
      </c>
      <c r="D53" s="1044"/>
      <c r="E53" s="1045"/>
      <c r="F53" s="1044"/>
      <c r="G53" s="1046">
        <v>0</v>
      </c>
      <c r="H53" s="1047">
        <f t="shared" si="1"/>
        <v>0</v>
      </c>
      <c r="I53" s="1048">
        <f t="shared" si="2"/>
        <v>0</v>
      </c>
      <c r="J53" s="1042">
        <f t="shared" si="0"/>
        <v>0</v>
      </c>
      <c r="K53" s="75"/>
      <c r="M53" s="2" t="s">
        <v>1638</v>
      </c>
      <c r="N53" s="2"/>
      <c r="O53" s="2"/>
      <c r="P53" s="2"/>
      <c r="Q53" s="2">
        <v>8.3780520000000003</v>
      </c>
      <c r="R53" s="2">
        <v>8.3780520000000003</v>
      </c>
      <c r="S53" s="807">
        <v>0</v>
      </c>
    </row>
    <row r="54" spans="1:19" ht="23.1" customHeight="1" x14ac:dyDescent="0.3">
      <c r="A54" s="75"/>
      <c r="B54" s="901">
        <v>50</v>
      </c>
      <c r="C54" s="1043" t="s">
        <v>238</v>
      </c>
      <c r="D54" s="1044"/>
      <c r="E54" s="1045"/>
      <c r="F54" s="1044"/>
      <c r="G54" s="1046">
        <v>0.19376300000000002</v>
      </c>
      <c r="H54" s="1047">
        <f t="shared" si="1"/>
        <v>0</v>
      </c>
      <c r="I54" s="1048">
        <f t="shared" si="2"/>
        <v>0.19376300000000002</v>
      </c>
      <c r="J54" s="1042">
        <f t="shared" si="0"/>
        <v>0.19376300000000002</v>
      </c>
      <c r="K54" s="75"/>
      <c r="M54" s="2" t="s">
        <v>1732</v>
      </c>
      <c r="N54" s="2"/>
      <c r="O54" s="2"/>
      <c r="P54" s="2"/>
      <c r="Q54" s="2">
        <v>46.872754</v>
      </c>
      <c r="R54" s="2">
        <v>46.872754</v>
      </c>
      <c r="S54" s="807">
        <v>0</v>
      </c>
    </row>
    <row r="55" spans="1:19" ht="23.1" customHeight="1" x14ac:dyDescent="0.3">
      <c r="A55" s="75"/>
      <c r="B55" s="893">
        <v>51</v>
      </c>
      <c r="C55" s="1043" t="s">
        <v>240</v>
      </c>
      <c r="D55" s="1044"/>
      <c r="E55" s="1045"/>
      <c r="F55" s="1044"/>
      <c r="G55" s="1046">
        <v>1.079731</v>
      </c>
      <c r="H55" s="1047">
        <f t="shared" si="1"/>
        <v>0</v>
      </c>
      <c r="I55" s="1048">
        <f t="shared" si="2"/>
        <v>1.079731</v>
      </c>
      <c r="J55" s="1042">
        <f t="shared" si="0"/>
        <v>1.079731</v>
      </c>
      <c r="K55" s="75"/>
      <c r="M55" s="2" t="s">
        <v>1727</v>
      </c>
      <c r="N55" s="2"/>
      <c r="O55" s="2"/>
      <c r="P55" s="2"/>
      <c r="Q55" s="2">
        <v>0.14655499999999999</v>
      </c>
      <c r="R55" s="2">
        <v>0.14655499999999999</v>
      </c>
      <c r="S55" s="807">
        <v>0</v>
      </c>
    </row>
    <row r="56" spans="1:19" ht="23.1" customHeight="1" x14ac:dyDescent="0.3">
      <c r="A56" s="75"/>
      <c r="B56" s="901">
        <v>52</v>
      </c>
      <c r="C56" s="1043" t="s">
        <v>1641</v>
      </c>
      <c r="D56" s="1044"/>
      <c r="E56" s="1045"/>
      <c r="F56" s="1044"/>
      <c r="G56" s="1046">
        <v>0.25032709051431673</v>
      </c>
      <c r="H56" s="1047">
        <f t="shared" si="1"/>
        <v>0</v>
      </c>
      <c r="I56" s="1048">
        <f t="shared" si="2"/>
        <v>0.25032709051431673</v>
      </c>
      <c r="J56" s="1042">
        <f t="shared" si="0"/>
        <v>0.25032709051431673</v>
      </c>
      <c r="K56" s="75"/>
      <c r="M56" s="2" t="s">
        <v>236</v>
      </c>
      <c r="N56" s="2"/>
      <c r="O56" s="2"/>
      <c r="P56" s="2"/>
      <c r="Q56" s="2">
        <v>0</v>
      </c>
      <c r="R56" s="2">
        <v>0</v>
      </c>
      <c r="S56" s="807">
        <v>0</v>
      </c>
    </row>
    <row r="57" spans="1:19" ht="23.1" customHeight="1" x14ac:dyDescent="0.3">
      <c r="A57" s="75"/>
      <c r="B57" s="893">
        <v>53</v>
      </c>
      <c r="C57" s="1043" t="s">
        <v>1724</v>
      </c>
      <c r="D57" s="1044"/>
      <c r="E57" s="1045"/>
      <c r="F57" s="1044"/>
      <c r="G57" s="1046">
        <v>0.42062899999999998</v>
      </c>
      <c r="H57" s="1047">
        <f t="shared" si="1"/>
        <v>0</v>
      </c>
      <c r="I57" s="1048">
        <f t="shared" si="2"/>
        <v>0.42062899999999998</v>
      </c>
      <c r="J57" s="1042">
        <f t="shared" si="0"/>
        <v>0.42062899999999998</v>
      </c>
      <c r="K57" s="75"/>
      <c r="M57" s="2" t="s">
        <v>238</v>
      </c>
      <c r="N57" s="2"/>
      <c r="O57" s="2"/>
      <c r="P57" s="2"/>
      <c r="Q57" s="2">
        <v>0.19376300000000002</v>
      </c>
      <c r="R57" s="2">
        <v>0.19376300000000002</v>
      </c>
      <c r="S57" s="807">
        <v>0</v>
      </c>
    </row>
    <row r="58" spans="1:19" ht="23.1" customHeight="1" x14ac:dyDescent="0.3">
      <c r="A58" s="75"/>
      <c r="B58" s="901">
        <v>54</v>
      </c>
      <c r="C58" s="1043" t="s">
        <v>242</v>
      </c>
      <c r="D58" s="1044"/>
      <c r="E58" s="1045"/>
      <c r="F58" s="1044"/>
      <c r="G58" s="1046">
        <v>0</v>
      </c>
      <c r="H58" s="1047">
        <f t="shared" si="1"/>
        <v>0</v>
      </c>
      <c r="I58" s="1048">
        <f t="shared" si="2"/>
        <v>0</v>
      </c>
      <c r="J58" s="1042">
        <f t="shared" si="0"/>
        <v>0</v>
      </c>
      <c r="K58" s="75"/>
      <c r="M58" s="2" t="s">
        <v>240</v>
      </c>
      <c r="N58" s="2"/>
      <c r="O58" s="2"/>
      <c r="P58" s="2"/>
      <c r="Q58" s="2">
        <v>1.079731</v>
      </c>
      <c r="R58" s="2">
        <v>1.079731</v>
      </c>
      <c r="S58" s="807">
        <v>0</v>
      </c>
    </row>
    <row r="59" spans="1:19" ht="23.1" customHeight="1" x14ac:dyDescent="0.3">
      <c r="A59" s="75"/>
      <c r="B59" s="893">
        <v>55</v>
      </c>
      <c r="C59" s="1043" t="s">
        <v>244</v>
      </c>
      <c r="D59" s="1044"/>
      <c r="E59" s="1045"/>
      <c r="F59" s="1044"/>
      <c r="G59" s="1046">
        <v>2.2058999999999999E-2</v>
      </c>
      <c r="H59" s="1047">
        <f t="shared" si="1"/>
        <v>0</v>
      </c>
      <c r="I59" s="1048">
        <f t="shared" si="2"/>
        <v>2.2058999999999999E-2</v>
      </c>
      <c r="J59" s="1042">
        <f t="shared" si="0"/>
        <v>2.2058999999999999E-2</v>
      </c>
      <c r="K59" s="75"/>
      <c r="M59" s="2" t="s">
        <v>1641</v>
      </c>
      <c r="N59" s="2"/>
      <c r="O59" s="2"/>
      <c r="P59" s="2"/>
      <c r="Q59" s="2">
        <v>0.25032709051431673</v>
      </c>
      <c r="R59" s="2">
        <v>0.25032709051431673</v>
      </c>
      <c r="S59" s="807">
        <v>0</v>
      </c>
    </row>
    <row r="60" spans="1:19" ht="23.1" customHeight="1" x14ac:dyDescent="0.3">
      <c r="A60" s="75"/>
      <c r="B60" s="901">
        <v>56</v>
      </c>
      <c r="C60" s="1043" t="s">
        <v>246</v>
      </c>
      <c r="D60" s="1044"/>
      <c r="E60" s="1045"/>
      <c r="F60" s="1044"/>
      <c r="G60" s="1046">
        <v>8.0893999999999994E-2</v>
      </c>
      <c r="H60" s="1047">
        <f t="shared" si="1"/>
        <v>0</v>
      </c>
      <c r="I60" s="1048">
        <f t="shared" si="2"/>
        <v>8.0893999999999994E-2</v>
      </c>
      <c r="J60" s="1042">
        <f t="shared" si="0"/>
        <v>8.0893999999999994E-2</v>
      </c>
      <c r="K60" s="75"/>
      <c r="M60" s="2" t="s">
        <v>1724</v>
      </c>
      <c r="N60" s="2"/>
      <c r="O60" s="2"/>
      <c r="P60" s="2"/>
      <c r="Q60" s="2">
        <v>0.42062899999999998</v>
      </c>
      <c r="R60" s="2">
        <v>0.42062899999999998</v>
      </c>
      <c r="S60" s="807">
        <v>0</v>
      </c>
    </row>
    <row r="61" spans="1:19" ht="23.1" customHeight="1" x14ac:dyDescent="0.3">
      <c r="A61" s="75"/>
      <c r="B61" s="893">
        <v>57</v>
      </c>
      <c r="C61" s="1043" t="s">
        <v>248</v>
      </c>
      <c r="D61" s="1044"/>
      <c r="E61" s="1045">
        <v>3.5331269999999999</v>
      </c>
      <c r="F61" s="1044"/>
      <c r="G61" s="1046"/>
      <c r="H61" s="1047">
        <f t="shared" si="1"/>
        <v>0</v>
      </c>
      <c r="I61" s="1048">
        <f t="shared" si="2"/>
        <v>3.5331269999999999</v>
      </c>
      <c r="J61" s="1042">
        <f t="shared" si="0"/>
        <v>3.5331269999999999</v>
      </c>
      <c r="K61" s="75"/>
      <c r="M61" s="2" t="s">
        <v>242</v>
      </c>
      <c r="N61" s="2"/>
      <c r="O61" s="2"/>
      <c r="P61" s="2"/>
      <c r="Q61" s="2">
        <v>0</v>
      </c>
      <c r="R61" s="2">
        <v>0</v>
      </c>
      <c r="S61" s="807">
        <v>0</v>
      </c>
    </row>
    <row r="62" spans="1:19" ht="23.1" customHeight="1" x14ac:dyDescent="0.3">
      <c r="A62" s="75"/>
      <c r="B62" s="901">
        <v>58</v>
      </c>
      <c r="C62" s="1043" t="s">
        <v>1735</v>
      </c>
      <c r="D62" s="1044"/>
      <c r="E62" s="1045"/>
      <c r="F62" s="1044"/>
      <c r="G62" s="1046">
        <v>0</v>
      </c>
      <c r="H62" s="1047">
        <f t="shared" si="1"/>
        <v>0</v>
      </c>
      <c r="I62" s="1048">
        <f t="shared" si="2"/>
        <v>0</v>
      </c>
      <c r="J62" s="1042">
        <f t="shared" si="0"/>
        <v>0</v>
      </c>
      <c r="K62" s="75"/>
      <c r="M62" s="2" t="s">
        <v>244</v>
      </c>
      <c r="N62" s="2"/>
      <c r="O62" s="2"/>
      <c r="P62" s="2"/>
      <c r="Q62" s="2">
        <v>2.2058999999999999E-2</v>
      </c>
      <c r="R62" s="2">
        <v>2.2058999999999999E-2</v>
      </c>
      <c r="S62" s="807">
        <v>0</v>
      </c>
    </row>
    <row r="63" spans="1:19" ht="23.1" customHeight="1" x14ac:dyDescent="0.3">
      <c r="A63" s="75"/>
      <c r="B63" s="893">
        <v>59</v>
      </c>
      <c r="C63" s="1043" t="s">
        <v>1736</v>
      </c>
      <c r="D63" s="1044"/>
      <c r="E63" s="1045"/>
      <c r="F63" s="1044"/>
      <c r="G63" s="1046">
        <v>2.3399999999999997E-4</v>
      </c>
      <c r="H63" s="1047">
        <f t="shared" si="1"/>
        <v>0</v>
      </c>
      <c r="I63" s="1048">
        <f t="shared" si="2"/>
        <v>2.3399999999999997E-4</v>
      </c>
      <c r="J63" s="1042">
        <f t="shared" si="0"/>
        <v>2.3399999999999997E-4</v>
      </c>
      <c r="K63" s="75"/>
      <c r="M63" s="2" t="s">
        <v>246</v>
      </c>
      <c r="N63" s="2"/>
      <c r="O63" s="2"/>
      <c r="P63" s="2"/>
      <c r="Q63" s="2">
        <v>8.0893999999999994E-2</v>
      </c>
      <c r="R63" s="2">
        <v>8.0893999999999994E-2</v>
      </c>
      <c r="S63" s="807">
        <v>0</v>
      </c>
    </row>
    <row r="64" spans="1:19" ht="23.1" customHeight="1" x14ac:dyDescent="0.3">
      <c r="A64" s="75"/>
      <c r="B64" s="901">
        <v>60</v>
      </c>
      <c r="C64" s="1043" t="s">
        <v>250</v>
      </c>
      <c r="D64" s="1044"/>
      <c r="E64" s="1045"/>
      <c r="F64" s="1044">
        <v>30.433000000000003</v>
      </c>
      <c r="G64" s="1046"/>
      <c r="H64" s="1047">
        <f t="shared" si="1"/>
        <v>30.433000000000003</v>
      </c>
      <c r="I64" s="1048">
        <f t="shared" si="2"/>
        <v>0</v>
      </c>
      <c r="J64" s="1042">
        <f t="shared" si="0"/>
        <v>30.433000000000003</v>
      </c>
      <c r="K64" s="75"/>
      <c r="M64" s="2" t="s">
        <v>248</v>
      </c>
      <c r="N64" s="2"/>
      <c r="O64" s="2">
        <v>3.5331269999999999</v>
      </c>
      <c r="P64" s="2"/>
      <c r="Q64" s="2"/>
      <c r="R64" s="2">
        <v>3.5331269999999999</v>
      </c>
      <c r="S64" s="807">
        <v>0</v>
      </c>
    </row>
    <row r="65" spans="1:19" ht="23.1" customHeight="1" x14ac:dyDescent="0.3">
      <c r="A65" s="75"/>
      <c r="B65" s="893">
        <v>61</v>
      </c>
      <c r="C65" s="1043" t="s">
        <v>251</v>
      </c>
      <c r="D65" s="1044"/>
      <c r="E65" s="1045">
        <v>18.630490999999999</v>
      </c>
      <c r="F65" s="1044"/>
      <c r="G65" s="1046"/>
      <c r="H65" s="1047">
        <f t="shared" si="1"/>
        <v>0</v>
      </c>
      <c r="I65" s="1048">
        <f t="shared" si="2"/>
        <v>18.630490999999999</v>
      </c>
      <c r="J65" s="1042">
        <f t="shared" si="0"/>
        <v>18.630490999999999</v>
      </c>
      <c r="K65" s="75"/>
      <c r="M65" s="2" t="s">
        <v>1735</v>
      </c>
      <c r="N65" s="2"/>
      <c r="O65" s="2"/>
      <c r="P65" s="2"/>
      <c r="Q65" s="2">
        <v>0</v>
      </c>
      <c r="R65" s="2">
        <v>0</v>
      </c>
      <c r="S65" s="807">
        <v>0</v>
      </c>
    </row>
    <row r="66" spans="1:19" ht="23.1" customHeight="1" x14ac:dyDescent="0.3">
      <c r="A66" s="75"/>
      <c r="B66" s="901">
        <v>62</v>
      </c>
      <c r="C66" s="1043" t="s">
        <v>253</v>
      </c>
      <c r="D66" s="1044"/>
      <c r="E66" s="1045"/>
      <c r="F66" s="1044">
        <v>0</v>
      </c>
      <c r="G66" s="1046">
        <v>0</v>
      </c>
      <c r="H66" s="1047">
        <f t="shared" si="1"/>
        <v>0</v>
      </c>
      <c r="I66" s="1048">
        <f t="shared" si="2"/>
        <v>0</v>
      </c>
      <c r="J66" s="1042">
        <f t="shared" si="0"/>
        <v>0</v>
      </c>
      <c r="K66" s="75"/>
      <c r="M66" s="2" t="s">
        <v>1736</v>
      </c>
      <c r="N66" s="2"/>
      <c r="O66" s="2"/>
      <c r="P66" s="2"/>
      <c r="Q66" s="2">
        <v>2.3399999999999997E-4</v>
      </c>
      <c r="R66" s="2">
        <v>2.3399999999999997E-4</v>
      </c>
      <c r="S66" s="807">
        <v>0</v>
      </c>
    </row>
    <row r="67" spans="1:19" ht="23.1" customHeight="1" x14ac:dyDescent="0.3">
      <c r="A67" s="75"/>
      <c r="B67" s="893">
        <v>63</v>
      </c>
      <c r="C67" s="1043" t="s">
        <v>254</v>
      </c>
      <c r="D67" s="1044"/>
      <c r="E67" s="1045"/>
      <c r="F67" s="1044"/>
      <c r="G67" s="1046">
        <v>0</v>
      </c>
      <c r="H67" s="1047">
        <f t="shared" si="1"/>
        <v>0</v>
      </c>
      <c r="I67" s="1048">
        <f t="shared" si="2"/>
        <v>0</v>
      </c>
      <c r="J67" s="1042">
        <f t="shared" si="0"/>
        <v>0</v>
      </c>
      <c r="K67" s="75"/>
      <c r="M67" s="2" t="s">
        <v>250</v>
      </c>
      <c r="N67" s="2"/>
      <c r="O67" s="2"/>
      <c r="P67" s="2">
        <v>30.433000000000003</v>
      </c>
      <c r="Q67" s="2"/>
      <c r="R67" s="2">
        <v>30.433000000000003</v>
      </c>
      <c r="S67" s="807">
        <v>0</v>
      </c>
    </row>
    <row r="68" spans="1:19" ht="23.1" customHeight="1" x14ac:dyDescent="0.3">
      <c r="A68" s="75"/>
      <c r="B68" s="901">
        <v>64</v>
      </c>
      <c r="C68" s="1043" t="s">
        <v>256</v>
      </c>
      <c r="D68" s="1044"/>
      <c r="E68" s="1045"/>
      <c r="F68" s="1044"/>
      <c r="G68" s="1046">
        <v>0</v>
      </c>
      <c r="H68" s="1047">
        <f t="shared" si="1"/>
        <v>0</v>
      </c>
      <c r="I68" s="1048">
        <f t="shared" si="2"/>
        <v>0</v>
      </c>
      <c r="J68" s="1042">
        <f t="shared" si="0"/>
        <v>0</v>
      </c>
      <c r="K68" s="75"/>
      <c r="M68" s="2" t="s">
        <v>251</v>
      </c>
      <c r="N68" s="2"/>
      <c r="O68" s="2">
        <v>18.630490999999999</v>
      </c>
      <c r="P68" s="2"/>
      <c r="Q68" s="2"/>
      <c r="R68" s="2">
        <v>18.630490999999999</v>
      </c>
      <c r="S68" s="807">
        <v>0</v>
      </c>
    </row>
    <row r="69" spans="1:19" ht="23.1" customHeight="1" x14ac:dyDescent="0.3">
      <c r="A69" s="75"/>
      <c r="B69" s="893">
        <v>65</v>
      </c>
      <c r="C69" s="1043" t="s">
        <v>258</v>
      </c>
      <c r="D69" s="1044"/>
      <c r="E69" s="1045"/>
      <c r="F69" s="1044"/>
      <c r="G69" s="1046">
        <v>178.95890000000003</v>
      </c>
      <c r="H69" s="1047">
        <f t="shared" si="1"/>
        <v>0</v>
      </c>
      <c r="I69" s="1048">
        <f t="shared" si="2"/>
        <v>178.95890000000003</v>
      </c>
      <c r="J69" s="1042">
        <f t="shared" si="0"/>
        <v>178.95890000000003</v>
      </c>
      <c r="K69" s="75"/>
      <c r="M69" s="2" t="s">
        <v>253</v>
      </c>
      <c r="N69" s="2"/>
      <c r="O69" s="2"/>
      <c r="P69" s="2">
        <v>0</v>
      </c>
      <c r="Q69" s="2">
        <v>0</v>
      </c>
      <c r="R69" s="2">
        <v>0</v>
      </c>
      <c r="S69" s="807">
        <v>0</v>
      </c>
    </row>
    <row r="70" spans="1:19" ht="23.1" customHeight="1" x14ac:dyDescent="0.3">
      <c r="A70" s="75"/>
      <c r="B70" s="901">
        <v>66</v>
      </c>
      <c r="C70" s="1043" t="s">
        <v>260</v>
      </c>
      <c r="D70" s="1044"/>
      <c r="E70" s="1045"/>
      <c r="F70" s="1044"/>
      <c r="G70" s="1046">
        <v>3.0601000000000003</v>
      </c>
      <c r="H70" s="1047">
        <f t="shared" si="1"/>
        <v>0</v>
      </c>
      <c r="I70" s="1048">
        <f t="shared" si="2"/>
        <v>3.0601000000000003</v>
      </c>
      <c r="J70" s="1042">
        <f>SUM(H70:I70)</f>
        <v>3.0601000000000003</v>
      </c>
      <c r="K70" s="75"/>
      <c r="M70" s="2" t="s">
        <v>254</v>
      </c>
      <c r="N70" s="2"/>
      <c r="O70" s="2"/>
      <c r="P70" s="2"/>
      <c r="Q70" s="2">
        <v>0</v>
      </c>
      <c r="R70" s="2">
        <v>0</v>
      </c>
      <c r="S70" s="807">
        <v>0</v>
      </c>
    </row>
    <row r="71" spans="1:19" ht="23.1" customHeight="1" x14ac:dyDescent="0.3">
      <c r="A71" s="75"/>
      <c r="B71" s="893">
        <v>67</v>
      </c>
      <c r="C71" s="1043" t="s">
        <v>262</v>
      </c>
      <c r="D71" s="1044"/>
      <c r="E71" s="1045">
        <v>0</v>
      </c>
      <c r="F71" s="1044"/>
      <c r="G71" s="1046"/>
      <c r="H71" s="1047">
        <f>+D71+F71</f>
        <v>0</v>
      </c>
      <c r="I71" s="1048">
        <f>+E71+G71</f>
        <v>0</v>
      </c>
      <c r="J71" s="1042">
        <f>SUM(H71:I71)</f>
        <v>0</v>
      </c>
      <c r="K71" s="75"/>
      <c r="M71" s="2" t="s">
        <v>256</v>
      </c>
      <c r="N71" s="2"/>
      <c r="O71" s="2"/>
      <c r="P71" s="2"/>
      <c r="Q71" s="2">
        <v>0</v>
      </c>
      <c r="R71" s="2">
        <v>0</v>
      </c>
      <c r="S71" s="807">
        <v>0</v>
      </c>
    </row>
    <row r="72" spans="1:19" ht="23.1" customHeight="1" x14ac:dyDescent="0.3">
      <c r="A72" s="75"/>
      <c r="B72" s="901">
        <v>68</v>
      </c>
      <c r="C72" s="1043" t="s">
        <v>264</v>
      </c>
      <c r="D72" s="1044"/>
      <c r="E72" s="1045"/>
      <c r="F72" s="1044"/>
      <c r="G72" s="1046">
        <v>10.436656000000001</v>
      </c>
      <c r="H72" s="1047">
        <f>+D72+F72</f>
        <v>0</v>
      </c>
      <c r="I72" s="1048">
        <f>+E72+G72</f>
        <v>10.436656000000001</v>
      </c>
      <c r="J72" s="1042">
        <f>SUM(H72:I72)</f>
        <v>10.436656000000001</v>
      </c>
      <c r="K72" s="75"/>
      <c r="M72" s="2" t="s">
        <v>258</v>
      </c>
      <c r="N72" s="2"/>
      <c r="O72" s="2"/>
      <c r="P72" s="2"/>
      <c r="Q72" s="2">
        <v>178.95890000000003</v>
      </c>
      <c r="R72" s="2">
        <v>178.95890000000003</v>
      </c>
      <c r="S72" s="807">
        <v>0</v>
      </c>
    </row>
    <row r="73" spans="1:19" ht="23.1" customHeight="1" x14ac:dyDescent="0.3">
      <c r="A73" s="75"/>
      <c r="B73" s="893">
        <v>69</v>
      </c>
      <c r="C73" s="1043" t="s">
        <v>266</v>
      </c>
      <c r="D73" s="1044"/>
      <c r="E73" s="1045"/>
      <c r="F73" s="1044"/>
      <c r="G73" s="1046">
        <v>0</v>
      </c>
      <c r="H73" s="1047">
        <f t="shared" ref="H73:H93" si="3">+D73+F73</f>
        <v>0</v>
      </c>
      <c r="I73" s="1048">
        <f t="shared" ref="I73:I93" si="4">+E73+G73</f>
        <v>0</v>
      </c>
      <c r="J73" s="1042">
        <f t="shared" ref="J73:J93" si="5">SUM(H73:I73)</f>
        <v>0</v>
      </c>
      <c r="K73" s="75"/>
      <c r="M73" s="2" t="s">
        <v>260</v>
      </c>
      <c r="N73" s="2"/>
      <c r="O73" s="2"/>
      <c r="P73" s="2"/>
      <c r="Q73" s="2">
        <v>3.0601000000000003</v>
      </c>
      <c r="R73" s="2">
        <v>3.0601000000000003</v>
      </c>
      <c r="S73" s="807">
        <v>0</v>
      </c>
    </row>
    <row r="74" spans="1:19" ht="23.1" customHeight="1" x14ac:dyDescent="0.3">
      <c r="A74" s="75"/>
      <c r="B74" s="901">
        <v>70</v>
      </c>
      <c r="C74" s="1043" t="s">
        <v>268</v>
      </c>
      <c r="D74" s="1044"/>
      <c r="E74" s="1045"/>
      <c r="F74" s="1044"/>
      <c r="G74" s="1046">
        <v>174.36907900000003</v>
      </c>
      <c r="H74" s="1047">
        <f t="shared" si="3"/>
        <v>0</v>
      </c>
      <c r="I74" s="1048">
        <f t="shared" si="4"/>
        <v>174.36907900000003</v>
      </c>
      <c r="J74" s="1042">
        <f t="shared" si="5"/>
        <v>174.36907900000003</v>
      </c>
      <c r="K74" s="75"/>
      <c r="M74" s="2" t="s">
        <v>262</v>
      </c>
      <c r="N74" s="2"/>
      <c r="O74" s="2">
        <v>0</v>
      </c>
      <c r="P74" s="2"/>
      <c r="Q74" s="2"/>
      <c r="R74" s="2">
        <v>0</v>
      </c>
      <c r="S74" s="807">
        <v>0</v>
      </c>
    </row>
    <row r="75" spans="1:19" ht="23.1" customHeight="1" x14ac:dyDescent="0.3">
      <c r="A75" s="75"/>
      <c r="B75" s="893">
        <v>71</v>
      </c>
      <c r="C75" s="1043" t="s">
        <v>1741</v>
      </c>
      <c r="D75" s="1044"/>
      <c r="E75" s="1045"/>
      <c r="F75" s="1044"/>
      <c r="G75" s="1046">
        <v>1.1595</v>
      </c>
      <c r="H75" s="1047">
        <f t="shared" si="3"/>
        <v>0</v>
      </c>
      <c r="I75" s="1048">
        <f t="shared" si="4"/>
        <v>1.1595</v>
      </c>
      <c r="J75" s="1042">
        <f t="shared" si="5"/>
        <v>1.1595</v>
      </c>
      <c r="K75" s="75"/>
      <c r="M75" s="2" t="s">
        <v>264</v>
      </c>
      <c r="N75" s="2"/>
      <c r="O75" s="2"/>
      <c r="P75" s="2"/>
      <c r="Q75" s="2">
        <v>10.436656000000001</v>
      </c>
      <c r="R75" s="2">
        <v>10.436656000000001</v>
      </c>
      <c r="S75" s="807">
        <v>0</v>
      </c>
    </row>
    <row r="76" spans="1:19" ht="23.1" customHeight="1" x14ac:dyDescent="0.3">
      <c r="A76" s="75"/>
      <c r="B76" s="901">
        <v>72</v>
      </c>
      <c r="C76" s="1043" t="s">
        <v>270</v>
      </c>
      <c r="D76" s="1044"/>
      <c r="E76" s="1045">
        <v>9.859999999999999E-3</v>
      </c>
      <c r="F76" s="1044"/>
      <c r="G76" s="1046"/>
      <c r="H76" s="1047">
        <f t="shared" si="3"/>
        <v>0</v>
      </c>
      <c r="I76" s="1048">
        <f t="shared" si="4"/>
        <v>9.859999999999999E-3</v>
      </c>
      <c r="J76" s="1042">
        <f t="shared" si="5"/>
        <v>9.859999999999999E-3</v>
      </c>
      <c r="K76" s="75"/>
      <c r="M76" s="2" t="s">
        <v>266</v>
      </c>
      <c r="N76" s="2"/>
      <c r="O76" s="2"/>
      <c r="P76" s="2"/>
      <c r="Q76" s="2">
        <v>0</v>
      </c>
      <c r="R76" s="2">
        <v>0</v>
      </c>
      <c r="S76" s="807">
        <v>0</v>
      </c>
    </row>
    <row r="77" spans="1:19" ht="23.1" customHeight="1" x14ac:dyDescent="0.3">
      <c r="A77" s="75"/>
      <c r="B77" s="893">
        <v>73</v>
      </c>
      <c r="C77" s="1043" t="s">
        <v>272</v>
      </c>
      <c r="D77" s="1044"/>
      <c r="E77" s="1045">
        <v>0</v>
      </c>
      <c r="F77" s="1044"/>
      <c r="G77" s="1046"/>
      <c r="H77" s="1047">
        <f t="shared" si="3"/>
        <v>0</v>
      </c>
      <c r="I77" s="1048">
        <f t="shared" si="4"/>
        <v>0</v>
      </c>
      <c r="J77" s="1042">
        <f t="shared" si="5"/>
        <v>0</v>
      </c>
      <c r="K77" s="75"/>
      <c r="M77" s="2" t="s">
        <v>268</v>
      </c>
      <c r="N77" s="2"/>
      <c r="O77" s="2"/>
      <c r="P77" s="2"/>
      <c r="Q77" s="2">
        <v>174.36907900000003</v>
      </c>
      <c r="R77" s="2">
        <v>174.36907900000003</v>
      </c>
      <c r="S77" s="807">
        <v>0</v>
      </c>
    </row>
    <row r="78" spans="1:19" ht="23.1" customHeight="1" x14ac:dyDescent="0.3">
      <c r="A78" s="75"/>
      <c r="B78" s="901">
        <v>74</v>
      </c>
      <c r="C78" s="1043" t="s">
        <v>274</v>
      </c>
      <c r="D78" s="1044"/>
      <c r="E78" s="1045">
        <v>44.576129999999999</v>
      </c>
      <c r="F78" s="1044"/>
      <c r="G78" s="1046"/>
      <c r="H78" s="1047">
        <f t="shared" si="3"/>
        <v>0</v>
      </c>
      <c r="I78" s="1048">
        <f t="shared" si="4"/>
        <v>44.576129999999999</v>
      </c>
      <c r="J78" s="1042">
        <f t="shared" si="5"/>
        <v>44.576129999999999</v>
      </c>
      <c r="K78" s="75"/>
      <c r="M78" s="2" t="s">
        <v>1741</v>
      </c>
      <c r="N78" s="2"/>
      <c r="O78" s="2"/>
      <c r="P78" s="2"/>
      <c r="Q78" s="2">
        <v>1.1595</v>
      </c>
      <c r="R78" s="2">
        <v>1.1595</v>
      </c>
      <c r="S78" s="807">
        <v>0</v>
      </c>
    </row>
    <row r="79" spans="1:19" ht="23.1" customHeight="1" x14ac:dyDescent="0.3">
      <c r="A79" s="75"/>
      <c r="B79" s="893">
        <v>75</v>
      </c>
      <c r="C79" s="1043" t="s">
        <v>1745</v>
      </c>
      <c r="D79" s="1044"/>
      <c r="E79" s="1045"/>
      <c r="F79" s="1044"/>
      <c r="G79" s="1046">
        <v>0</v>
      </c>
      <c r="H79" s="1047">
        <f t="shared" si="3"/>
        <v>0</v>
      </c>
      <c r="I79" s="1048">
        <f t="shared" si="4"/>
        <v>0</v>
      </c>
      <c r="J79" s="1042">
        <f t="shared" si="5"/>
        <v>0</v>
      </c>
      <c r="K79" s="75"/>
      <c r="M79" s="2" t="s">
        <v>270</v>
      </c>
      <c r="N79" s="2"/>
      <c r="O79" s="2">
        <v>9.859999999999999E-3</v>
      </c>
      <c r="P79" s="2"/>
      <c r="Q79" s="2"/>
      <c r="R79" s="2">
        <v>9.859999999999999E-3</v>
      </c>
      <c r="S79" s="807">
        <v>0</v>
      </c>
    </row>
    <row r="80" spans="1:19" ht="23.1" customHeight="1" x14ac:dyDescent="0.3">
      <c r="A80" s="75"/>
      <c r="B80" s="901">
        <v>76</v>
      </c>
      <c r="C80" s="1043" t="s">
        <v>276</v>
      </c>
      <c r="D80" s="1044"/>
      <c r="E80" s="1045"/>
      <c r="F80" s="1044"/>
      <c r="G80" s="1046">
        <v>2.5307500000000003</v>
      </c>
      <c r="H80" s="1047">
        <f t="shared" si="3"/>
        <v>0</v>
      </c>
      <c r="I80" s="1048">
        <f t="shared" si="4"/>
        <v>2.5307500000000003</v>
      </c>
      <c r="J80" s="1042">
        <f t="shared" si="5"/>
        <v>2.5307500000000003</v>
      </c>
      <c r="K80" s="75"/>
      <c r="M80" s="2" t="s">
        <v>272</v>
      </c>
      <c r="N80" s="2"/>
      <c r="O80" s="2">
        <v>0</v>
      </c>
      <c r="P80" s="2"/>
      <c r="Q80" s="2"/>
      <c r="R80" s="2">
        <v>0</v>
      </c>
      <c r="S80" s="807">
        <v>0</v>
      </c>
    </row>
    <row r="81" spans="1:19" ht="23.1" customHeight="1" x14ac:dyDescent="0.3">
      <c r="A81" s="75"/>
      <c r="B81" s="893">
        <v>77</v>
      </c>
      <c r="C81" s="1043" t="s">
        <v>1823</v>
      </c>
      <c r="D81" s="1044"/>
      <c r="E81" s="1045"/>
      <c r="F81" s="1044"/>
      <c r="G81" s="1046">
        <v>0</v>
      </c>
      <c r="H81" s="1047">
        <f t="shared" si="3"/>
        <v>0</v>
      </c>
      <c r="I81" s="1048">
        <f t="shared" si="4"/>
        <v>0</v>
      </c>
      <c r="J81" s="1042">
        <f t="shared" si="5"/>
        <v>0</v>
      </c>
      <c r="K81" s="75"/>
      <c r="M81" s="2" t="s">
        <v>274</v>
      </c>
      <c r="N81" s="2"/>
      <c r="O81" s="2">
        <v>44.576129999999999</v>
      </c>
      <c r="P81" s="2"/>
      <c r="Q81" s="2"/>
      <c r="R81" s="2">
        <v>44.576129999999999</v>
      </c>
      <c r="S81" s="807">
        <v>0</v>
      </c>
    </row>
    <row r="82" spans="1:19" ht="23.1" customHeight="1" x14ac:dyDescent="0.3">
      <c r="A82" s="75"/>
      <c r="B82" s="901">
        <v>78</v>
      </c>
      <c r="C82" s="1043" t="s">
        <v>278</v>
      </c>
      <c r="D82" s="1044"/>
      <c r="E82" s="1045"/>
      <c r="F82" s="1044">
        <v>5.6425089999999996</v>
      </c>
      <c r="G82" s="1046"/>
      <c r="H82" s="1047">
        <f t="shared" si="3"/>
        <v>5.6425089999999996</v>
      </c>
      <c r="I82" s="1048">
        <f t="shared" si="4"/>
        <v>0</v>
      </c>
      <c r="J82" s="1042">
        <f t="shared" si="5"/>
        <v>5.6425089999999996</v>
      </c>
      <c r="K82" s="75"/>
      <c r="M82" s="2" t="s">
        <v>1745</v>
      </c>
      <c r="N82" s="2"/>
      <c r="O82" s="2"/>
      <c r="P82" s="2"/>
      <c r="Q82" s="2">
        <v>0</v>
      </c>
      <c r="R82" s="2">
        <v>0</v>
      </c>
      <c r="S82" s="807">
        <v>0</v>
      </c>
    </row>
    <row r="83" spans="1:19" ht="23.1" customHeight="1" x14ac:dyDescent="0.3">
      <c r="A83" s="75"/>
      <c r="B83" s="893">
        <v>79</v>
      </c>
      <c r="C83" s="1043" t="s">
        <v>1822</v>
      </c>
      <c r="D83" s="1044"/>
      <c r="E83" s="1045"/>
      <c r="F83" s="1044"/>
      <c r="G83" s="1046">
        <v>4.6090000000000002E-3</v>
      </c>
      <c r="H83" s="1047">
        <f t="shared" si="3"/>
        <v>0</v>
      </c>
      <c r="I83" s="1048">
        <f t="shared" si="4"/>
        <v>4.6090000000000002E-3</v>
      </c>
      <c r="J83" s="1042">
        <f t="shared" si="5"/>
        <v>4.6090000000000002E-3</v>
      </c>
      <c r="K83" s="75"/>
      <c r="M83" s="2" t="s">
        <v>276</v>
      </c>
      <c r="N83" s="2"/>
      <c r="O83" s="2"/>
      <c r="P83" s="2"/>
      <c r="Q83" s="2">
        <v>2.5307500000000003</v>
      </c>
      <c r="R83" s="2">
        <v>2.5307500000000003</v>
      </c>
      <c r="S83" s="807">
        <v>0</v>
      </c>
    </row>
    <row r="84" spans="1:19" ht="23.1" customHeight="1" x14ac:dyDescent="0.3">
      <c r="A84" s="100"/>
      <c r="B84" s="901">
        <v>80</v>
      </c>
      <c r="C84" s="1043" t="s">
        <v>280</v>
      </c>
      <c r="D84" s="1044"/>
      <c r="E84" s="1045">
        <v>2.0275999999999999E-2</v>
      </c>
      <c r="F84" s="1044">
        <v>29.869030000000002</v>
      </c>
      <c r="G84" s="1046">
        <v>0</v>
      </c>
      <c r="H84" s="1047">
        <f t="shared" si="3"/>
        <v>29.869030000000002</v>
      </c>
      <c r="I84" s="1048">
        <f t="shared" si="4"/>
        <v>2.0275999999999999E-2</v>
      </c>
      <c r="J84" s="1042">
        <f t="shared" si="5"/>
        <v>29.889306000000001</v>
      </c>
      <c r="K84" s="100"/>
      <c r="M84" s="2" t="s">
        <v>1823</v>
      </c>
      <c r="N84" s="2"/>
      <c r="O84" s="2"/>
      <c r="P84" s="2"/>
      <c r="Q84" s="2">
        <v>0</v>
      </c>
      <c r="R84" s="2">
        <v>0</v>
      </c>
      <c r="S84" s="807">
        <v>0</v>
      </c>
    </row>
    <row r="85" spans="1:19" ht="23.1" customHeight="1" x14ac:dyDescent="0.3">
      <c r="A85" s="75"/>
      <c r="B85" s="893">
        <v>81</v>
      </c>
      <c r="C85" s="1043" t="s">
        <v>282</v>
      </c>
      <c r="D85" s="1044"/>
      <c r="E85" s="1045">
        <v>6.825100000000002E-2</v>
      </c>
      <c r="F85" s="1044"/>
      <c r="G85" s="1046"/>
      <c r="H85" s="1047">
        <f t="shared" si="3"/>
        <v>0</v>
      </c>
      <c r="I85" s="1048">
        <f t="shared" si="4"/>
        <v>6.825100000000002E-2</v>
      </c>
      <c r="J85" s="1042">
        <f t="shared" si="5"/>
        <v>6.825100000000002E-2</v>
      </c>
      <c r="K85" s="75"/>
      <c r="M85" s="2" t="s">
        <v>278</v>
      </c>
      <c r="N85" s="2"/>
      <c r="O85" s="2"/>
      <c r="P85" s="2">
        <v>5.6425089999999996</v>
      </c>
      <c r="Q85" s="2"/>
      <c r="R85" s="2">
        <v>5.6425089999999996</v>
      </c>
      <c r="S85" s="807">
        <v>0</v>
      </c>
    </row>
    <row r="86" spans="1:19" ht="23.1" customHeight="1" x14ac:dyDescent="0.3">
      <c r="A86" s="75"/>
      <c r="B86" s="901">
        <v>82</v>
      </c>
      <c r="C86" s="1043" t="s">
        <v>1749</v>
      </c>
      <c r="D86" s="1044"/>
      <c r="E86" s="1045"/>
      <c r="F86" s="1044"/>
      <c r="G86" s="1046">
        <v>2.4274999999999998</v>
      </c>
      <c r="H86" s="1047">
        <f t="shared" si="3"/>
        <v>0</v>
      </c>
      <c r="I86" s="1048">
        <f t="shared" si="4"/>
        <v>2.4274999999999998</v>
      </c>
      <c r="J86" s="1042">
        <f t="shared" si="5"/>
        <v>2.4274999999999998</v>
      </c>
      <c r="K86" s="1021"/>
      <c r="M86" s="2" t="s">
        <v>1822</v>
      </c>
      <c r="N86" s="2"/>
      <c r="O86" s="2"/>
      <c r="P86" s="2"/>
      <c r="Q86" s="2">
        <v>4.6090000000000002E-3</v>
      </c>
      <c r="R86" s="2">
        <v>4.6090000000000002E-3</v>
      </c>
      <c r="S86" s="807">
        <v>0</v>
      </c>
    </row>
    <row r="87" spans="1:19" ht="23.1" customHeight="1" x14ac:dyDescent="0.3">
      <c r="B87" s="893">
        <v>83</v>
      </c>
      <c r="C87" s="1043" t="s">
        <v>1751</v>
      </c>
      <c r="D87" s="1044"/>
      <c r="E87" s="1045"/>
      <c r="F87" s="1044"/>
      <c r="G87" s="1046">
        <v>0.410217</v>
      </c>
      <c r="H87" s="1047">
        <f t="shared" si="3"/>
        <v>0</v>
      </c>
      <c r="I87" s="1048">
        <f t="shared" si="4"/>
        <v>0.410217</v>
      </c>
      <c r="J87" s="1042">
        <f t="shared" si="5"/>
        <v>0.410217</v>
      </c>
      <c r="M87" s="2" t="s">
        <v>280</v>
      </c>
      <c r="N87" s="2"/>
      <c r="O87" s="2">
        <v>2.0275999999999999E-2</v>
      </c>
      <c r="P87" s="2">
        <v>29.869030000000002</v>
      </c>
      <c r="Q87" s="2">
        <v>0</v>
      </c>
      <c r="R87" s="2">
        <v>29.889306000000001</v>
      </c>
      <c r="S87" s="807">
        <v>0</v>
      </c>
    </row>
    <row r="88" spans="1:19" ht="23.1" customHeight="1" x14ac:dyDescent="0.3">
      <c r="B88" s="901">
        <v>84</v>
      </c>
      <c r="C88" s="1043" t="s">
        <v>284</v>
      </c>
      <c r="D88" s="1044"/>
      <c r="E88" s="1045">
        <v>21.888138999999999</v>
      </c>
      <c r="F88" s="1044"/>
      <c r="G88" s="1046"/>
      <c r="H88" s="1047">
        <f t="shared" si="3"/>
        <v>0</v>
      </c>
      <c r="I88" s="1048">
        <f t="shared" si="4"/>
        <v>21.888138999999999</v>
      </c>
      <c r="J88" s="1042">
        <f t="shared" si="5"/>
        <v>21.888138999999999</v>
      </c>
      <c r="M88" s="2" t="s">
        <v>282</v>
      </c>
      <c r="N88" s="2"/>
      <c r="O88" s="2">
        <v>6.825100000000002E-2</v>
      </c>
      <c r="P88" s="2"/>
      <c r="Q88" s="2"/>
      <c r="R88" s="2">
        <v>6.825100000000002E-2</v>
      </c>
      <c r="S88" s="807">
        <v>0</v>
      </c>
    </row>
    <row r="89" spans="1:19" ht="23.1" customHeight="1" x14ac:dyDescent="0.3">
      <c r="B89" s="893">
        <v>85</v>
      </c>
      <c r="C89" s="1043" t="s">
        <v>1714</v>
      </c>
      <c r="D89" s="1044">
        <v>165.06409499999998</v>
      </c>
      <c r="E89" s="1045">
        <v>68.259512999999998</v>
      </c>
      <c r="F89" s="1044"/>
      <c r="G89" s="1046">
        <v>0</v>
      </c>
      <c r="H89" s="1047">
        <f t="shared" si="3"/>
        <v>165.06409499999998</v>
      </c>
      <c r="I89" s="1048">
        <f t="shared" si="4"/>
        <v>68.259512999999998</v>
      </c>
      <c r="J89" s="1042">
        <f t="shared" si="5"/>
        <v>233.32360799999998</v>
      </c>
      <c r="M89" s="2" t="s">
        <v>1749</v>
      </c>
      <c r="N89" s="2"/>
      <c r="O89" s="2"/>
      <c r="P89" s="2"/>
      <c r="Q89" s="2">
        <v>2.4274999999999998</v>
      </c>
      <c r="R89" s="2">
        <v>2.4274999999999998</v>
      </c>
      <c r="S89" s="807">
        <v>0</v>
      </c>
    </row>
    <row r="90" spans="1:19" ht="23.1" customHeight="1" x14ac:dyDescent="0.3">
      <c r="B90" s="901">
        <v>86</v>
      </c>
      <c r="C90" s="1043" t="s">
        <v>286</v>
      </c>
      <c r="D90" s="1044"/>
      <c r="E90" s="1045">
        <v>0</v>
      </c>
      <c r="F90" s="1044"/>
      <c r="G90" s="1046">
        <v>0</v>
      </c>
      <c r="H90" s="1047">
        <f t="shared" si="3"/>
        <v>0</v>
      </c>
      <c r="I90" s="1048">
        <f t="shared" si="4"/>
        <v>0</v>
      </c>
      <c r="J90" s="1042">
        <f t="shared" si="5"/>
        <v>0</v>
      </c>
      <c r="M90" s="2" t="s">
        <v>1751</v>
      </c>
      <c r="N90" s="2"/>
      <c r="O90" s="2"/>
      <c r="P90" s="2"/>
      <c r="Q90" s="2">
        <v>0.410217</v>
      </c>
      <c r="R90" s="2">
        <v>0.410217</v>
      </c>
      <c r="S90" s="807">
        <v>0</v>
      </c>
    </row>
    <row r="91" spans="1:19" ht="23.1" customHeight="1" x14ac:dyDescent="0.3">
      <c r="B91" s="893">
        <v>87</v>
      </c>
      <c r="C91" s="1043" t="s">
        <v>288</v>
      </c>
      <c r="D91" s="1044"/>
      <c r="E91" s="1045"/>
      <c r="F91" s="1044"/>
      <c r="G91" s="1046">
        <v>0</v>
      </c>
      <c r="H91" s="1047">
        <f t="shared" si="3"/>
        <v>0</v>
      </c>
      <c r="I91" s="1048">
        <f t="shared" si="4"/>
        <v>0</v>
      </c>
      <c r="J91" s="1042">
        <f t="shared" si="5"/>
        <v>0</v>
      </c>
      <c r="M91" s="2" t="s">
        <v>284</v>
      </c>
      <c r="N91" s="2"/>
      <c r="O91" s="2">
        <v>21.888138999999999</v>
      </c>
      <c r="P91" s="2"/>
      <c r="Q91" s="2"/>
      <c r="R91" s="2">
        <v>21.888138999999999</v>
      </c>
      <c r="S91" s="807">
        <v>0</v>
      </c>
    </row>
    <row r="92" spans="1:19" ht="23.1" customHeight="1" x14ac:dyDescent="0.3">
      <c r="B92" s="901">
        <v>88</v>
      </c>
      <c r="C92" s="1043" t="s">
        <v>1570</v>
      </c>
      <c r="D92" s="1044"/>
      <c r="E92" s="1045"/>
      <c r="F92" s="1044"/>
      <c r="G92" s="1046">
        <v>0.50726000000000004</v>
      </c>
      <c r="H92" s="1047">
        <f t="shared" si="3"/>
        <v>0</v>
      </c>
      <c r="I92" s="1048">
        <f t="shared" si="4"/>
        <v>0.50726000000000004</v>
      </c>
      <c r="J92" s="1042">
        <f t="shared" si="5"/>
        <v>0.50726000000000004</v>
      </c>
      <c r="M92" s="2" t="s">
        <v>1714</v>
      </c>
      <c r="N92" s="2">
        <v>165.06409499999998</v>
      </c>
      <c r="O92" s="2">
        <v>68.259512999999998</v>
      </c>
      <c r="P92" s="2"/>
      <c r="Q92" s="2">
        <v>0</v>
      </c>
      <c r="R92" s="2">
        <v>233.32360799999998</v>
      </c>
      <c r="S92" s="807">
        <v>0</v>
      </c>
    </row>
    <row r="93" spans="1:19" ht="23.1" customHeight="1" thickBot="1" x14ac:dyDescent="0.35">
      <c r="B93" s="893">
        <v>89</v>
      </c>
      <c r="C93" s="1043" t="s">
        <v>1216</v>
      </c>
      <c r="D93" s="1044"/>
      <c r="E93" s="1045"/>
      <c r="F93" s="1044">
        <v>33.438069600000006</v>
      </c>
      <c r="G93" s="1046">
        <v>301.98434039999972</v>
      </c>
      <c r="H93" s="1047">
        <f t="shared" si="3"/>
        <v>33.438069600000006</v>
      </c>
      <c r="I93" s="1048">
        <f t="shared" si="4"/>
        <v>301.98434039999972</v>
      </c>
      <c r="J93" s="1042">
        <f t="shared" si="5"/>
        <v>335.42240999999973</v>
      </c>
      <c r="M93" s="2" t="s">
        <v>286</v>
      </c>
      <c r="N93" s="2"/>
      <c r="O93" s="2">
        <v>0</v>
      </c>
      <c r="P93" s="2"/>
      <c r="Q93" s="2">
        <v>0</v>
      </c>
      <c r="R93" s="2">
        <v>0</v>
      </c>
      <c r="S93" s="807">
        <v>0</v>
      </c>
    </row>
    <row r="94" spans="1:19" ht="23.1" customHeight="1" thickTop="1" x14ac:dyDescent="0.3">
      <c r="B94" s="1967" t="s">
        <v>1215</v>
      </c>
      <c r="C94" s="1968"/>
      <c r="D94" s="1049">
        <f t="shared" ref="D94:J94" si="6">SUM(D5:D93)</f>
        <v>215.77435163278298</v>
      </c>
      <c r="E94" s="1050">
        <f t="shared" si="6"/>
        <v>261.49740299999996</v>
      </c>
      <c r="F94" s="1049">
        <f t="shared" si="6"/>
        <v>362.43515460000003</v>
      </c>
      <c r="G94" s="1050">
        <f t="shared" si="6"/>
        <v>1083.4622734905138</v>
      </c>
      <c r="H94" s="1049">
        <f t="shared" si="6"/>
        <v>578.20950623278304</v>
      </c>
      <c r="I94" s="1051">
        <f t="shared" si="6"/>
        <v>1344.9596764905141</v>
      </c>
      <c r="J94" s="1052">
        <f t="shared" si="6"/>
        <v>1923.1691827232969</v>
      </c>
      <c r="M94" s="2" t="s">
        <v>288</v>
      </c>
      <c r="N94" s="2"/>
      <c r="O94" s="2"/>
      <c r="P94" s="2"/>
      <c r="Q94" s="2">
        <v>0</v>
      </c>
      <c r="R94" s="2">
        <v>0</v>
      </c>
      <c r="S94" s="807">
        <v>0</v>
      </c>
    </row>
    <row r="95" spans="1:19" ht="23.1" customHeight="1" x14ac:dyDescent="0.3">
      <c r="B95" s="1969"/>
      <c r="C95" s="1970"/>
      <c r="D95" s="1971">
        <f>+D94+E94</f>
        <v>477.27175463278297</v>
      </c>
      <c r="E95" s="1972"/>
      <c r="F95" s="1973">
        <f>+F94+G94</f>
        <v>1445.8974280905138</v>
      </c>
      <c r="G95" s="1974"/>
      <c r="H95" s="1973">
        <f>+H94+I94</f>
        <v>1923.1691827232971</v>
      </c>
      <c r="I95" s="1975"/>
      <c r="J95" s="1053"/>
      <c r="M95" s="2" t="s">
        <v>1570</v>
      </c>
      <c r="N95" s="2"/>
      <c r="O95" s="2"/>
      <c r="P95" s="2"/>
      <c r="Q95" s="2">
        <v>0.50726000000000004</v>
      </c>
      <c r="R95" s="2">
        <v>0.50726000000000004</v>
      </c>
      <c r="S95" s="807">
        <v>0</v>
      </c>
    </row>
    <row r="96" spans="1:19" ht="23.1" customHeight="1" x14ac:dyDescent="0.3">
      <c r="B96" s="402" t="s">
        <v>1206</v>
      </c>
      <c r="M96" s="2" t="s">
        <v>1216</v>
      </c>
      <c r="N96" s="2"/>
      <c r="O96" s="2"/>
      <c r="P96" s="2">
        <v>33.438069600000006</v>
      </c>
      <c r="Q96" s="2">
        <v>301.98434039999972</v>
      </c>
      <c r="R96" s="2">
        <v>335.42240999999973</v>
      </c>
      <c r="S96" s="807">
        <v>0</v>
      </c>
    </row>
    <row r="97" spans="3:18" x14ac:dyDescent="0.3">
      <c r="M97" s="2" t="s">
        <v>290</v>
      </c>
      <c r="N97" s="2">
        <v>215.77435163278298</v>
      </c>
      <c r="O97" s="2">
        <v>261.49740299999996</v>
      </c>
      <c r="P97" s="2">
        <v>362.43515460000003</v>
      </c>
      <c r="Q97" s="2">
        <v>1083.4622734905138</v>
      </c>
      <c r="R97" s="2">
        <v>1923.1691827232969</v>
      </c>
    </row>
    <row r="100" spans="3:18" x14ac:dyDescent="0.3">
      <c r="C100" s="872"/>
      <c r="D100" s="75"/>
      <c r="E100" s="75"/>
      <c r="F100" s="75"/>
      <c r="G100" s="75"/>
      <c r="H100" s="75"/>
      <c r="I100" s="75"/>
      <c r="J100" s="75"/>
    </row>
    <row r="102" spans="3:18" x14ac:dyDescent="0.3">
      <c r="C102" s="872"/>
      <c r="D102" s="75"/>
      <c r="E102" s="75"/>
      <c r="F102" s="75"/>
      <c r="G102" s="75"/>
      <c r="H102" s="75"/>
      <c r="I102" s="75"/>
      <c r="J102" s="75"/>
    </row>
    <row r="103" spans="3:18" x14ac:dyDescent="0.3">
      <c r="R103" s="1054">
        <v>1923.1691827232969</v>
      </c>
    </row>
  </sheetData>
  <mergeCells count="9">
    <mergeCell ref="B94:C95"/>
    <mergeCell ref="D95:E95"/>
    <mergeCell ref="F95:G95"/>
    <mergeCell ref="H95:I95"/>
    <mergeCell ref="B3:B4"/>
    <mergeCell ref="C3:C4"/>
    <mergeCell ref="D3:E3"/>
    <mergeCell ref="F3:G3"/>
    <mergeCell ref="H3:I3"/>
  </mergeCells>
  <pageMargins left="0.78740157480314965" right="0.59055118110236227" top="0.59055118110236227" bottom="0.59055118110236227" header="0" footer="0"/>
  <pageSetup paperSize="9" scale="47"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A1:AC112"/>
  <sheetViews>
    <sheetView view="pageBreakPreview" zoomScale="90" zoomScaleNormal="60" zoomScaleSheetLayoutView="90" workbookViewId="0">
      <selection activeCell="J26" sqref="J26"/>
    </sheetView>
  </sheetViews>
  <sheetFormatPr baseColWidth="10" defaultRowHeight="16.5" x14ac:dyDescent="0.3"/>
  <cols>
    <col min="1" max="1" width="14" style="24" customWidth="1"/>
    <col min="2" max="2" width="16.28515625" style="24" customWidth="1"/>
    <col min="3" max="5" width="14" style="24" customWidth="1"/>
    <col min="6" max="6" width="13.7109375" style="24" customWidth="1"/>
    <col min="7" max="9" width="14" style="24" customWidth="1"/>
    <col min="10" max="10" width="12.5703125" style="24" customWidth="1"/>
    <col min="11" max="15" width="14" style="24" customWidth="1"/>
    <col min="16" max="16" width="15" style="24" customWidth="1"/>
    <col min="17" max="17" width="39" style="47" bestFit="1" customWidth="1"/>
    <col min="18" max="18" width="30.28515625" style="47" bestFit="1" customWidth="1"/>
    <col min="19" max="19" width="10.7109375" style="47" bestFit="1" customWidth="1"/>
    <col min="20" max="20" width="7.5703125" style="47" bestFit="1" customWidth="1"/>
    <col min="21" max="21" width="12.7109375" style="47" customWidth="1"/>
    <col min="22" max="22" width="32.85546875" style="47" bestFit="1" customWidth="1"/>
    <col min="23" max="23" width="39" style="47" bestFit="1" customWidth="1"/>
    <col min="24" max="24" width="7.5703125" style="47" bestFit="1" customWidth="1"/>
    <col min="25" max="25" width="8.42578125" style="47" bestFit="1" customWidth="1"/>
    <col min="26" max="26" width="16.5703125" style="47" bestFit="1" customWidth="1"/>
    <col min="27" max="27" width="24.28515625" style="47" bestFit="1" customWidth="1"/>
    <col min="28" max="28" width="39" style="47" bestFit="1" customWidth="1"/>
    <col min="29" max="29" width="39" style="47" customWidth="1"/>
    <col min="30" max="16384" width="11.42578125" style="24"/>
  </cols>
  <sheetData>
    <row r="1" spans="1:29" s="920" customFormat="1" x14ac:dyDescent="0.3">
      <c r="A1" s="811"/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Q1" s="1029" t="s">
        <v>1193</v>
      </c>
      <c r="R1" s="1022"/>
      <c r="S1" s="1022"/>
      <c r="T1" s="812"/>
      <c r="U1" s="47"/>
      <c r="V1" s="71" t="s">
        <v>1112</v>
      </c>
      <c r="W1" s="47" t="s">
        <v>1113</v>
      </c>
      <c r="X1" s="47"/>
      <c r="Y1" s="47"/>
      <c r="Z1" s="123"/>
      <c r="AA1" s="812"/>
      <c r="AB1" s="812"/>
      <c r="AC1" s="812"/>
    </row>
    <row r="2" spans="1:29" s="920" customFormat="1" x14ac:dyDescent="0.3">
      <c r="A2" s="811"/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  <c r="Q2" s="1022"/>
      <c r="R2" s="1022"/>
      <c r="S2" s="1029"/>
      <c r="T2" s="812"/>
      <c r="U2" s="47"/>
      <c r="V2" s="71" t="s">
        <v>165</v>
      </c>
      <c r="W2" s="47" t="s">
        <v>1171</v>
      </c>
      <c r="X2" s="47"/>
      <c r="Y2" s="47"/>
      <c r="Z2" s="123"/>
      <c r="AA2" s="812"/>
      <c r="AB2" s="812"/>
      <c r="AC2" s="812"/>
    </row>
    <row r="3" spans="1:29" s="920" customFormat="1" ht="17.25" x14ac:dyDescent="0.3">
      <c r="A3" s="811"/>
      <c r="B3" s="1055"/>
      <c r="C3" s="811"/>
      <c r="D3" s="811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Q3" s="1029" t="s">
        <v>1219</v>
      </c>
      <c r="R3" s="1022" t="s">
        <v>1246</v>
      </c>
      <c r="S3" s="1029" t="s">
        <v>1208</v>
      </c>
      <c r="T3" s="812"/>
      <c r="U3" s="47"/>
      <c r="V3" s="71" t="s">
        <v>1117</v>
      </c>
      <c r="W3" s="47" t="s">
        <v>164</v>
      </c>
      <c r="X3" s="47"/>
      <c r="Y3" s="47"/>
      <c r="Z3" s="123"/>
      <c r="AA3" s="812"/>
      <c r="AB3" s="812"/>
      <c r="AC3" s="812"/>
    </row>
    <row r="4" spans="1:29" s="920" customFormat="1" ht="17.25" x14ac:dyDescent="0.3">
      <c r="A4" s="811"/>
      <c r="B4" s="1055"/>
      <c r="C4" s="811"/>
      <c r="D4" s="811"/>
      <c r="E4" s="811"/>
      <c r="F4" s="811"/>
      <c r="G4" s="811"/>
      <c r="H4" s="811"/>
      <c r="I4" s="811"/>
      <c r="J4" s="811"/>
      <c r="K4" s="811"/>
      <c r="L4" s="811"/>
      <c r="M4" s="811"/>
      <c r="N4" s="811"/>
      <c r="O4" s="811"/>
      <c r="Q4" s="1026" t="s">
        <v>1687</v>
      </c>
      <c r="R4" s="1027">
        <v>233.32360799999998</v>
      </c>
      <c r="S4" s="1028">
        <v>0.12132245471891256</v>
      </c>
      <c r="T4" s="1056"/>
      <c r="U4" s="47"/>
      <c r="V4" s="71" t="s">
        <v>1199</v>
      </c>
      <c r="W4" s="47" t="s">
        <v>294</v>
      </c>
      <c r="X4" s="47"/>
      <c r="Y4" s="47"/>
      <c r="Z4" s="47"/>
      <c r="AA4" s="812"/>
      <c r="AB4" s="812"/>
      <c r="AC4" s="812"/>
    </row>
    <row r="5" spans="1:29" s="920" customFormat="1" ht="17.25" x14ac:dyDescent="0.3">
      <c r="A5" s="811"/>
      <c r="B5" s="1055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Q5" s="1026" t="s">
        <v>259</v>
      </c>
      <c r="R5" s="1027">
        <v>178.95890000000003</v>
      </c>
      <c r="S5" s="1028">
        <v>9.3054162962354026E-2</v>
      </c>
      <c r="T5" s="819"/>
      <c r="U5" s="47"/>
      <c r="V5" s="47"/>
      <c r="W5" s="47"/>
      <c r="X5" s="47"/>
      <c r="Y5" s="47"/>
      <c r="Z5" s="47"/>
      <c r="AA5" s="812"/>
      <c r="AB5" s="812"/>
      <c r="AC5" s="812"/>
    </row>
    <row r="6" spans="1:29" s="920" customFormat="1" ht="17.25" x14ac:dyDescent="0.3">
      <c r="A6" s="811"/>
      <c r="B6" s="1055"/>
      <c r="C6" s="811"/>
      <c r="D6" s="811"/>
      <c r="E6" s="811"/>
      <c r="F6" s="811"/>
      <c r="G6" s="811"/>
      <c r="H6" s="811"/>
      <c r="I6" s="811"/>
      <c r="J6" s="811"/>
      <c r="K6" s="811"/>
      <c r="L6" s="811"/>
      <c r="M6" s="811"/>
      <c r="N6" s="811"/>
      <c r="O6" s="811"/>
      <c r="Q6" s="1026" t="s">
        <v>269</v>
      </c>
      <c r="R6" s="1027">
        <v>174.369079</v>
      </c>
      <c r="S6" s="1028">
        <v>9.0667570558723709E-2</v>
      </c>
      <c r="T6" s="819"/>
      <c r="U6" s="47"/>
      <c r="V6" s="47" t="s">
        <v>315</v>
      </c>
      <c r="W6" s="47" t="s">
        <v>1837</v>
      </c>
      <c r="X6" s="47"/>
      <c r="Y6" s="47"/>
      <c r="Z6" s="47"/>
      <c r="AA6" s="812"/>
      <c r="AB6" s="812"/>
      <c r="AC6" s="812"/>
    </row>
    <row r="7" spans="1:29" s="920" customFormat="1" ht="17.25" x14ac:dyDescent="0.3">
      <c r="A7" s="811"/>
      <c r="B7" s="1055"/>
      <c r="C7" s="811"/>
      <c r="D7" s="811"/>
      <c r="E7" s="811"/>
      <c r="F7" s="811"/>
      <c r="G7" s="811"/>
      <c r="H7" s="811"/>
      <c r="I7" s="811"/>
      <c r="J7" s="811"/>
      <c r="K7" s="811"/>
      <c r="L7" s="811"/>
      <c r="M7" s="811"/>
      <c r="N7" s="811"/>
      <c r="O7" s="811"/>
      <c r="Q7" s="1026" t="s">
        <v>188</v>
      </c>
      <c r="R7" s="1027">
        <v>148.830398</v>
      </c>
      <c r="S7" s="1028">
        <v>7.738809363068283E-2</v>
      </c>
      <c r="T7" s="819"/>
      <c r="U7" s="1057"/>
      <c r="V7" s="47" t="s">
        <v>1687</v>
      </c>
      <c r="W7" s="47">
        <v>233.32360799999998</v>
      </c>
      <c r="X7" s="47"/>
      <c r="Y7" s="47"/>
      <c r="Z7" s="47"/>
      <c r="AA7" s="812"/>
      <c r="AB7" s="812"/>
      <c r="AC7" s="812"/>
    </row>
    <row r="8" spans="1:29" s="920" customFormat="1" ht="17.25" x14ac:dyDescent="0.3">
      <c r="A8" s="811"/>
      <c r="B8" s="1055"/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Q8" s="1026" t="s">
        <v>212</v>
      </c>
      <c r="R8" s="1027">
        <v>141.57337900000002</v>
      </c>
      <c r="S8" s="1028">
        <v>7.3614624813837751E-2</v>
      </c>
      <c r="T8" s="819"/>
      <c r="U8" s="1057"/>
      <c r="V8" s="47" t="s">
        <v>259</v>
      </c>
      <c r="W8" s="47">
        <v>178.95890000000003</v>
      </c>
      <c r="X8" s="47"/>
      <c r="Y8" s="47"/>
      <c r="Z8" s="47"/>
      <c r="AA8" s="812"/>
      <c r="AB8" s="812"/>
      <c r="AC8" s="812"/>
    </row>
    <row r="9" spans="1:29" s="920" customFormat="1" ht="17.25" x14ac:dyDescent="0.3">
      <c r="A9" s="811"/>
      <c r="B9" s="1055"/>
      <c r="C9" s="811"/>
      <c r="D9" s="811"/>
      <c r="E9" s="811"/>
      <c r="F9" s="811"/>
      <c r="G9" s="811"/>
      <c r="H9" s="811"/>
      <c r="I9" s="811"/>
      <c r="J9" s="811"/>
      <c r="K9" s="811"/>
      <c r="L9" s="811"/>
      <c r="M9" s="811"/>
      <c r="N9" s="811"/>
      <c r="O9" s="811"/>
      <c r="Q9" s="1026" t="s">
        <v>231</v>
      </c>
      <c r="R9" s="1027">
        <v>99.317261000000002</v>
      </c>
      <c r="S9" s="1028">
        <v>5.1642497747072913E-2</v>
      </c>
      <c r="T9" s="819"/>
      <c r="U9" s="1057"/>
      <c r="V9" s="47" t="s">
        <v>269</v>
      </c>
      <c r="W9" s="47">
        <v>174.369079</v>
      </c>
      <c r="X9" s="47"/>
      <c r="Y9" s="47"/>
      <c r="Z9" s="812"/>
      <c r="AA9" s="812"/>
      <c r="AB9" s="812"/>
      <c r="AC9" s="812"/>
    </row>
    <row r="10" spans="1:29" s="920" customFormat="1" ht="17.25" x14ac:dyDescent="0.3">
      <c r="A10" s="811"/>
      <c r="B10" s="1055"/>
      <c r="C10" s="811"/>
      <c r="D10" s="811"/>
      <c r="E10" s="811"/>
      <c r="F10" s="811"/>
      <c r="G10" s="811"/>
      <c r="H10" s="811"/>
      <c r="I10" s="811"/>
      <c r="J10" s="811"/>
      <c r="K10" s="811"/>
      <c r="L10" s="811"/>
      <c r="M10" s="811"/>
      <c r="N10" s="811"/>
      <c r="O10" s="811"/>
      <c r="Q10" s="1022" t="s">
        <v>1209</v>
      </c>
      <c r="R10" s="1027">
        <v>946.79657348496835</v>
      </c>
      <c r="S10" s="1028">
        <v>0.49231059556841611</v>
      </c>
      <c r="T10" s="819"/>
      <c r="U10" s="1057"/>
      <c r="V10" s="47" t="s">
        <v>188</v>
      </c>
      <c r="W10" s="47">
        <v>148.830398</v>
      </c>
      <c r="X10" s="47"/>
      <c r="Y10" s="47"/>
      <c r="Z10" s="812"/>
      <c r="AA10" s="812"/>
      <c r="AB10" s="812"/>
      <c r="AC10" s="812"/>
    </row>
    <row r="11" spans="1:29" s="920" customFormat="1" x14ac:dyDescent="0.3">
      <c r="A11" s="811"/>
      <c r="B11" s="811"/>
      <c r="C11" s="811"/>
      <c r="D11" s="811"/>
      <c r="E11" s="811"/>
      <c r="F11" s="811"/>
      <c r="G11" s="811"/>
      <c r="H11" s="811"/>
      <c r="I11" s="811"/>
      <c r="J11" s="811"/>
      <c r="K11" s="811"/>
      <c r="L11" s="811"/>
      <c r="M11" s="811"/>
      <c r="N11" s="811"/>
      <c r="O11" s="811"/>
      <c r="Q11" s="1022" t="s">
        <v>1193</v>
      </c>
      <c r="R11" s="1027">
        <v>1923.1691984849685</v>
      </c>
      <c r="S11" s="1028"/>
      <c r="T11" s="812"/>
      <c r="U11" s="1057"/>
      <c r="V11" s="47" t="s">
        <v>212</v>
      </c>
      <c r="W11" s="47">
        <v>141.57337900000002</v>
      </c>
      <c r="X11" s="47"/>
      <c r="Y11" s="47"/>
      <c r="Z11" s="812"/>
      <c r="AA11" s="812"/>
      <c r="AB11" s="812"/>
      <c r="AC11" s="812"/>
    </row>
    <row r="12" spans="1:29" s="920" customFormat="1" x14ac:dyDescent="0.3">
      <c r="A12" s="811"/>
      <c r="B12" s="811"/>
      <c r="C12" s="811"/>
      <c r="D12" s="811"/>
      <c r="E12" s="811"/>
      <c r="F12" s="811"/>
      <c r="G12" s="811"/>
      <c r="H12" s="811"/>
      <c r="I12" s="811"/>
      <c r="J12" s="811"/>
      <c r="K12" s="811"/>
      <c r="L12" s="811"/>
      <c r="M12" s="811"/>
      <c r="N12" s="811"/>
      <c r="O12" s="811"/>
      <c r="Q12" s="1022"/>
      <c r="R12" s="1030"/>
      <c r="S12" s="1022"/>
      <c r="T12" s="812"/>
      <c r="U12" s="1057"/>
      <c r="V12" s="47" t="s">
        <v>231</v>
      </c>
      <c r="W12" s="47">
        <v>99.317261000000002</v>
      </c>
      <c r="X12" s="47"/>
      <c r="Y12" s="47"/>
      <c r="Z12" s="812"/>
      <c r="AA12" s="812"/>
      <c r="AB12" s="812"/>
      <c r="AC12" s="812"/>
    </row>
    <row r="13" spans="1:29" s="920" customFormat="1" x14ac:dyDescent="0.3">
      <c r="A13" s="811"/>
      <c r="B13" s="811"/>
      <c r="C13" s="811"/>
      <c r="D13" s="811"/>
      <c r="E13" s="811"/>
      <c r="F13" s="811"/>
      <c r="G13" s="811"/>
      <c r="H13" s="811"/>
      <c r="I13" s="811"/>
      <c r="J13" s="811"/>
      <c r="K13" s="811"/>
      <c r="L13" s="811"/>
      <c r="M13" s="811"/>
      <c r="N13" s="811"/>
      <c r="O13" s="811"/>
      <c r="Q13" s="1022"/>
      <c r="R13" s="1022"/>
      <c r="S13" s="1022"/>
      <c r="T13" s="812"/>
      <c r="U13" s="1057"/>
      <c r="V13" s="47" t="s">
        <v>290</v>
      </c>
      <c r="W13" s="47">
        <v>976.3726250000002</v>
      </c>
      <c r="X13" s="47"/>
      <c r="Y13" s="47"/>
      <c r="Z13" s="812"/>
      <c r="AA13" s="812"/>
      <c r="AB13" s="812"/>
      <c r="AC13" s="812"/>
    </row>
    <row r="14" spans="1:29" s="920" customFormat="1" ht="17.25" x14ac:dyDescent="0.3">
      <c r="A14" s="811"/>
      <c r="B14" s="1055"/>
      <c r="C14" s="811"/>
      <c r="D14" s="811"/>
      <c r="E14" s="811"/>
      <c r="F14" s="811"/>
      <c r="G14" s="811"/>
      <c r="H14" s="811"/>
      <c r="I14" s="811"/>
      <c r="J14" s="811"/>
      <c r="K14" s="811"/>
      <c r="L14" s="811"/>
      <c r="M14" s="811"/>
      <c r="N14" s="811"/>
      <c r="O14" s="823"/>
      <c r="P14" s="1058"/>
      <c r="Q14" s="1029"/>
      <c r="R14" s="1022"/>
      <c r="S14" s="1022"/>
      <c r="T14" s="812"/>
      <c r="U14" s="47"/>
      <c r="V14" s="47"/>
      <c r="W14" s="812"/>
      <c r="X14" s="47"/>
      <c r="Y14" s="47"/>
      <c r="Z14" s="812"/>
      <c r="AA14" s="812"/>
      <c r="AB14" s="47"/>
      <c r="AC14" s="47"/>
    </row>
    <row r="15" spans="1:29" s="920" customFormat="1" ht="17.25" x14ac:dyDescent="0.3">
      <c r="A15" s="811"/>
      <c r="B15" s="1055"/>
      <c r="C15" s="811"/>
      <c r="D15" s="811"/>
      <c r="E15" s="811"/>
      <c r="F15" s="811"/>
      <c r="G15" s="811"/>
      <c r="H15" s="811"/>
      <c r="I15" s="811"/>
      <c r="J15" s="811"/>
      <c r="K15" s="811"/>
      <c r="L15" s="811"/>
      <c r="M15" s="811"/>
      <c r="N15" s="811"/>
      <c r="O15" s="823"/>
      <c r="P15" s="1058"/>
      <c r="Q15" s="1029"/>
      <c r="R15" s="1022"/>
      <c r="S15" s="1059"/>
      <c r="T15" s="812"/>
      <c r="U15" s="812"/>
      <c r="V15" s="812"/>
      <c r="W15" s="812"/>
      <c r="X15" s="47"/>
      <c r="Y15" s="47"/>
      <c r="Z15" s="812"/>
      <c r="AA15" s="812"/>
      <c r="AB15" s="47"/>
      <c r="AC15" s="47"/>
    </row>
    <row r="16" spans="1:29" s="920" customFormat="1" ht="17.25" x14ac:dyDescent="0.3">
      <c r="A16" s="811"/>
      <c r="B16" s="1055"/>
      <c r="C16" s="811"/>
      <c r="D16" s="811"/>
      <c r="E16" s="811"/>
      <c r="F16" s="811"/>
      <c r="G16" s="811"/>
      <c r="H16" s="811"/>
      <c r="I16" s="811"/>
      <c r="J16" s="811"/>
      <c r="K16" s="811"/>
      <c r="L16" s="811"/>
      <c r="M16" s="811"/>
      <c r="N16" s="811"/>
      <c r="O16" s="823"/>
      <c r="P16" s="1058"/>
      <c r="Q16" s="1022"/>
      <c r="R16" s="1022"/>
      <c r="S16" s="1022"/>
      <c r="T16" s="812"/>
      <c r="U16" s="812"/>
      <c r="V16" s="812"/>
      <c r="W16" s="812"/>
      <c r="X16" s="47"/>
      <c r="Y16" s="47"/>
      <c r="Z16" s="812"/>
      <c r="AA16" s="812"/>
      <c r="AB16" s="47"/>
      <c r="AC16" s="47"/>
    </row>
    <row r="17" spans="1:29" s="920" customFormat="1" ht="17.25" x14ac:dyDescent="0.3">
      <c r="A17" s="811"/>
      <c r="B17" s="1055"/>
      <c r="C17" s="811"/>
      <c r="D17" s="811"/>
      <c r="E17" s="811"/>
      <c r="F17" s="811"/>
      <c r="G17" s="811"/>
      <c r="H17" s="811"/>
      <c r="I17" s="811"/>
      <c r="J17" s="811"/>
      <c r="K17" s="811"/>
      <c r="L17" s="811"/>
      <c r="M17" s="811"/>
      <c r="N17" s="811"/>
      <c r="O17" s="823"/>
      <c r="P17" s="1058"/>
      <c r="Q17" s="1022"/>
      <c r="R17" s="1022"/>
      <c r="S17" s="1022"/>
      <c r="T17" s="812"/>
      <c r="U17" s="812"/>
      <c r="V17" s="812"/>
      <c r="W17" s="812"/>
      <c r="X17" s="47"/>
      <c r="Y17" s="47"/>
      <c r="Z17" s="812"/>
      <c r="AA17" s="812"/>
      <c r="AB17" s="47"/>
      <c r="AC17" s="47"/>
    </row>
    <row r="18" spans="1:29" s="920" customFormat="1" ht="17.25" x14ac:dyDescent="0.3">
      <c r="A18" s="811"/>
      <c r="B18" s="1055"/>
      <c r="C18" s="811"/>
      <c r="D18" s="811"/>
      <c r="E18" s="811"/>
      <c r="F18" s="811"/>
      <c r="G18" s="811"/>
      <c r="H18" s="811"/>
      <c r="I18" s="811"/>
      <c r="J18" s="811"/>
      <c r="K18" s="811"/>
      <c r="L18" s="811"/>
      <c r="M18" s="811"/>
      <c r="N18" s="811"/>
      <c r="O18" s="823"/>
      <c r="P18" s="1058"/>
      <c r="Q18" s="1022"/>
      <c r="R18" s="1022"/>
      <c r="S18" s="1022"/>
      <c r="T18" s="812"/>
      <c r="U18" s="812"/>
      <c r="V18" s="812"/>
      <c r="W18" s="812"/>
      <c r="X18" s="47"/>
      <c r="Y18" s="47"/>
      <c r="Z18" s="812"/>
      <c r="AA18" s="812"/>
      <c r="AB18" s="47"/>
      <c r="AC18" s="47"/>
    </row>
    <row r="19" spans="1:29" s="920" customFormat="1" ht="17.25" x14ac:dyDescent="0.3">
      <c r="A19" s="811"/>
      <c r="B19" s="1055"/>
      <c r="C19" s="811"/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O19" s="823"/>
      <c r="P19" s="1058"/>
      <c r="Q19" s="1022"/>
      <c r="R19" s="1022"/>
      <c r="S19" s="1022"/>
      <c r="T19" s="812"/>
      <c r="U19" s="812"/>
      <c r="V19" s="812"/>
      <c r="W19" s="812"/>
      <c r="X19" s="47"/>
      <c r="Y19" s="47"/>
      <c r="Z19" s="812"/>
      <c r="AA19" s="812"/>
      <c r="AB19" s="47"/>
      <c r="AC19" s="47"/>
    </row>
    <row r="20" spans="1:29" s="920" customFormat="1" ht="17.25" x14ac:dyDescent="0.3">
      <c r="A20" s="811"/>
      <c r="B20" s="825"/>
      <c r="C20" s="811"/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811"/>
      <c r="Q20" s="1022"/>
      <c r="R20" s="1022"/>
      <c r="S20" s="1022"/>
      <c r="T20" s="812"/>
      <c r="U20" s="812"/>
      <c r="V20" s="812"/>
      <c r="W20" s="812"/>
      <c r="X20" s="47"/>
      <c r="Y20" s="47"/>
      <c r="Z20" s="812"/>
      <c r="AA20" s="812"/>
      <c r="AB20" s="47"/>
      <c r="AC20" s="47"/>
    </row>
    <row r="21" spans="1:29" s="920" customFormat="1" ht="17.25" x14ac:dyDescent="0.3">
      <c r="A21" s="811"/>
      <c r="B21" s="1055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O21" s="811"/>
      <c r="Q21" s="1022"/>
      <c r="R21" s="1022"/>
      <c r="S21" s="1022"/>
      <c r="T21" s="812"/>
      <c r="U21" s="812"/>
      <c r="V21" s="812"/>
      <c r="W21" s="812"/>
      <c r="X21" s="47"/>
      <c r="Y21" s="47"/>
      <c r="Z21" s="812"/>
      <c r="AA21" s="812"/>
      <c r="AB21" s="47"/>
      <c r="AC21" s="47"/>
    </row>
    <row r="22" spans="1:29" s="920" customFormat="1" x14ac:dyDescent="0.3">
      <c r="A22" s="811"/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O22" s="811"/>
      <c r="Q22" s="1022"/>
      <c r="R22" s="1022"/>
      <c r="S22" s="1022"/>
      <c r="T22" s="812"/>
      <c r="U22" s="812"/>
      <c r="V22" s="812"/>
      <c r="W22" s="812"/>
      <c r="X22" s="47"/>
      <c r="Y22" s="47"/>
      <c r="Z22" s="812"/>
      <c r="AA22" s="812"/>
      <c r="AB22" s="47"/>
      <c r="AC22" s="47"/>
    </row>
    <row r="23" spans="1:29" s="920" customFormat="1" x14ac:dyDescent="0.3">
      <c r="A23" s="811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O23" s="811"/>
      <c r="Q23" s="1022"/>
      <c r="R23" s="1022"/>
      <c r="S23" s="1022"/>
      <c r="T23" s="812"/>
      <c r="U23" s="812"/>
      <c r="V23" s="812"/>
      <c r="W23" s="812"/>
      <c r="X23" s="47"/>
      <c r="Y23" s="47"/>
      <c r="Z23" s="812"/>
      <c r="AA23" s="812"/>
      <c r="AB23" s="47"/>
      <c r="AC23" s="47"/>
    </row>
    <row r="24" spans="1:29" s="920" customFormat="1" x14ac:dyDescent="0.3">
      <c r="A24" s="811"/>
      <c r="B24" s="811"/>
      <c r="C24" s="811"/>
      <c r="D24" s="811"/>
      <c r="E24" s="811"/>
      <c r="F24" s="811"/>
      <c r="G24" s="811"/>
      <c r="H24" s="811"/>
      <c r="I24" s="811"/>
      <c r="J24" s="811"/>
      <c r="K24" s="811"/>
      <c r="L24" s="811"/>
      <c r="M24" s="811"/>
      <c r="N24" s="811"/>
      <c r="O24" s="811"/>
      <c r="Q24" s="1022"/>
      <c r="R24" s="1022"/>
      <c r="S24" s="1022"/>
      <c r="T24" s="812"/>
      <c r="U24" s="812"/>
      <c r="V24" s="812"/>
      <c r="W24" s="812"/>
      <c r="X24" s="47"/>
      <c r="Y24" s="47"/>
      <c r="Z24" s="812"/>
      <c r="AA24" s="812"/>
      <c r="AB24" s="47"/>
      <c r="AC24" s="47"/>
    </row>
    <row r="25" spans="1:29" s="920" customFormat="1" x14ac:dyDescent="0.3">
      <c r="A25" s="811"/>
      <c r="B25" s="811"/>
      <c r="C25" s="811"/>
      <c r="D25" s="811"/>
      <c r="E25" s="811"/>
      <c r="F25" s="811"/>
      <c r="G25" s="811"/>
      <c r="H25" s="811"/>
      <c r="I25" s="811"/>
      <c r="J25" s="811"/>
      <c r="K25" s="811"/>
      <c r="L25" s="811"/>
      <c r="M25" s="811"/>
      <c r="N25" s="811"/>
      <c r="O25" s="811"/>
      <c r="Q25" s="1022"/>
      <c r="R25" s="1022"/>
      <c r="S25" s="1022"/>
      <c r="T25" s="812"/>
      <c r="U25" s="812"/>
      <c r="V25" s="812"/>
      <c r="W25" s="812"/>
      <c r="X25" s="47"/>
      <c r="Y25" s="47"/>
      <c r="Z25" s="812"/>
      <c r="AA25" s="812"/>
      <c r="AB25" s="47"/>
      <c r="AC25" s="47"/>
    </row>
    <row r="26" spans="1:29" s="920" customFormat="1" x14ac:dyDescent="0.3">
      <c r="A26" s="811"/>
      <c r="B26" s="811"/>
      <c r="C26" s="811"/>
      <c r="D26" s="811"/>
      <c r="E26" s="811"/>
      <c r="F26" s="811"/>
      <c r="G26" s="811"/>
      <c r="H26" s="811"/>
      <c r="I26" s="811"/>
      <c r="J26" s="811"/>
      <c r="K26" s="811"/>
      <c r="L26" s="811"/>
      <c r="M26" s="811"/>
      <c r="N26" s="811"/>
      <c r="O26" s="811"/>
      <c r="Q26" s="1022"/>
      <c r="R26" s="1022"/>
      <c r="S26" s="1022"/>
      <c r="T26" s="812"/>
      <c r="U26" s="812"/>
      <c r="V26" s="812"/>
      <c r="W26" s="812"/>
      <c r="X26" s="47"/>
      <c r="Y26" s="47"/>
      <c r="Z26" s="812"/>
      <c r="AA26" s="812"/>
      <c r="AB26" s="47"/>
      <c r="AC26" s="47"/>
    </row>
    <row r="27" spans="1:29" s="920" customFormat="1" x14ac:dyDescent="0.3">
      <c r="A27" s="811"/>
      <c r="B27" s="811"/>
      <c r="C27" s="811"/>
      <c r="D27" s="811"/>
      <c r="E27" s="811"/>
      <c r="F27" s="811"/>
      <c r="G27" s="811"/>
      <c r="H27" s="811"/>
      <c r="I27" s="811"/>
      <c r="J27" s="811"/>
      <c r="K27" s="811"/>
      <c r="L27" s="811"/>
      <c r="M27" s="811"/>
      <c r="N27" s="811"/>
      <c r="O27" s="811"/>
      <c r="Q27" s="1022"/>
      <c r="R27" s="1022"/>
      <c r="S27" s="1022"/>
      <c r="T27" s="812"/>
      <c r="U27" s="812"/>
      <c r="V27" s="812"/>
      <c r="W27" s="812"/>
      <c r="X27" s="47"/>
      <c r="Y27" s="47"/>
      <c r="Z27" s="812"/>
      <c r="AA27" s="812"/>
      <c r="AB27" s="47"/>
      <c r="AC27" s="47"/>
    </row>
    <row r="28" spans="1:29" s="920" customFormat="1" x14ac:dyDescent="0.3">
      <c r="A28" s="811"/>
      <c r="B28" s="811"/>
      <c r="C28" s="811"/>
      <c r="D28" s="811"/>
      <c r="E28" s="811"/>
      <c r="F28" s="811"/>
      <c r="G28" s="811"/>
      <c r="H28" s="811"/>
      <c r="I28" s="811"/>
      <c r="J28" s="811"/>
      <c r="K28" s="811"/>
      <c r="L28" s="811"/>
      <c r="M28" s="811"/>
      <c r="N28" s="811"/>
      <c r="O28" s="811"/>
      <c r="Q28" s="1022"/>
      <c r="R28" s="1022"/>
      <c r="S28" s="1022"/>
      <c r="T28" s="812"/>
      <c r="U28" s="812"/>
      <c r="V28" s="812"/>
      <c r="W28" s="812"/>
      <c r="X28" s="47"/>
      <c r="Y28" s="47"/>
      <c r="Z28" s="812"/>
      <c r="AA28" s="812"/>
      <c r="AB28" s="47"/>
      <c r="AC28" s="47"/>
    </row>
    <row r="29" spans="1:29" s="920" customFormat="1" x14ac:dyDescent="0.3">
      <c r="A29" s="811"/>
      <c r="B29" s="811"/>
      <c r="C29" s="811"/>
      <c r="D29" s="811"/>
      <c r="E29" s="811"/>
      <c r="F29" s="811"/>
      <c r="G29" s="811"/>
      <c r="H29" s="811"/>
      <c r="I29" s="811"/>
      <c r="J29" s="811"/>
      <c r="K29" s="811"/>
      <c r="L29" s="811"/>
      <c r="M29" s="811"/>
      <c r="N29" s="811"/>
      <c r="O29" s="811"/>
      <c r="Q29" s="1022"/>
      <c r="R29" s="1022"/>
      <c r="S29" s="1022"/>
      <c r="T29" s="812"/>
      <c r="U29" s="812"/>
      <c r="V29" s="812"/>
      <c r="W29" s="812"/>
      <c r="X29" s="47"/>
      <c r="Y29" s="47"/>
      <c r="Z29" s="812"/>
      <c r="AA29" s="812"/>
      <c r="AB29" s="47"/>
      <c r="AC29" s="47"/>
    </row>
    <row r="30" spans="1:29" s="920" customFormat="1" x14ac:dyDescent="0.3">
      <c r="A30" s="811"/>
      <c r="B30" s="811"/>
      <c r="C30" s="811"/>
      <c r="D30" s="811"/>
      <c r="E30" s="811"/>
      <c r="F30" s="811"/>
      <c r="G30" s="811"/>
      <c r="H30" s="811"/>
      <c r="I30" s="811"/>
      <c r="J30" s="811"/>
      <c r="K30" s="811"/>
      <c r="L30" s="811"/>
      <c r="M30" s="811"/>
      <c r="N30" s="811"/>
      <c r="O30" s="811"/>
      <c r="Q30" s="1022"/>
      <c r="R30" s="1022"/>
      <c r="S30" s="1022"/>
      <c r="T30" s="812"/>
      <c r="U30" s="812"/>
      <c r="V30" s="812"/>
      <c r="W30" s="812"/>
      <c r="X30" s="47"/>
      <c r="Y30" s="47"/>
      <c r="Z30" s="812"/>
      <c r="AA30" s="812"/>
      <c r="AB30" s="47"/>
      <c r="AC30" s="47"/>
    </row>
    <row r="31" spans="1:29" s="920" customFormat="1" x14ac:dyDescent="0.3">
      <c r="A31" s="811"/>
      <c r="B31" s="811"/>
      <c r="C31" s="811"/>
      <c r="D31" s="811"/>
      <c r="E31" s="811"/>
      <c r="F31" s="811"/>
      <c r="G31" s="811"/>
      <c r="H31" s="811"/>
      <c r="I31" s="811"/>
      <c r="J31" s="811"/>
      <c r="K31" s="811"/>
      <c r="L31" s="811"/>
      <c r="M31" s="811"/>
      <c r="N31" s="811"/>
      <c r="O31" s="811"/>
      <c r="Q31" s="1022"/>
      <c r="R31" s="1022"/>
      <c r="S31" s="1022"/>
      <c r="T31" s="812"/>
      <c r="U31" s="812"/>
      <c r="V31" s="812"/>
      <c r="W31" s="812"/>
      <c r="X31" s="47"/>
      <c r="Y31" s="47"/>
      <c r="Z31" s="812"/>
      <c r="AA31" s="812"/>
      <c r="AB31" s="47"/>
      <c r="AC31" s="47"/>
    </row>
    <row r="32" spans="1:29" s="920" customFormat="1" x14ac:dyDescent="0.3">
      <c r="A32" s="811"/>
      <c r="B32" s="811"/>
      <c r="C32" s="811"/>
      <c r="D32" s="811"/>
      <c r="E32" s="811"/>
      <c r="F32" s="811"/>
      <c r="G32" s="811"/>
      <c r="H32" s="811"/>
      <c r="I32" s="811"/>
      <c r="J32" s="811"/>
      <c r="K32" s="811"/>
      <c r="L32" s="811"/>
      <c r="M32" s="811"/>
      <c r="N32" s="811"/>
      <c r="O32" s="811"/>
      <c r="Q32" s="1022"/>
      <c r="R32" s="1022"/>
      <c r="S32" s="1022"/>
      <c r="T32" s="812"/>
      <c r="U32" s="812"/>
      <c r="V32" s="812"/>
      <c r="W32" s="812"/>
      <c r="X32" s="47"/>
      <c r="Y32" s="47"/>
      <c r="Z32" s="812"/>
      <c r="AA32" s="812"/>
      <c r="AB32" s="47"/>
      <c r="AC32" s="47"/>
    </row>
    <row r="33" spans="1:29" s="920" customFormat="1" x14ac:dyDescent="0.3">
      <c r="A33" s="811"/>
      <c r="B33" s="811"/>
      <c r="C33" s="811"/>
      <c r="D33" s="811"/>
      <c r="E33" s="811"/>
      <c r="F33" s="811"/>
      <c r="G33" s="811"/>
      <c r="H33" s="811"/>
      <c r="I33" s="811"/>
      <c r="J33" s="811"/>
      <c r="K33" s="811"/>
      <c r="L33" s="811"/>
      <c r="M33" s="811"/>
      <c r="N33" s="811"/>
      <c r="O33" s="811"/>
      <c r="Q33" s="1022"/>
      <c r="R33" s="1022"/>
      <c r="S33" s="1022"/>
      <c r="T33" s="812"/>
      <c r="U33" s="812"/>
      <c r="V33" s="812"/>
      <c r="W33" s="812"/>
      <c r="X33" s="47"/>
      <c r="Y33" s="47"/>
      <c r="Z33" s="812"/>
      <c r="AA33" s="812"/>
      <c r="AB33" s="47"/>
      <c r="AC33" s="47"/>
    </row>
    <row r="34" spans="1:29" s="920" customFormat="1" x14ac:dyDescent="0.3">
      <c r="A34" s="811"/>
      <c r="B34" s="811"/>
      <c r="C34" s="811"/>
      <c r="D34" s="811"/>
      <c r="E34" s="811"/>
      <c r="F34" s="811"/>
      <c r="G34" s="811"/>
      <c r="H34" s="811"/>
      <c r="I34" s="811"/>
      <c r="J34" s="811"/>
      <c r="K34" s="811"/>
      <c r="L34" s="811"/>
      <c r="M34" s="811"/>
      <c r="N34" s="811"/>
      <c r="O34" s="811"/>
      <c r="Q34" s="1022"/>
      <c r="R34" s="1022"/>
      <c r="S34" s="1022"/>
      <c r="T34" s="812"/>
      <c r="U34" s="47"/>
      <c r="V34" s="47"/>
      <c r="W34" s="812"/>
      <c r="X34" s="47"/>
      <c r="Y34" s="47"/>
      <c r="Z34" s="812"/>
      <c r="AA34" s="71" t="s">
        <v>1112</v>
      </c>
      <c r="AB34" s="47" t="s">
        <v>1113</v>
      </c>
      <c r="AC34" s="47"/>
    </row>
    <row r="35" spans="1:29" s="920" customFormat="1" x14ac:dyDescent="0.3">
      <c r="A35" s="811"/>
      <c r="B35" s="811"/>
      <c r="C35" s="811"/>
      <c r="D35" s="811"/>
      <c r="E35" s="811"/>
      <c r="F35" s="811"/>
      <c r="G35" s="811"/>
      <c r="H35" s="811"/>
      <c r="I35" s="811"/>
      <c r="J35" s="811"/>
      <c r="K35" s="811"/>
      <c r="L35" s="811"/>
      <c r="M35" s="811"/>
      <c r="N35" s="811"/>
      <c r="O35" s="811"/>
      <c r="Q35" s="1022"/>
      <c r="R35" s="1022"/>
      <c r="S35" s="1022"/>
      <c r="T35" s="812"/>
      <c r="U35" s="47"/>
      <c r="V35" s="47"/>
      <c r="W35" s="812"/>
      <c r="X35" s="47"/>
      <c r="Y35" s="47"/>
      <c r="Z35" s="812"/>
      <c r="AA35" s="71" t="s">
        <v>165</v>
      </c>
      <c r="AB35" s="47" t="s">
        <v>1171</v>
      </c>
      <c r="AC35" s="47"/>
    </row>
    <row r="36" spans="1:29" s="920" customFormat="1" x14ac:dyDescent="0.3">
      <c r="A36" s="811"/>
      <c r="B36" s="811"/>
      <c r="C36" s="811"/>
      <c r="D36" s="811"/>
      <c r="E36" s="811"/>
      <c r="F36" s="811"/>
      <c r="G36" s="811"/>
      <c r="H36" s="811"/>
      <c r="I36" s="811"/>
      <c r="J36" s="811"/>
      <c r="K36" s="811"/>
      <c r="L36" s="811"/>
      <c r="M36" s="811"/>
      <c r="N36" s="811"/>
      <c r="O36" s="811"/>
      <c r="Q36" s="1022"/>
      <c r="R36" s="1022"/>
      <c r="S36" s="1022"/>
      <c r="T36" s="812"/>
      <c r="U36" s="47"/>
      <c r="V36" s="47"/>
      <c r="W36" s="812"/>
      <c r="X36" s="47"/>
      <c r="Y36" s="47"/>
      <c r="Z36" s="812"/>
      <c r="AA36" s="71" t="s">
        <v>1117</v>
      </c>
      <c r="AB36" s="47" t="s">
        <v>164</v>
      </c>
      <c r="AC36" s="47"/>
    </row>
    <row r="37" spans="1:29" s="920" customFormat="1" x14ac:dyDescent="0.3">
      <c r="A37" s="811"/>
      <c r="B37" s="811"/>
      <c r="C37" s="811"/>
      <c r="D37" s="811"/>
      <c r="E37" s="811"/>
      <c r="F37" s="811"/>
      <c r="G37" s="811"/>
      <c r="H37" s="811"/>
      <c r="I37" s="811"/>
      <c r="J37" s="811"/>
      <c r="K37" s="811"/>
      <c r="L37" s="811"/>
      <c r="M37" s="811"/>
      <c r="N37" s="811"/>
      <c r="O37" s="811"/>
      <c r="Q37" s="1029" t="s">
        <v>1254</v>
      </c>
      <c r="R37" s="1022"/>
      <c r="S37" s="1022"/>
      <c r="T37" s="812"/>
      <c r="U37" s="47"/>
      <c r="V37" s="47"/>
      <c r="W37" s="812"/>
      <c r="X37" s="47"/>
      <c r="Y37" s="47"/>
      <c r="Z37" s="812"/>
      <c r="AA37" s="71" t="s">
        <v>1199</v>
      </c>
      <c r="AB37" s="47" t="s">
        <v>305</v>
      </c>
      <c r="AC37" s="47"/>
    </row>
    <row r="38" spans="1:29" s="920" customFormat="1" x14ac:dyDescent="0.3">
      <c r="A38" s="811"/>
      <c r="B38" s="811"/>
      <c r="C38" s="811"/>
      <c r="D38" s="811"/>
      <c r="E38" s="811"/>
      <c r="F38" s="811"/>
      <c r="G38" s="811"/>
      <c r="H38" s="811"/>
      <c r="I38" s="811"/>
      <c r="J38" s="811"/>
      <c r="K38" s="811"/>
      <c r="L38" s="811"/>
      <c r="M38" s="811"/>
      <c r="N38" s="811"/>
      <c r="O38" s="811"/>
      <c r="Q38" s="1022"/>
      <c r="R38" s="1022"/>
      <c r="S38" s="1022"/>
      <c r="T38" s="812"/>
      <c r="U38" s="47"/>
      <c r="V38" s="47"/>
      <c r="W38" s="812"/>
      <c r="X38" s="47"/>
      <c r="Y38" s="47"/>
      <c r="Z38" s="812"/>
      <c r="AA38" s="47"/>
      <c r="AB38" s="47"/>
      <c r="AC38" s="47"/>
    </row>
    <row r="39" spans="1:29" s="920" customFormat="1" x14ac:dyDescent="0.3">
      <c r="A39" s="811"/>
      <c r="B39" s="811"/>
      <c r="C39" s="811"/>
      <c r="D39" s="811"/>
      <c r="E39" s="811"/>
      <c r="F39" s="811"/>
      <c r="G39" s="811"/>
      <c r="H39" s="811"/>
      <c r="I39" s="811"/>
      <c r="J39" s="811"/>
      <c r="K39" s="811"/>
      <c r="L39" s="811"/>
      <c r="M39" s="811"/>
      <c r="N39" s="811"/>
      <c r="O39" s="811"/>
      <c r="Q39" s="1029" t="s">
        <v>1219</v>
      </c>
      <c r="R39" s="1022" t="s">
        <v>1246</v>
      </c>
      <c r="S39" s="1022" t="s">
        <v>1208</v>
      </c>
      <c r="T39" s="812"/>
      <c r="U39" s="47"/>
      <c r="V39" s="47"/>
      <c r="W39" s="812"/>
      <c r="X39" s="47"/>
      <c r="Y39" s="47"/>
      <c r="Z39" s="812"/>
      <c r="AA39" s="47" t="s">
        <v>315</v>
      </c>
      <c r="AB39" s="47" t="s">
        <v>1837</v>
      </c>
      <c r="AC39" s="47"/>
    </row>
    <row r="40" spans="1:29" s="920" customFormat="1" x14ac:dyDescent="0.3">
      <c r="A40" s="811"/>
      <c r="B40" s="811"/>
      <c r="C40" s="811"/>
      <c r="D40" s="811"/>
      <c r="E40" s="811"/>
      <c r="F40" s="811"/>
      <c r="G40" s="811"/>
      <c r="H40" s="811"/>
      <c r="I40" s="811"/>
      <c r="J40" s="811"/>
      <c r="K40" s="811"/>
      <c r="L40" s="811"/>
      <c r="M40" s="811"/>
      <c r="N40" s="811"/>
      <c r="O40" s="811"/>
      <c r="Q40" s="1022" t="s">
        <v>1687</v>
      </c>
      <c r="R40" s="1031">
        <v>165.06409500000001</v>
      </c>
      <c r="S40" s="1028">
        <v>0.28547454377816189</v>
      </c>
      <c r="T40" s="812"/>
      <c r="U40" s="1057"/>
      <c r="V40" s="1034"/>
      <c r="W40" s="812"/>
      <c r="X40" s="47"/>
      <c r="Y40" s="47"/>
      <c r="Z40" s="812"/>
      <c r="AA40" s="47" t="s">
        <v>1687</v>
      </c>
      <c r="AB40" s="47">
        <v>165.06409500000001</v>
      </c>
      <c r="AC40" s="47"/>
    </row>
    <row r="41" spans="1:29" s="920" customFormat="1" x14ac:dyDescent="0.3">
      <c r="A41" s="811"/>
      <c r="B41" s="811"/>
      <c r="C41" s="811"/>
      <c r="D41" s="811"/>
      <c r="E41" s="811"/>
      <c r="F41" s="811"/>
      <c r="G41" s="811"/>
      <c r="H41" s="811"/>
      <c r="I41" s="811"/>
      <c r="J41" s="811"/>
      <c r="K41" s="811"/>
      <c r="L41" s="811"/>
      <c r="M41" s="811"/>
      <c r="N41" s="811"/>
      <c r="O41" s="811"/>
      <c r="Q41" s="1029" t="s">
        <v>212</v>
      </c>
      <c r="R41" s="1031">
        <v>141.57337900000002</v>
      </c>
      <c r="S41" s="1028">
        <v>0.24484789245751967</v>
      </c>
      <c r="T41" s="812"/>
      <c r="U41" s="1057"/>
      <c r="V41" s="1034"/>
      <c r="W41" s="812"/>
      <c r="X41" s="47"/>
      <c r="Y41" s="47"/>
      <c r="Z41" s="812"/>
      <c r="AA41" s="47" t="s">
        <v>212</v>
      </c>
      <c r="AB41" s="47">
        <v>141.57337900000002</v>
      </c>
      <c r="AC41" s="47"/>
    </row>
    <row r="42" spans="1:29" s="920" customFormat="1" x14ac:dyDescent="0.3">
      <c r="A42" s="811"/>
      <c r="B42" s="811"/>
      <c r="C42" s="811"/>
      <c r="D42" s="811"/>
      <c r="E42" s="811"/>
      <c r="F42" s="811"/>
      <c r="G42" s="811"/>
      <c r="H42" s="811"/>
      <c r="I42" s="811"/>
      <c r="J42" s="811"/>
      <c r="K42" s="811"/>
      <c r="L42" s="811"/>
      <c r="M42" s="811"/>
      <c r="N42" s="811"/>
      <c r="O42" s="811"/>
      <c r="Q42" s="1029" t="s">
        <v>216</v>
      </c>
      <c r="R42" s="1031">
        <v>51.163629999999998</v>
      </c>
      <c r="S42" s="1028">
        <v>8.8486317586418034E-2</v>
      </c>
      <c r="T42" s="812"/>
      <c r="U42" s="1057"/>
      <c r="V42" s="1034"/>
      <c r="W42" s="812"/>
      <c r="X42" s="47"/>
      <c r="Y42" s="47"/>
      <c r="Z42" s="812"/>
      <c r="AA42" s="47" t="s">
        <v>216</v>
      </c>
      <c r="AB42" s="47">
        <v>51.163629999999998</v>
      </c>
      <c r="AC42" s="47"/>
    </row>
    <row r="43" spans="1:29" s="920" customFormat="1" x14ac:dyDescent="0.3">
      <c r="A43" s="811"/>
      <c r="B43" s="811"/>
      <c r="C43" s="811"/>
      <c r="D43" s="811"/>
      <c r="E43" s="811"/>
      <c r="F43" s="811"/>
      <c r="G43" s="811"/>
      <c r="H43" s="811"/>
      <c r="I43" s="811"/>
      <c r="J43" s="811"/>
      <c r="K43" s="811"/>
      <c r="L43" s="811"/>
      <c r="M43" s="811"/>
      <c r="N43" s="811"/>
      <c r="O43" s="811"/>
      <c r="Q43" s="1029" t="s">
        <v>222</v>
      </c>
      <c r="R43" s="1031">
        <v>50.710256632782986</v>
      </c>
      <c r="S43" s="1028">
        <v>8.7702218808501223E-2</v>
      </c>
      <c r="T43" s="812"/>
      <c r="U43" s="1057"/>
      <c r="V43" s="1034"/>
      <c r="W43" s="812"/>
      <c r="X43" s="47"/>
      <c r="Y43" s="47"/>
      <c r="Z43" s="812"/>
      <c r="AA43" s="47" t="s">
        <v>222</v>
      </c>
      <c r="AB43" s="47">
        <v>50.710256632782986</v>
      </c>
      <c r="AC43" s="47"/>
    </row>
    <row r="44" spans="1:29" s="920" customFormat="1" x14ac:dyDescent="0.3">
      <c r="A44" s="811"/>
      <c r="B44" s="811"/>
      <c r="C44" s="811"/>
      <c r="D44" s="811"/>
      <c r="E44" s="811"/>
      <c r="F44" s="811"/>
      <c r="G44" s="811"/>
      <c r="H44" s="811"/>
      <c r="I44" s="811"/>
      <c r="J44" s="811"/>
      <c r="K44" s="811"/>
      <c r="L44" s="811"/>
      <c r="M44" s="811"/>
      <c r="N44" s="811"/>
      <c r="O44" s="811"/>
      <c r="Q44" s="1029" t="s">
        <v>1633</v>
      </c>
      <c r="R44" s="1031">
        <v>30.433</v>
      </c>
      <c r="S44" s="1028">
        <v>5.2633171319303576E-2</v>
      </c>
      <c r="T44" s="812"/>
      <c r="U44" s="1057"/>
      <c r="V44" s="1034"/>
      <c r="W44" s="812"/>
      <c r="X44" s="47"/>
      <c r="Y44" s="47"/>
      <c r="Z44" s="812"/>
      <c r="AA44" s="47" t="s">
        <v>1633</v>
      </c>
      <c r="AB44" s="47">
        <v>30.433</v>
      </c>
      <c r="AC44" s="47"/>
    </row>
    <row r="45" spans="1:29" s="920" customFormat="1" x14ac:dyDescent="0.3">
      <c r="A45" s="811"/>
      <c r="B45" s="811"/>
      <c r="C45" s="811"/>
      <c r="D45" s="811"/>
      <c r="E45" s="811"/>
      <c r="F45" s="811"/>
      <c r="G45" s="811"/>
      <c r="H45" s="811"/>
      <c r="I45" s="811"/>
      <c r="J45" s="811"/>
      <c r="K45" s="811"/>
      <c r="L45" s="811"/>
      <c r="M45" s="811"/>
      <c r="N45" s="811"/>
      <c r="O45" s="811"/>
      <c r="Q45" s="1029" t="s">
        <v>202</v>
      </c>
      <c r="R45" s="1031">
        <v>29.934579999999993</v>
      </c>
      <c r="S45" s="1028">
        <v>5.1771165429349661E-2</v>
      </c>
      <c r="T45" s="812"/>
      <c r="U45" s="1057"/>
      <c r="V45" s="1034"/>
      <c r="W45" s="812"/>
      <c r="X45" s="47"/>
      <c r="Y45" s="47"/>
      <c r="Z45" s="812"/>
      <c r="AA45" s="47" t="s">
        <v>202</v>
      </c>
      <c r="AB45" s="47">
        <v>29.934579999999993</v>
      </c>
      <c r="AC45" s="47"/>
    </row>
    <row r="46" spans="1:29" s="920" customFormat="1" x14ac:dyDescent="0.3">
      <c r="A46" s="811"/>
      <c r="B46" s="811"/>
      <c r="C46" s="811"/>
      <c r="D46" s="811"/>
      <c r="E46" s="811"/>
      <c r="F46" s="811"/>
      <c r="G46" s="811"/>
      <c r="H46" s="811"/>
      <c r="I46" s="811"/>
      <c r="J46" s="811"/>
      <c r="K46" s="811"/>
      <c r="L46" s="811"/>
      <c r="M46" s="811"/>
      <c r="N46" s="811"/>
      <c r="O46" s="811"/>
      <c r="Q46" s="1029" t="s">
        <v>1209</v>
      </c>
      <c r="R46" s="1027">
        <v>109.33056560000006</v>
      </c>
      <c r="S46" s="1028">
        <v>0.18908469062074595</v>
      </c>
      <c r="T46" s="812"/>
      <c r="U46" s="1057"/>
      <c r="V46" s="1034"/>
      <c r="W46" s="812"/>
      <c r="X46" s="47"/>
      <c r="Y46" s="47"/>
      <c r="Z46" s="812"/>
      <c r="AA46" s="47" t="s">
        <v>281</v>
      </c>
      <c r="AB46" s="47">
        <v>29.869029999999999</v>
      </c>
      <c r="AC46" s="47"/>
    </row>
    <row r="47" spans="1:29" s="920" customFormat="1" x14ac:dyDescent="0.3">
      <c r="A47" s="811"/>
      <c r="B47" s="811"/>
      <c r="C47" s="811"/>
      <c r="D47" s="811"/>
      <c r="E47" s="811"/>
      <c r="F47" s="811"/>
      <c r="G47" s="811"/>
      <c r="H47" s="811"/>
      <c r="I47" s="811"/>
      <c r="J47" s="811"/>
      <c r="K47" s="811"/>
      <c r="L47" s="811"/>
      <c r="M47" s="811"/>
      <c r="N47" s="811"/>
      <c r="O47" s="811"/>
      <c r="Q47" s="1029" t="s">
        <v>1193</v>
      </c>
      <c r="R47" s="1031">
        <v>578.20950623278304</v>
      </c>
      <c r="S47" s="1028">
        <v>1</v>
      </c>
      <c r="T47" s="812"/>
      <c r="U47" s="47"/>
      <c r="V47" s="47"/>
      <c r="W47" s="812"/>
      <c r="X47" s="47"/>
      <c r="Y47" s="47"/>
      <c r="Z47" s="812"/>
      <c r="AA47" s="47" t="s">
        <v>200</v>
      </c>
      <c r="AB47" s="47">
        <v>24.381795</v>
      </c>
      <c r="AC47" s="47"/>
    </row>
    <row r="48" spans="1:29" s="920" customFormat="1" x14ac:dyDescent="0.3">
      <c r="A48" s="811"/>
      <c r="B48" s="811"/>
      <c r="C48" s="811"/>
      <c r="D48" s="811"/>
      <c r="E48" s="811"/>
      <c r="F48" s="811"/>
      <c r="G48" s="811"/>
      <c r="H48" s="811"/>
      <c r="I48" s="811"/>
      <c r="J48" s="811"/>
      <c r="K48" s="811"/>
      <c r="L48" s="811"/>
      <c r="M48" s="811"/>
      <c r="N48" s="811"/>
      <c r="O48" s="811"/>
      <c r="Q48" s="1022"/>
      <c r="R48" s="1022"/>
      <c r="S48" s="1022"/>
      <c r="T48" s="812"/>
      <c r="U48" s="47"/>
      <c r="V48" s="47"/>
      <c r="W48" s="812"/>
      <c r="X48" s="47"/>
      <c r="Y48" s="47"/>
      <c r="Z48" s="812"/>
      <c r="AA48" s="47" t="s">
        <v>290</v>
      </c>
      <c r="AB48" s="47">
        <v>523.12976563278301</v>
      </c>
      <c r="AC48" s="47"/>
    </row>
    <row r="49" spans="1:29" s="920" customFormat="1" x14ac:dyDescent="0.3">
      <c r="A49" s="811"/>
      <c r="B49" s="811"/>
      <c r="C49" s="811"/>
      <c r="D49" s="811"/>
      <c r="E49" s="811"/>
      <c r="F49" s="811"/>
      <c r="G49" s="811"/>
      <c r="H49" s="811"/>
      <c r="I49" s="811"/>
      <c r="J49" s="811"/>
      <c r="K49" s="811"/>
      <c r="L49" s="811"/>
      <c r="M49" s="811"/>
      <c r="N49" s="811"/>
      <c r="O49" s="811"/>
      <c r="Q49" s="1022"/>
      <c r="R49" s="1022"/>
      <c r="S49" s="1022"/>
      <c r="T49" s="812"/>
      <c r="U49" s="47"/>
      <c r="V49" s="47"/>
      <c r="W49" s="812"/>
      <c r="X49" s="47"/>
      <c r="Y49" s="47"/>
      <c r="Z49" s="812"/>
      <c r="AA49" s="47"/>
      <c r="AB49" s="47"/>
      <c r="AC49" s="47"/>
    </row>
    <row r="50" spans="1:29" s="920" customFormat="1" x14ac:dyDescent="0.3">
      <c r="A50" s="811"/>
      <c r="B50" s="811"/>
      <c r="C50" s="811"/>
      <c r="D50" s="811"/>
      <c r="E50" s="811"/>
      <c r="F50" s="811"/>
      <c r="G50" s="811"/>
      <c r="H50" s="811"/>
      <c r="I50" s="811"/>
      <c r="J50" s="811"/>
      <c r="K50" s="811"/>
      <c r="L50" s="811"/>
      <c r="M50" s="811"/>
      <c r="N50" s="811"/>
      <c r="O50" s="811"/>
      <c r="Q50" s="1022"/>
      <c r="R50" s="1030"/>
      <c r="S50" s="1022"/>
      <c r="T50" s="812"/>
      <c r="U50" s="47"/>
      <c r="V50" s="47"/>
      <c r="W50" s="812"/>
      <c r="X50" s="47"/>
      <c r="Y50" s="47"/>
      <c r="Z50" s="812"/>
      <c r="AA50" s="47"/>
      <c r="AB50" s="47"/>
      <c r="AC50" s="47"/>
    </row>
    <row r="51" spans="1:29" s="920" customFormat="1" x14ac:dyDescent="0.3">
      <c r="A51" s="811"/>
      <c r="B51" s="811"/>
      <c r="C51" s="811"/>
      <c r="D51" s="811"/>
      <c r="E51" s="811"/>
      <c r="F51" s="811"/>
      <c r="G51" s="811"/>
      <c r="H51" s="811"/>
      <c r="I51" s="811"/>
      <c r="J51" s="811"/>
      <c r="K51" s="811"/>
      <c r="L51" s="811"/>
      <c r="M51" s="811"/>
      <c r="N51" s="811"/>
      <c r="O51" s="811"/>
      <c r="Q51" s="1022"/>
      <c r="R51" s="1030"/>
      <c r="S51" s="1022"/>
      <c r="T51" s="812"/>
      <c r="U51" s="47"/>
      <c r="V51" s="47"/>
      <c r="W51" s="812"/>
      <c r="X51" s="47"/>
      <c r="Y51" s="47"/>
      <c r="Z51" s="812"/>
      <c r="AA51" s="47"/>
      <c r="AB51" s="47"/>
      <c r="AC51" s="47"/>
    </row>
    <row r="52" spans="1:29" s="920" customFormat="1" x14ac:dyDescent="0.3">
      <c r="A52" s="811"/>
      <c r="B52" s="811"/>
      <c r="C52" s="811"/>
      <c r="D52" s="811"/>
      <c r="E52" s="811"/>
      <c r="F52" s="811"/>
      <c r="G52" s="811"/>
      <c r="H52" s="811"/>
      <c r="I52" s="811"/>
      <c r="J52" s="811"/>
      <c r="K52" s="811"/>
      <c r="L52" s="811"/>
      <c r="M52" s="811"/>
      <c r="N52" s="811"/>
      <c r="O52" s="811"/>
      <c r="Q52" s="1029"/>
      <c r="R52" s="1030"/>
      <c r="S52" s="1022"/>
      <c r="T52" s="812"/>
      <c r="U52" s="47"/>
      <c r="V52" s="47"/>
      <c r="W52" s="812"/>
      <c r="X52" s="47"/>
      <c r="Y52" s="47"/>
      <c r="Z52" s="812"/>
      <c r="AA52" s="47"/>
      <c r="AB52" s="47"/>
      <c r="AC52" s="47"/>
    </row>
    <row r="53" spans="1:29" s="920" customFormat="1" x14ac:dyDescent="0.3">
      <c r="A53" s="811"/>
      <c r="B53" s="811"/>
      <c r="C53" s="811"/>
      <c r="D53" s="811"/>
      <c r="E53" s="811"/>
      <c r="F53" s="811"/>
      <c r="G53" s="811"/>
      <c r="H53" s="811"/>
      <c r="I53" s="811"/>
      <c r="J53" s="811"/>
      <c r="K53" s="811"/>
      <c r="L53" s="811"/>
      <c r="M53" s="811"/>
      <c r="N53" s="811"/>
      <c r="O53" s="811"/>
      <c r="Q53" s="1029"/>
      <c r="R53" s="1030"/>
      <c r="S53" s="1022"/>
      <c r="T53" s="812"/>
      <c r="U53" s="47"/>
      <c r="V53" s="47"/>
      <c r="W53" s="812"/>
      <c r="X53" s="47"/>
      <c r="Y53" s="47"/>
      <c r="Z53" s="812"/>
      <c r="AA53" s="47"/>
      <c r="AB53" s="47"/>
      <c r="AC53" s="47"/>
    </row>
    <row r="54" spans="1:29" s="920" customFormat="1" x14ac:dyDescent="0.3">
      <c r="A54" s="811"/>
      <c r="B54" s="811"/>
      <c r="C54" s="811"/>
      <c r="D54" s="811"/>
      <c r="E54" s="811"/>
      <c r="F54" s="811"/>
      <c r="G54" s="811"/>
      <c r="H54" s="811"/>
      <c r="I54" s="811"/>
      <c r="J54" s="811"/>
      <c r="K54" s="811"/>
      <c r="L54" s="811"/>
      <c r="M54" s="811"/>
      <c r="N54" s="811"/>
      <c r="O54" s="811"/>
      <c r="Q54" s="1029"/>
      <c r="R54" s="1030"/>
      <c r="S54" s="1022"/>
      <c r="T54" s="812"/>
      <c r="U54" s="47"/>
      <c r="V54" s="47"/>
      <c r="W54" s="812"/>
      <c r="X54" s="47"/>
      <c r="Y54" s="47"/>
      <c r="Z54" s="812"/>
      <c r="AA54" s="47"/>
      <c r="AB54" s="47"/>
      <c r="AC54" s="47"/>
    </row>
    <row r="55" spans="1:29" s="920" customFormat="1" x14ac:dyDescent="0.3">
      <c r="A55" s="811"/>
      <c r="B55" s="811"/>
      <c r="C55" s="811"/>
      <c r="D55" s="811"/>
      <c r="E55" s="811"/>
      <c r="F55" s="811"/>
      <c r="G55" s="811"/>
      <c r="H55" s="811"/>
      <c r="I55" s="811"/>
      <c r="J55" s="811"/>
      <c r="K55" s="811"/>
      <c r="L55" s="811"/>
      <c r="M55" s="811"/>
      <c r="N55" s="811"/>
      <c r="O55" s="811"/>
      <c r="Q55" s="1029"/>
      <c r="R55" s="1030"/>
      <c r="S55" s="1022"/>
      <c r="T55" s="812"/>
      <c r="U55" s="47"/>
      <c r="V55" s="47"/>
      <c r="W55" s="812"/>
      <c r="X55" s="47"/>
      <c r="Y55" s="47"/>
      <c r="Z55" s="812"/>
      <c r="AA55" s="812"/>
      <c r="AB55" s="47"/>
      <c r="AC55" s="47"/>
    </row>
    <row r="56" spans="1:29" s="920" customFormat="1" x14ac:dyDescent="0.3">
      <c r="A56" s="811"/>
      <c r="B56" s="811"/>
      <c r="C56" s="811"/>
      <c r="D56" s="811"/>
      <c r="E56" s="811"/>
      <c r="F56" s="811"/>
      <c r="G56" s="811"/>
      <c r="H56" s="811"/>
      <c r="I56" s="811"/>
      <c r="J56" s="811"/>
      <c r="K56" s="811"/>
      <c r="L56" s="811"/>
      <c r="M56" s="811"/>
      <c r="N56" s="811"/>
      <c r="O56" s="811"/>
      <c r="Q56" s="1029"/>
      <c r="R56" s="1030"/>
      <c r="S56" s="1022"/>
      <c r="T56" s="812"/>
      <c r="U56" s="47"/>
      <c r="V56" s="47"/>
      <c r="W56" s="812"/>
      <c r="X56" s="47"/>
      <c r="Y56" s="47"/>
      <c r="Z56" s="812"/>
      <c r="AA56" s="812"/>
      <c r="AB56" s="47"/>
      <c r="AC56" s="47"/>
    </row>
    <row r="57" spans="1:29" s="920" customFormat="1" x14ac:dyDescent="0.3">
      <c r="A57" s="811"/>
      <c r="B57" s="811"/>
      <c r="C57" s="811"/>
      <c r="D57" s="811"/>
      <c r="E57" s="811"/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Q57" s="1029"/>
      <c r="R57" s="1030"/>
      <c r="S57" s="1022"/>
      <c r="T57" s="812"/>
      <c r="U57" s="47"/>
      <c r="V57" s="47"/>
      <c r="W57" s="812"/>
      <c r="X57" s="47"/>
      <c r="Y57" s="47"/>
      <c r="Z57" s="812"/>
      <c r="AA57" s="812"/>
      <c r="AB57" s="47"/>
      <c r="AC57" s="47"/>
    </row>
    <row r="58" spans="1:29" s="920" customFormat="1" x14ac:dyDescent="0.3">
      <c r="A58" s="811"/>
      <c r="B58" s="811"/>
      <c r="C58" s="811"/>
      <c r="D58" s="811"/>
      <c r="E58" s="811"/>
      <c r="F58" s="811"/>
      <c r="G58" s="811"/>
      <c r="H58" s="811"/>
      <c r="I58" s="811"/>
      <c r="J58" s="811"/>
      <c r="K58" s="811"/>
      <c r="L58" s="811"/>
      <c r="M58" s="811"/>
      <c r="N58" s="811"/>
      <c r="O58" s="811"/>
      <c r="Q58" s="1029"/>
      <c r="R58" s="1030"/>
      <c r="S58" s="1022"/>
      <c r="T58" s="812"/>
      <c r="U58" s="47"/>
      <c r="V58" s="47"/>
      <c r="W58" s="812"/>
      <c r="X58" s="47"/>
      <c r="Y58" s="47"/>
      <c r="Z58" s="812"/>
      <c r="AA58" s="812"/>
      <c r="AB58" s="47"/>
      <c r="AC58" s="47"/>
    </row>
    <row r="59" spans="1:29" s="920" customFormat="1" x14ac:dyDescent="0.3">
      <c r="A59" s="811"/>
      <c r="B59" s="811"/>
      <c r="C59" s="811"/>
      <c r="D59" s="811"/>
      <c r="E59" s="811"/>
      <c r="F59" s="811"/>
      <c r="G59" s="811"/>
      <c r="H59" s="811"/>
      <c r="I59" s="811"/>
      <c r="J59" s="811"/>
      <c r="K59" s="811"/>
      <c r="L59" s="811"/>
      <c r="M59" s="811"/>
      <c r="N59" s="811"/>
      <c r="O59" s="811"/>
      <c r="Q59" s="1029"/>
      <c r="R59" s="1030"/>
      <c r="S59" s="1022"/>
      <c r="T59" s="812"/>
      <c r="U59" s="47"/>
      <c r="V59" s="47"/>
      <c r="W59" s="812"/>
      <c r="X59" s="47"/>
      <c r="Y59" s="47"/>
      <c r="Z59" s="812"/>
      <c r="AA59" s="812"/>
      <c r="AB59" s="47"/>
      <c r="AC59" s="47"/>
    </row>
    <row r="60" spans="1:29" s="920" customFormat="1" x14ac:dyDescent="0.3">
      <c r="A60" s="811"/>
      <c r="B60" s="811"/>
      <c r="C60" s="811"/>
      <c r="D60" s="811"/>
      <c r="E60" s="811"/>
      <c r="F60" s="811"/>
      <c r="G60" s="811"/>
      <c r="H60" s="811"/>
      <c r="I60" s="811"/>
      <c r="J60" s="811"/>
      <c r="K60" s="811"/>
      <c r="L60" s="811"/>
      <c r="M60" s="811"/>
      <c r="N60" s="811"/>
      <c r="O60" s="811"/>
      <c r="Q60" s="1029"/>
      <c r="R60" s="1030"/>
      <c r="S60" s="1022"/>
      <c r="T60" s="812"/>
      <c r="U60" s="47"/>
      <c r="V60" s="47"/>
      <c r="W60" s="812"/>
      <c r="X60" s="47"/>
      <c r="Y60" s="47"/>
      <c r="Z60" s="812"/>
      <c r="AA60" s="812"/>
      <c r="AB60" s="47"/>
      <c r="AC60" s="47"/>
    </row>
    <row r="61" spans="1:29" s="920" customFormat="1" x14ac:dyDescent="0.3">
      <c r="A61" s="811"/>
      <c r="B61" s="811"/>
      <c r="C61" s="811"/>
      <c r="D61" s="811"/>
      <c r="E61" s="811"/>
      <c r="F61" s="811"/>
      <c r="G61" s="811"/>
      <c r="H61" s="811"/>
      <c r="I61" s="811"/>
      <c r="J61" s="811"/>
      <c r="K61" s="811"/>
      <c r="L61" s="811"/>
      <c r="M61" s="811"/>
      <c r="N61" s="811"/>
      <c r="O61" s="811"/>
      <c r="Q61" s="1029"/>
      <c r="R61" s="1030"/>
      <c r="S61" s="1022"/>
      <c r="T61" s="812"/>
      <c r="U61" s="47"/>
      <c r="V61" s="47"/>
      <c r="W61" s="812"/>
      <c r="X61" s="47"/>
      <c r="Y61" s="47"/>
      <c r="Z61" s="812"/>
      <c r="AA61" s="812"/>
      <c r="AB61" s="47"/>
      <c r="AC61" s="47"/>
    </row>
    <row r="62" spans="1:29" s="920" customFormat="1" x14ac:dyDescent="0.3">
      <c r="A62" s="811"/>
      <c r="B62" s="811"/>
      <c r="C62" s="811"/>
      <c r="D62" s="811"/>
      <c r="E62" s="811"/>
      <c r="F62" s="811"/>
      <c r="G62" s="811"/>
      <c r="H62" s="811"/>
      <c r="I62" s="811"/>
      <c r="J62" s="811"/>
      <c r="K62" s="811"/>
      <c r="L62" s="811"/>
      <c r="M62" s="811"/>
      <c r="N62" s="811"/>
      <c r="O62" s="811"/>
      <c r="Q62" s="1029"/>
      <c r="R62" s="1030"/>
      <c r="S62" s="1022"/>
      <c r="T62" s="812"/>
      <c r="U62" s="47"/>
      <c r="V62" s="47"/>
      <c r="W62" s="812"/>
      <c r="X62" s="47"/>
      <c r="Y62" s="47"/>
      <c r="Z62" s="812"/>
      <c r="AA62" s="812"/>
      <c r="AB62" s="47"/>
      <c r="AC62" s="47"/>
    </row>
    <row r="63" spans="1:29" s="920" customFormat="1" x14ac:dyDescent="0.3">
      <c r="A63" s="811"/>
      <c r="B63" s="811"/>
      <c r="C63" s="811"/>
      <c r="D63" s="811"/>
      <c r="E63" s="811"/>
      <c r="F63" s="811"/>
      <c r="G63" s="811"/>
      <c r="H63" s="811"/>
      <c r="I63" s="811"/>
      <c r="J63" s="811"/>
      <c r="K63" s="811"/>
      <c r="L63" s="811"/>
      <c r="M63" s="811"/>
      <c r="N63" s="811"/>
      <c r="O63" s="811"/>
      <c r="Q63" s="1029"/>
      <c r="R63" s="1030"/>
      <c r="S63" s="1022"/>
      <c r="T63" s="812"/>
      <c r="U63" s="47"/>
      <c r="V63" s="47"/>
      <c r="W63" s="812"/>
      <c r="X63" s="47"/>
      <c r="Y63" s="47"/>
      <c r="Z63" s="812"/>
      <c r="AA63" s="812"/>
      <c r="AB63" s="47"/>
      <c r="AC63" s="47"/>
    </row>
    <row r="64" spans="1:29" s="920" customFormat="1" x14ac:dyDescent="0.3">
      <c r="A64" s="811"/>
      <c r="B64" s="811"/>
      <c r="C64" s="811"/>
      <c r="D64" s="811"/>
      <c r="E64" s="811"/>
      <c r="F64" s="811"/>
      <c r="G64" s="811"/>
      <c r="H64" s="811"/>
      <c r="I64" s="811"/>
      <c r="J64" s="811"/>
      <c r="K64" s="811"/>
      <c r="L64" s="811"/>
      <c r="M64" s="811"/>
      <c r="N64" s="811"/>
      <c r="O64" s="811"/>
      <c r="Q64" s="1029"/>
      <c r="R64" s="1030"/>
      <c r="S64" s="1022"/>
      <c r="T64" s="812"/>
      <c r="U64" s="47"/>
      <c r="V64" s="47"/>
      <c r="W64" s="812"/>
      <c r="X64" s="47"/>
      <c r="Y64" s="47"/>
      <c r="Z64" s="812"/>
      <c r="AA64" s="812"/>
      <c r="AB64" s="47"/>
      <c r="AC64" s="47"/>
    </row>
    <row r="65" spans="1:29" s="920" customFormat="1" ht="17.25" x14ac:dyDescent="0.3">
      <c r="A65" s="811"/>
      <c r="B65" s="1055"/>
      <c r="C65" s="811"/>
      <c r="D65" s="811"/>
      <c r="E65" s="811"/>
      <c r="F65" s="811"/>
      <c r="G65" s="811"/>
      <c r="H65" s="811"/>
      <c r="I65" s="811"/>
      <c r="J65" s="811"/>
      <c r="K65" s="811"/>
      <c r="L65" s="811"/>
      <c r="M65" s="811"/>
      <c r="N65" s="811"/>
      <c r="O65" s="811"/>
      <c r="Q65" s="1029"/>
      <c r="R65" s="1030"/>
      <c r="S65" s="1022"/>
      <c r="T65" s="812"/>
      <c r="U65" s="812"/>
      <c r="V65" s="812"/>
      <c r="W65" s="812"/>
      <c r="X65" s="47"/>
      <c r="Y65" s="47"/>
      <c r="Z65" s="812"/>
      <c r="AA65" s="812"/>
      <c r="AB65" s="47"/>
      <c r="AC65" s="47"/>
    </row>
    <row r="66" spans="1:29" s="920" customFormat="1" ht="17.25" x14ac:dyDescent="0.3">
      <c r="A66" s="811"/>
      <c r="B66" s="1055"/>
      <c r="C66" s="811"/>
      <c r="D66" s="811"/>
      <c r="E66" s="811"/>
      <c r="F66" s="811"/>
      <c r="G66" s="811"/>
      <c r="H66" s="811"/>
      <c r="I66" s="811"/>
      <c r="J66" s="811"/>
      <c r="K66" s="811"/>
      <c r="L66" s="811"/>
      <c r="M66" s="811"/>
      <c r="N66" s="811"/>
      <c r="O66" s="811"/>
      <c r="Q66" s="1022"/>
      <c r="R66" s="1022"/>
      <c r="S66" s="1022"/>
      <c r="T66" s="812"/>
      <c r="U66" s="812"/>
      <c r="V66" s="812"/>
      <c r="W66" s="812"/>
      <c r="X66" s="47"/>
      <c r="Y66" s="47"/>
      <c r="Z66" s="812"/>
      <c r="AA66" s="812"/>
      <c r="AB66" s="812"/>
      <c r="AC66" s="812"/>
    </row>
    <row r="67" spans="1:29" s="920" customFormat="1" ht="17.25" x14ac:dyDescent="0.3">
      <c r="A67" s="811"/>
      <c r="B67" s="1055"/>
      <c r="C67" s="811"/>
      <c r="D67" s="811"/>
      <c r="E67" s="811"/>
      <c r="F67" s="811"/>
      <c r="G67" s="811"/>
      <c r="H67" s="811"/>
      <c r="I67" s="811"/>
      <c r="J67" s="811"/>
      <c r="K67" s="811"/>
      <c r="L67" s="811"/>
      <c r="M67" s="811"/>
      <c r="N67" s="811"/>
      <c r="O67" s="811"/>
      <c r="Q67" s="1022"/>
      <c r="R67" s="1022"/>
      <c r="S67" s="1022"/>
      <c r="T67" s="812"/>
      <c r="U67" s="812"/>
      <c r="V67" s="812"/>
      <c r="W67" s="812"/>
      <c r="X67" s="812"/>
      <c r="Y67" s="812"/>
      <c r="Z67" s="812"/>
      <c r="AA67" s="812"/>
      <c r="AB67" s="812"/>
      <c r="AC67" s="812"/>
    </row>
    <row r="68" spans="1:29" s="920" customFormat="1" ht="17.25" x14ac:dyDescent="0.3">
      <c r="A68" s="811"/>
      <c r="B68" s="1055"/>
      <c r="C68" s="811"/>
      <c r="D68" s="811"/>
      <c r="E68" s="811"/>
      <c r="F68" s="811"/>
      <c r="G68" s="811"/>
      <c r="H68" s="811"/>
      <c r="I68" s="811"/>
      <c r="J68" s="811"/>
      <c r="K68" s="811"/>
      <c r="L68" s="811"/>
      <c r="M68" s="811"/>
      <c r="N68" s="811"/>
      <c r="O68" s="811"/>
      <c r="Q68" s="1022"/>
      <c r="R68" s="1022"/>
      <c r="S68" s="1022"/>
      <c r="T68" s="812"/>
      <c r="U68" s="71" t="s">
        <v>1112</v>
      </c>
      <c r="V68" s="47" t="s">
        <v>1113</v>
      </c>
      <c r="W68" s="812"/>
      <c r="X68" s="812"/>
      <c r="Y68" s="812"/>
      <c r="Z68" s="812"/>
      <c r="AA68" s="812"/>
      <c r="AB68" s="812"/>
      <c r="AC68" s="812"/>
    </row>
    <row r="69" spans="1:29" s="920" customFormat="1" ht="17.25" x14ac:dyDescent="0.3">
      <c r="A69" s="811"/>
      <c r="B69" s="1055"/>
      <c r="C69" s="811"/>
      <c r="D69" s="811"/>
      <c r="E69" s="811"/>
      <c r="F69" s="811"/>
      <c r="G69" s="811"/>
      <c r="H69" s="811"/>
      <c r="I69" s="811"/>
      <c r="J69" s="811"/>
      <c r="K69" s="811"/>
      <c r="L69" s="811"/>
      <c r="M69" s="811"/>
      <c r="N69" s="811"/>
      <c r="O69" s="811"/>
      <c r="Q69" s="1022" t="s">
        <v>1255</v>
      </c>
      <c r="R69" s="1022"/>
      <c r="S69" s="1022"/>
      <c r="T69" s="812"/>
      <c r="U69" s="71" t="s">
        <v>165</v>
      </c>
      <c r="V69" s="47" t="s">
        <v>1171</v>
      </c>
      <c r="W69" s="812"/>
      <c r="X69" s="812"/>
      <c r="Y69" s="812"/>
      <c r="Z69" s="812"/>
      <c r="AA69" s="812"/>
      <c r="AB69" s="812"/>
      <c r="AC69" s="812"/>
    </row>
    <row r="70" spans="1:29" s="920" customFormat="1" ht="17.25" x14ac:dyDescent="0.3">
      <c r="A70" s="811"/>
      <c r="B70" s="1055"/>
      <c r="C70" s="811"/>
      <c r="D70" s="811"/>
      <c r="E70" s="811"/>
      <c r="F70" s="811"/>
      <c r="G70" s="811"/>
      <c r="H70" s="811"/>
      <c r="I70" s="811"/>
      <c r="J70" s="811"/>
      <c r="K70" s="811"/>
      <c r="L70" s="811"/>
      <c r="M70" s="811"/>
      <c r="N70" s="811"/>
      <c r="O70" s="811"/>
      <c r="Q70" s="1022"/>
      <c r="R70" s="1022"/>
      <c r="S70" s="1022"/>
      <c r="T70" s="812"/>
      <c r="U70" s="71" t="s">
        <v>1117</v>
      </c>
      <c r="V70" s="47" t="s">
        <v>164</v>
      </c>
      <c r="W70" s="812"/>
      <c r="X70" s="812"/>
      <c r="Y70" s="812"/>
      <c r="Z70" s="812"/>
      <c r="AA70" s="812"/>
      <c r="AB70" s="812"/>
      <c r="AC70" s="812"/>
    </row>
    <row r="71" spans="1:29" s="920" customFormat="1" ht="17.25" x14ac:dyDescent="0.3">
      <c r="A71" s="811"/>
      <c r="B71" s="825"/>
      <c r="C71" s="811"/>
      <c r="D71" s="811"/>
      <c r="E71" s="811"/>
      <c r="F71" s="811"/>
      <c r="G71" s="811"/>
      <c r="H71" s="811"/>
      <c r="I71" s="811"/>
      <c r="J71" s="811"/>
      <c r="K71" s="811"/>
      <c r="L71" s="811"/>
      <c r="M71" s="811"/>
      <c r="N71" s="811"/>
      <c r="O71" s="811"/>
      <c r="Q71" s="1029" t="s">
        <v>1219</v>
      </c>
      <c r="R71" s="1022" t="s">
        <v>1246</v>
      </c>
      <c r="S71" s="1029" t="s">
        <v>1208</v>
      </c>
      <c r="T71" s="812"/>
      <c r="U71" s="71" t="s">
        <v>1199</v>
      </c>
      <c r="V71" s="47" t="s">
        <v>306</v>
      </c>
      <c r="W71" s="47"/>
      <c r="X71" s="812"/>
      <c r="Y71" s="812"/>
      <c r="Z71" s="812"/>
      <c r="AA71" s="812"/>
      <c r="AB71" s="812"/>
      <c r="AC71" s="812"/>
    </row>
    <row r="72" spans="1:29" s="920" customFormat="1" ht="17.25" x14ac:dyDescent="0.3">
      <c r="A72" s="811"/>
      <c r="B72" s="1055"/>
      <c r="C72" s="811"/>
      <c r="D72" s="811"/>
      <c r="E72" s="811"/>
      <c r="F72" s="811"/>
      <c r="G72" s="811"/>
      <c r="H72" s="811"/>
      <c r="I72" s="811"/>
      <c r="J72" s="811"/>
      <c r="K72" s="811"/>
      <c r="L72" s="811"/>
      <c r="M72" s="811"/>
      <c r="N72" s="811"/>
      <c r="O72" s="811"/>
      <c r="Q72" s="1022" t="s">
        <v>259</v>
      </c>
      <c r="R72" s="1031">
        <v>178.95890000000003</v>
      </c>
      <c r="S72" s="1028">
        <v>0.13305893182592457</v>
      </c>
      <c r="T72" s="812"/>
      <c r="U72" s="47"/>
      <c r="V72" s="47"/>
      <c r="W72" s="47"/>
      <c r="X72" s="812"/>
      <c r="Y72" s="812"/>
      <c r="Z72" s="812"/>
      <c r="AA72" s="812"/>
      <c r="AB72" s="812"/>
      <c r="AC72" s="812"/>
    </row>
    <row r="73" spans="1:29" s="920" customFormat="1" x14ac:dyDescent="0.3">
      <c r="A73" s="811"/>
      <c r="B73" s="811"/>
      <c r="C73" s="811"/>
      <c r="D73" s="811"/>
      <c r="E73" s="811"/>
      <c r="F73" s="811"/>
      <c r="G73" s="811"/>
      <c r="H73" s="811"/>
      <c r="I73" s="811"/>
      <c r="J73" s="811"/>
      <c r="K73" s="811"/>
      <c r="L73" s="811"/>
      <c r="M73" s="811"/>
      <c r="N73" s="811"/>
      <c r="O73" s="811"/>
      <c r="Q73" s="1022" t="s">
        <v>269</v>
      </c>
      <c r="R73" s="1031">
        <v>174.369079</v>
      </c>
      <c r="S73" s="1028">
        <v>0.12964632323516881</v>
      </c>
      <c r="T73" s="812"/>
      <c r="U73" s="47" t="s">
        <v>315</v>
      </c>
      <c r="V73" s="47" t="s">
        <v>1837</v>
      </c>
      <c r="W73" s="47"/>
      <c r="X73" s="812"/>
      <c r="Y73" s="812"/>
      <c r="Z73" s="812"/>
      <c r="AA73" s="812"/>
      <c r="AB73" s="812"/>
      <c r="AC73" s="812"/>
    </row>
    <row r="74" spans="1:29" s="920" customFormat="1" x14ac:dyDescent="0.3">
      <c r="A74" s="811"/>
      <c r="B74" s="811"/>
      <c r="C74" s="811"/>
      <c r="D74" s="811"/>
      <c r="E74" s="811"/>
      <c r="F74" s="811"/>
      <c r="G74" s="811"/>
      <c r="H74" s="811"/>
      <c r="I74" s="811"/>
      <c r="J74" s="811"/>
      <c r="K74" s="811"/>
      <c r="L74" s="811"/>
      <c r="M74" s="811"/>
      <c r="N74" s="811"/>
      <c r="O74" s="811"/>
      <c r="Q74" s="1022" t="s">
        <v>188</v>
      </c>
      <c r="R74" s="1031">
        <v>148.830398</v>
      </c>
      <c r="S74" s="1028">
        <v>0.11065788726409928</v>
      </c>
      <c r="T74" s="812"/>
      <c r="U74" s="47" t="s">
        <v>259</v>
      </c>
      <c r="V74" s="47">
        <v>178.95890000000003</v>
      </c>
      <c r="W74" s="47"/>
      <c r="X74" s="812"/>
      <c r="Y74" s="812"/>
      <c r="Z74" s="812"/>
      <c r="AA74" s="812"/>
      <c r="AB74" s="812"/>
      <c r="AC74" s="812"/>
    </row>
    <row r="75" spans="1:29" s="920" customFormat="1" x14ac:dyDescent="0.3">
      <c r="A75" s="811"/>
      <c r="B75" s="811"/>
      <c r="C75" s="811"/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Q75" s="1022" t="s">
        <v>231</v>
      </c>
      <c r="R75" s="1031">
        <v>99.317261000000002</v>
      </c>
      <c r="S75" s="1028">
        <v>7.384404274130292E-2</v>
      </c>
      <c r="T75" s="812"/>
      <c r="U75" s="47" t="s">
        <v>269</v>
      </c>
      <c r="V75" s="47">
        <v>174.369079</v>
      </c>
      <c r="W75" s="47"/>
      <c r="X75" s="812"/>
      <c r="Y75" s="812"/>
      <c r="Z75" s="812"/>
      <c r="AA75" s="812"/>
      <c r="AB75" s="812"/>
      <c r="AC75" s="812"/>
    </row>
    <row r="76" spans="1:29" s="920" customFormat="1" x14ac:dyDescent="0.3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Q76" s="1022" t="s">
        <v>1687</v>
      </c>
      <c r="R76" s="1031">
        <v>68.259512999999998</v>
      </c>
      <c r="S76" s="1028">
        <v>5.0752088254553476E-2</v>
      </c>
      <c r="T76" s="812"/>
      <c r="U76" s="47" t="s">
        <v>188</v>
      </c>
      <c r="V76" s="47">
        <v>148.830398</v>
      </c>
      <c r="W76" s="47"/>
      <c r="X76" s="812"/>
      <c r="Y76" s="812"/>
      <c r="Z76" s="812"/>
      <c r="AA76" s="812"/>
      <c r="AB76" s="812"/>
      <c r="AC76" s="812"/>
    </row>
    <row r="77" spans="1:29" s="920" customFormat="1" x14ac:dyDescent="0.3">
      <c r="A77" s="811"/>
      <c r="B77" s="811"/>
      <c r="C77" s="811"/>
      <c r="D77" s="811"/>
      <c r="E77" s="811"/>
      <c r="F77" s="811"/>
      <c r="G77" s="811"/>
      <c r="H77" s="811"/>
      <c r="I77" s="811"/>
      <c r="J77" s="811"/>
      <c r="K77" s="811"/>
      <c r="L77" s="811"/>
      <c r="M77" s="811"/>
      <c r="N77" s="811"/>
      <c r="O77" s="811"/>
      <c r="Q77" s="1022" t="s">
        <v>186</v>
      </c>
      <c r="R77" s="1031">
        <v>60.694448000000001</v>
      </c>
      <c r="S77" s="1028">
        <v>4.5127336045561982E-2</v>
      </c>
      <c r="T77" s="812"/>
      <c r="U77" s="47" t="s">
        <v>231</v>
      </c>
      <c r="V77" s="47">
        <v>99.317261000000002</v>
      </c>
      <c r="W77" s="47"/>
      <c r="X77" s="812"/>
      <c r="Y77" s="812"/>
      <c r="Z77" s="812"/>
      <c r="AA77" s="812"/>
      <c r="AB77" s="812"/>
      <c r="AC77" s="812"/>
    </row>
    <row r="78" spans="1:29" s="920" customFormat="1" x14ac:dyDescent="0.3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11"/>
      <c r="L78" s="811"/>
      <c r="M78" s="811"/>
      <c r="N78" s="811"/>
      <c r="O78" s="811"/>
      <c r="Q78" s="1022" t="s">
        <v>1209</v>
      </c>
      <c r="R78" s="1027">
        <v>614.53009325218557</v>
      </c>
      <c r="S78" s="1028">
        <v>0.45691339063338904</v>
      </c>
      <c r="T78" s="812"/>
      <c r="U78" s="47" t="s">
        <v>1687</v>
      </c>
      <c r="V78" s="47">
        <v>68.259512999999998</v>
      </c>
      <c r="W78" s="47"/>
      <c r="X78" s="812"/>
      <c r="Y78" s="812"/>
      <c r="Z78" s="812"/>
      <c r="AA78" s="812"/>
      <c r="AB78" s="812"/>
      <c r="AC78" s="812"/>
    </row>
    <row r="79" spans="1:29" s="920" customFormat="1" x14ac:dyDescent="0.3">
      <c r="A79" s="811"/>
      <c r="B79" s="811"/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Q79" s="1022" t="s">
        <v>1193</v>
      </c>
      <c r="R79" s="1027">
        <v>1344.9596922521855</v>
      </c>
      <c r="S79" s="1028">
        <v>1</v>
      </c>
      <c r="T79" s="812"/>
      <c r="U79" s="47" t="s">
        <v>186</v>
      </c>
      <c r="V79" s="47">
        <v>60.694448000000001</v>
      </c>
      <c r="W79" s="812"/>
      <c r="X79" s="812"/>
      <c r="Y79" s="812"/>
      <c r="Z79" s="812"/>
      <c r="AA79" s="47"/>
      <c r="AB79" s="812"/>
      <c r="AC79" s="812"/>
    </row>
    <row r="80" spans="1:29" s="920" customFormat="1" x14ac:dyDescent="0.3">
      <c r="A80" s="811"/>
      <c r="B80" s="811"/>
      <c r="C80" s="811"/>
      <c r="D80" s="811"/>
      <c r="E80" s="811"/>
      <c r="F80" s="811"/>
      <c r="G80" s="811"/>
      <c r="H80" s="811"/>
      <c r="I80" s="811"/>
      <c r="J80" s="811"/>
      <c r="K80" s="811"/>
      <c r="L80" s="811"/>
      <c r="M80" s="811"/>
      <c r="N80" s="811"/>
      <c r="O80" s="811"/>
      <c r="Q80" s="1022"/>
      <c r="R80" s="1022"/>
      <c r="S80" s="1022"/>
      <c r="T80" s="812"/>
      <c r="U80" s="47" t="s">
        <v>1696</v>
      </c>
      <c r="V80" s="47">
        <v>46.872754</v>
      </c>
      <c r="W80" s="812"/>
      <c r="X80" s="47"/>
      <c r="Y80" s="47"/>
      <c r="Z80" s="812"/>
      <c r="AA80" s="47"/>
      <c r="AB80" s="812"/>
      <c r="AC80" s="812"/>
    </row>
    <row r="81" spans="1:29" s="920" customFormat="1" x14ac:dyDescent="0.3">
      <c r="A81" s="811"/>
      <c r="B81" s="811"/>
      <c r="C81" s="811"/>
      <c r="D81" s="811"/>
      <c r="E81" s="811"/>
      <c r="F81" s="811"/>
      <c r="G81" s="811"/>
      <c r="H81" s="811"/>
      <c r="I81" s="811"/>
      <c r="J81" s="811"/>
      <c r="K81" s="811"/>
      <c r="L81" s="811"/>
      <c r="M81" s="811"/>
      <c r="N81" s="811"/>
      <c r="O81" s="811"/>
      <c r="Q81" s="1022"/>
      <c r="R81" s="1022"/>
      <c r="S81" s="1022"/>
      <c r="T81" s="812"/>
      <c r="U81" s="47" t="s">
        <v>275</v>
      </c>
      <c r="V81" s="47">
        <v>44.576130000000006</v>
      </c>
      <c r="W81" s="812"/>
      <c r="X81" s="47"/>
      <c r="Y81" s="47"/>
      <c r="Z81" s="812"/>
      <c r="AA81" s="47"/>
      <c r="AB81" s="812"/>
      <c r="AC81" s="812"/>
    </row>
    <row r="82" spans="1:29" s="920" customFormat="1" x14ac:dyDescent="0.3">
      <c r="A82" s="811"/>
      <c r="B82" s="811"/>
      <c r="C82" s="811"/>
      <c r="D82" s="811"/>
      <c r="E82" s="811"/>
      <c r="F82" s="811"/>
      <c r="G82" s="811"/>
      <c r="H82" s="811"/>
      <c r="I82" s="811"/>
      <c r="J82" s="811"/>
      <c r="K82" s="811"/>
      <c r="L82" s="811"/>
      <c r="M82" s="811"/>
      <c r="N82" s="811"/>
      <c r="O82" s="811"/>
      <c r="Q82" s="1022"/>
      <c r="R82" s="1022"/>
      <c r="S82" s="1022"/>
      <c r="T82" s="812"/>
      <c r="U82" s="47" t="s">
        <v>204</v>
      </c>
      <c r="V82" s="47">
        <v>33.776733</v>
      </c>
      <c r="W82" s="812"/>
      <c r="X82" s="812"/>
      <c r="Y82" s="812"/>
      <c r="Z82" s="812"/>
      <c r="AA82" s="47"/>
      <c r="AB82" s="812"/>
      <c r="AC82" s="812"/>
    </row>
    <row r="83" spans="1:29" s="920" customFormat="1" x14ac:dyDescent="0.3">
      <c r="A83" s="811"/>
      <c r="B83" s="811"/>
      <c r="C83" s="811"/>
      <c r="D83" s="811"/>
      <c r="E83" s="811"/>
      <c r="F83" s="811"/>
      <c r="G83" s="811"/>
      <c r="H83" s="811"/>
      <c r="I83" s="811"/>
      <c r="J83" s="811"/>
      <c r="K83" s="811"/>
      <c r="L83" s="811"/>
      <c r="M83" s="811"/>
      <c r="N83" s="811"/>
      <c r="O83" s="811"/>
      <c r="Q83" s="1022"/>
      <c r="R83" s="1022"/>
      <c r="S83" s="1022"/>
      <c r="T83" s="812"/>
      <c r="U83" s="47" t="s">
        <v>170</v>
      </c>
      <c r="V83" s="47">
        <v>32.513629999999999</v>
      </c>
      <c r="W83" s="812"/>
      <c r="X83" s="812"/>
      <c r="Y83" s="812"/>
      <c r="Z83" s="812"/>
      <c r="AA83" s="47"/>
      <c r="AB83" s="47"/>
      <c r="AC83" s="47"/>
    </row>
    <row r="84" spans="1:29" s="920" customFormat="1" x14ac:dyDescent="0.3">
      <c r="A84" s="811"/>
      <c r="B84" s="811"/>
      <c r="C84" s="811"/>
      <c r="D84" s="811"/>
      <c r="E84" s="811"/>
      <c r="F84" s="811"/>
      <c r="G84" s="811"/>
      <c r="H84" s="811"/>
      <c r="I84" s="811"/>
      <c r="J84" s="811"/>
      <c r="K84" s="811"/>
      <c r="L84" s="811"/>
      <c r="M84" s="811"/>
      <c r="N84" s="811"/>
      <c r="O84" s="811"/>
      <c r="Q84" s="1029"/>
      <c r="R84" s="1031"/>
      <c r="S84" s="1022"/>
      <c r="T84" s="812"/>
      <c r="U84" s="47" t="s">
        <v>290</v>
      </c>
      <c r="V84" s="47">
        <v>888.16884599999992</v>
      </c>
      <c r="W84" s="812"/>
      <c r="X84" s="812"/>
      <c r="Y84" s="812"/>
      <c r="Z84" s="812"/>
      <c r="AA84" s="47"/>
      <c r="AB84" s="47"/>
      <c r="AC84" s="47"/>
    </row>
    <row r="85" spans="1:29" s="920" customFormat="1" x14ac:dyDescent="0.3">
      <c r="A85" s="811"/>
      <c r="B85" s="811"/>
      <c r="C85" s="811"/>
      <c r="D85" s="811"/>
      <c r="E85" s="811"/>
      <c r="F85" s="811"/>
      <c r="G85" s="811"/>
      <c r="H85" s="811"/>
      <c r="I85" s="811"/>
      <c r="J85" s="811"/>
      <c r="K85" s="811"/>
      <c r="L85" s="811"/>
      <c r="M85" s="811"/>
      <c r="N85" s="811"/>
      <c r="O85" s="811"/>
      <c r="Q85" s="1029"/>
      <c r="R85" s="1022"/>
      <c r="S85" s="1022"/>
      <c r="T85" s="812"/>
      <c r="U85" s="812"/>
      <c r="V85" s="812"/>
      <c r="W85" s="812"/>
      <c r="X85" s="812"/>
      <c r="Y85" s="812"/>
      <c r="Z85" s="812"/>
      <c r="AA85" s="47"/>
      <c r="AB85" s="47"/>
      <c r="AC85" s="47"/>
    </row>
    <row r="86" spans="1:29" s="920" customFormat="1" x14ac:dyDescent="0.3">
      <c r="A86" s="811"/>
      <c r="B86" s="811"/>
      <c r="C86" s="811"/>
      <c r="D86" s="811"/>
      <c r="E86" s="811"/>
      <c r="F86" s="811"/>
      <c r="G86" s="811"/>
      <c r="H86" s="811"/>
      <c r="I86" s="811"/>
      <c r="J86" s="811"/>
      <c r="K86" s="811"/>
      <c r="L86" s="811"/>
      <c r="M86" s="811"/>
      <c r="N86" s="811"/>
      <c r="O86" s="811"/>
      <c r="Q86" s="1022"/>
      <c r="R86" s="1031"/>
      <c r="S86" s="1022"/>
      <c r="T86" s="812"/>
      <c r="U86" s="812"/>
      <c r="V86" s="812"/>
      <c r="W86" s="812"/>
      <c r="X86" s="812"/>
      <c r="Y86" s="812"/>
      <c r="Z86" s="812"/>
      <c r="AA86" s="47"/>
      <c r="AB86" s="47"/>
      <c r="AC86" s="47"/>
    </row>
    <row r="87" spans="1:29" s="920" customFormat="1" x14ac:dyDescent="0.3">
      <c r="A87" s="811"/>
      <c r="B87" s="811"/>
      <c r="C87" s="811"/>
      <c r="D87" s="811"/>
      <c r="E87" s="811"/>
      <c r="F87" s="811"/>
      <c r="G87" s="811"/>
      <c r="H87" s="811"/>
      <c r="I87" s="811"/>
      <c r="J87" s="811"/>
      <c r="K87" s="811"/>
      <c r="L87" s="811"/>
      <c r="M87" s="811"/>
      <c r="N87" s="811"/>
      <c r="O87" s="811"/>
      <c r="Q87" s="1022"/>
      <c r="R87" s="1031"/>
      <c r="S87" s="1022"/>
      <c r="T87" s="812"/>
      <c r="U87" s="812"/>
      <c r="V87" s="812"/>
      <c r="W87" s="812"/>
      <c r="X87" s="812"/>
      <c r="Y87" s="812"/>
      <c r="Z87" s="812"/>
      <c r="AA87" s="47"/>
      <c r="AB87" s="47"/>
      <c r="AC87" s="47"/>
    </row>
    <row r="88" spans="1:29" s="920" customFormat="1" x14ac:dyDescent="0.3">
      <c r="A88" s="811"/>
      <c r="B88" s="811"/>
      <c r="C88" s="811"/>
      <c r="D88" s="811"/>
      <c r="E88" s="811"/>
      <c r="F88" s="811"/>
      <c r="G88" s="811"/>
      <c r="H88" s="811"/>
      <c r="I88" s="811"/>
      <c r="J88" s="811"/>
      <c r="K88" s="811"/>
      <c r="L88" s="811"/>
      <c r="M88" s="811"/>
      <c r="N88" s="811"/>
      <c r="O88" s="811"/>
      <c r="Q88" s="1022"/>
      <c r="R88" s="1031"/>
      <c r="S88" s="1022"/>
      <c r="T88" s="812"/>
      <c r="U88" s="812"/>
      <c r="V88" s="812"/>
      <c r="W88" s="812"/>
      <c r="X88" s="812"/>
      <c r="Y88" s="812"/>
      <c r="Z88" s="812"/>
      <c r="AA88" s="47"/>
      <c r="AB88" s="47"/>
      <c r="AC88" s="47"/>
    </row>
    <row r="89" spans="1:29" s="920" customFormat="1" x14ac:dyDescent="0.3">
      <c r="A89" s="811"/>
      <c r="B89" s="811"/>
      <c r="C89" s="811"/>
      <c r="D89" s="811"/>
      <c r="E89" s="811"/>
      <c r="F89" s="811"/>
      <c r="G89" s="811"/>
      <c r="H89" s="811"/>
      <c r="I89" s="811"/>
      <c r="J89" s="811"/>
      <c r="K89" s="811"/>
      <c r="L89" s="811"/>
      <c r="M89" s="811"/>
      <c r="N89" s="811"/>
      <c r="O89" s="811"/>
      <c r="Q89" s="1022"/>
      <c r="R89" s="1031"/>
      <c r="S89" s="1022"/>
      <c r="T89" s="812"/>
      <c r="U89" s="812"/>
      <c r="V89" s="812"/>
      <c r="W89" s="812"/>
      <c r="X89" s="812"/>
      <c r="Y89" s="812"/>
      <c r="Z89" s="812"/>
      <c r="AA89" s="47"/>
      <c r="AB89" s="47"/>
      <c r="AC89" s="47"/>
    </row>
    <row r="90" spans="1:29" s="920" customFormat="1" x14ac:dyDescent="0.3">
      <c r="A90" s="811"/>
      <c r="B90" s="811"/>
      <c r="C90" s="811"/>
      <c r="D90" s="811"/>
      <c r="E90" s="811"/>
      <c r="F90" s="811"/>
      <c r="G90" s="811"/>
      <c r="H90" s="811"/>
      <c r="I90" s="811"/>
      <c r="J90" s="811"/>
      <c r="K90" s="811"/>
      <c r="L90" s="811"/>
      <c r="M90" s="811"/>
      <c r="N90" s="811"/>
      <c r="O90" s="811"/>
      <c r="Q90" s="1022"/>
      <c r="R90" s="1031"/>
      <c r="S90" s="1022"/>
      <c r="T90" s="812"/>
      <c r="U90" s="812"/>
      <c r="V90" s="812"/>
      <c r="W90" s="812"/>
      <c r="X90" s="812"/>
      <c r="Y90" s="812"/>
      <c r="Z90" s="812"/>
      <c r="AA90" s="47"/>
      <c r="AB90" s="47"/>
      <c r="AC90" s="47"/>
    </row>
    <row r="91" spans="1:29" s="920" customFormat="1" x14ac:dyDescent="0.3">
      <c r="A91" s="811"/>
      <c r="B91" s="811"/>
      <c r="C91" s="811"/>
      <c r="D91" s="811"/>
      <c r="E91" s="811"/>
      <c r="F91" s="811"/>
      <c r="G91" s="811"/>
      <c r="H91" s="811"/>
      <c r="I91" s="811"/>
      <c r="J91" s="811"/>
      <c r="K91" s="811"/>
      <c r="L91" s="811"/>
      <c r="M91" s="811"/>
      <c r="N91" s="811"/>
      <c r="O91" s="811"/>
      <c r="Q91" s="1022"/>
      <c r="R91" s="1031"/>
      <c r="S91" s="1022"/>
      <c r="T91" s="812"/>
      <c r="U91" s="812"/>
      <c r="V91" s="812"/>
      <c r="W91" s="812"/>
      <c r="X91" s="812"/>
      <c r="Y91" s="812"/>
      <c r="Z91" s="812"/>
      <c r="AA91" s="47"/>
      <c r="AB91" s="47"/>
      <c r="AC91" s="47"/>
    </row>
    <row r="92" spans="1:29" s="920" customFormat="1" x14ac:dyDescent="0.3">
      <c r="A92" s="811"/>
      <c r="B92" s="811"/>
      <c r="C92" s="811"/>
      <c r="D92" s="811"/>
      <c r="E92" s="811"/>
      <c r="F92" s="811"/>
      <c r="G92" s="811"/>
      <c r="H92" s="811"/>
      <c r="I92" s="811"/>
      <c r="J92" s="811"/>
      <c r="K92" s="811"/>
      <c r="L92" s="811"/>
      <c r="M92" s="811"/>
      <c r="N92" s="811"/>
      <c r="O92" s="811"/>
      <c r="Q92" s="1022"/>
      <c r="R92" s="1031"/>
      <c r="S92" s="1022"/>
      <c r="T92" s="812"/>
      <c r="U92" s="812"/>
      <c r="V92" s="812"/>
      <c r="W92" s="812"/>
      <c r="X92" s="812"/>
      <c r="Y92" s="812"/>
      <c r="Z92" s="812"/>
      <c r="AA92" s="47"/>
      <c r="AB92" s="47"/>
      <c r="AC92" s="47"/>
    </row>
    <row r="93" spans="1:29" s="920" customFormat="1" x14ac:dyDescent="0.3">
      <c r="A93" s="811"/>
      <c r="B93" s="811"/>
      <c r="C93" s="811"/>
      <c r="D93" s="811"/>
      <c r="E93" s="811"/>
      <c r="F93" s="811"/>
      <c r="G93" s="811"/>
      <c r="H93" s="811"/>
      <c r="I93" s="811"/>
      <c r="J93" s="811"/>
      <c r="K93" s="811"/>
      <c r="L93" s="811"/>
      <c r="M93" s="811"/>
      <c r="N93" s="811"/>
      <c r="O93" s="811"/>
      <c r="Q93" s="1022"/>
      <c r="R93" s="1031"/>
      <c r="S93" s="1022"/>
      <c r="T93" s="812"/>
      <c r="U93" s="812"/>
      <c r="V93" s="812"/>
      <c r="W93" s="812"/>
      <c r="X93" s="812"/>
      <c r="Y93" s="812"/>
      <c r="Z93" s="812"/>
      <c r="AA93" s="47"/>
      <c r="AB93" s="47"/>
      <c r="AC93" s="47"/>
    </row>
    <row r="94" spans="1:29" s="920" customFormat="1" x14ac:dyDescent="0.3">
      <c r="A94" s="811"/>
      <c r="B94" s="811"/>
      <c r="C94" s="811"/>
      <c r="D94" s="811"/>
      <c r="E94" s="811"/>
      <c r="F94" s="811"/>
      <c r="G94" s="811"/>
      <c r="H94" s="811"/>
      <c r="I94" s="811"/>
      <c r="J94" s="811"/>
      <c r="K94" s="811"/>
      <c r="L94" s="811"/>
      <c r="M94" s="811"/>
      <c r="N94" s="811"/>
      <c r="O94" s="811"/>
      <c r="Q94" s="47"/>
      <c r="R94" s="47"/>
      <c r="S94" s="1022"/>
      <c r="T94" s="812"/>
      <c r="U94" s="812"/>
      <c r="V94" s="812"/>
      <c r="W94" s="812"/>
      <c r="X94" s="812"/>
      <c r="Y94" s="812"/>
      <c r="Z94" s="812"/>
      <c r="AA94" s="47"/>
      <c r="AB94" s="47"/>
      <c r="AC94" s="47"/>
    </row>
    <row r="95" spans="1:29" s="920" customFormat="1" ht="17.25" x14ac:dyDescent="0.3">
      <c r="A95" s="1060"/>
      <c r="B95" s="825"/>
      <c r="C95" s="825"/>
      <c r="D95" s="825"/>
      <c r="E95" s="825"/>
      <c r="F95" s="825"/>
      <c r="G95" s="825"/>
      <c r="H95" s="825"/>
      <c r="I95" s="825"/>
      <c r="J95" s="811"/>
      <c r="K95" s="811"/>
      <c r="L95" s="811"/>
      <c r="M95" s="811"/>
      <c r="N95" s="811"/>
      <c r="O95" s="811"/>
      <c r="Q95" s="812"/>
      <c r="R95" s="812"/>
      <c r="S95" s="812"/>
      <c r="T95" s="812"/>
      <c r="U95" s="812"/>
      <c r="V95" s="812"/>
      <c r="W95" s="812"/>
      <c r="X95" s="812"/>
      <c r="Y95" s="812"/>
      <c r="Z95" s="812"/>
      <c r="AA95" s="47"/>
      <c r="AB95" s="47"/>
      <c r="AC95" s="47"/>
    </row>
    <row r="96" spans="1:29" s="920" customFormat="1" ht="17.25" x14ac:dyDescent="0.3">
      <c r="A96" s="1060" t="s">
        <v>1256</v>
      </c>
      <c r="B96" s="825"/>
      <c r="C96" s="825"/>
      <c r="D96" s="825"/>
      <c r="E96" s="825"/>
      <c r="F96" s="825"/>
      <c r="G96" s="811"/>
      <c r="H96" s="811"/>
      <c r="I96" s="811"/>
      <c r="J96" s="811"/>
      <c r="K96" s="811"/>
      <c r="L96" s="811"/>
      <c r="M96" s="811"/>
      <c r="N96" s="811"/>
      <c r="O96" s="811"/>
      <c r="Q96" s="812"/>
      <c r="R96" s="812"/>
      <c r="S96" s="812"/>
      <c r="T96" s="812"/>
      <c r="U96" s="812"/>
      <c r="V96" s="812"/>
      <c r="W96" s="812"/>
      <c r="X96" s="812"/>
      <c r="Y96" s="812"/>
      <c r="Z96" s="812"/>
      <c r="AA96" s="47"/>
      <c r="AB96" s="47"/>
      <c r="AC96" s="47"/>
    </row>
    <row r="97" spans="1:29" s="920" customFormat="1" x14ac:dyDescent="0.3">
      <c r="A97" s="811"/>
      <c r="B97" s="811"/>
      <c r="C97" s="811"/>
      <c r="D97" s="811"/>
      <c r="E97" s="811"/>
      <c r="F97" s="811"/>
      <c r="G97" s="811"/>
      <c r="H97" s="811"/>
      <c r="I97" s="811"/>
      <c r="J97" s="811"/>
      <c r="K97" s="811"/>
      <c r="L97" s="811"/>
      <c r="M97" s="811"/>
      <c r="N97" s="811"/>
      <c r="O97" s="811"/>
      <c r="Q97" s="812"/>
      <c r="R97" s="812"/>
      <c r="S97" s="812"/>
      <c r="T97" s="812"/>
      <c r="U97" s="812"/>
      <c r="V97" s="812"/>
      <c r="W97" s="812"/>
      <c r="X97" s="812"/>
      <c r="Y97" s="812"/>
      <c r="Z97" s="812"/>
      <c r="AA97" s="47"/>
      <c r="AB97" s="47"/>
      <c r="AC97" s="47"/>
    </row>
    <row r="98" spans="1:29" s="920" customFormat="1" x14ac:dyDescent="0.3">
      <c r="A98" s="811"/>
      <c r="B98" s="811"/>
      <c r="C98" s="811"/>
      <c r="D98" s="811"/>
      <c r="E98" s="811"/>
      <c r="F98" s="811"/>
      <c r="G98" s="811"/>
      <c r="H98" s="811"/>
      <c r="I98" s="811"/>
      <c r="J98" s="811"/>
      <c r="K98" s="811"/>
      <c r="L98" s="811"/>
      <c r="M98" s="811"/>
      <c r="N98" s="811"/>
      <c r="O98" s="811"/>
      <c r="Q98" s="812"/>
      <c r="R98" s="812"/>
      <c r="S98" s="812"/>
      <c r="T98" s="812"/>
      <c r="U98" s="812"/>
      <c r="V98" s="812"/>
      <c r="W98" s="812"/>
      <c r="X98" s="812"/>
      <c r="Y98" s="812"/>
      <c r="Z98" s="812"/>
      <c r="AA98" s="47"/>
      <c r="AB98" s="47"/>
      <c r="AC98" s="47"/>
    </row>
    <row r="99" spans="1:29" s="1066" customFormat="1" ht="24" customHeight="1" x14ac:dyDescent="0.25">
      <c r="A99" s="1979" t="s">
        <v>1221</v>
      </c>
      <c r="B99" s="1980"/>
      <c r="C99" s="1983" t="s">
        <v>1196</v>
      </c>
      <c r="D99" s="1984"/>
      <c r="E99" s="1984"/>
      <c r="F99" s="1985"/>
      <c r="G99" s="1983" t="s">
        <v>1198</v>
      </c>
      <c r="H99" s="1984"/>
      <c r="I99" s="1984"/>
      <c r="J99" s="1985"/>
      <c r="K99" s="1983" t="s">
        <v>959</v>
      </c>
      <c r="L99" s="1984"/>
      <c r="M99" s="1984"/>
      <c r="N99" s="1986"/>
      <c r="O99" s="1063" t="s">
        <v>1127</v>
      </c>
      <c r="P99" s="1064"/>
      <c r="Q99" s="1065" t="s">
        <v>1112</v>
      </c>
      <c r="R99" s="547" t="s">
        <v>1113</v>
      </c>
      <c r="S99" s="547"/>
      <c r="T99" s="547"/>
      <c r="U99" s="547"/>
      <c r="V99" s="547"/>
      <c r="W99" s="547"/>
      <c r="X99" s="547"/>
      <c r="Y99" s="547"/>
      <c r="Z99" s="547"/>
      <c r="AA99" s="547"/>
      <c r="AB99" s="547"/>
      <c r="AC99" s="547"/>
    </row>
    <row r="100" spans="1:29" s="1066" customFormat="1" ht="24" customHeight="1" x14ac:dyDescent="0.25">
      <c r="A100" s="1981"/>
      <c r="B100" s="1982"/>
      <c r="C100" s="1062" t="s">
        <v>1186</v>
      </c>
      <c r="D100" s="1067" t="s">
        <v>1187</v>
      </c>
      <c r="E100" s="1067" t="s">
        <v>307</v>
      </c>
      <c r="F100" s="1067" t="s">
        <v>1188</v>
      </c>
      <c r="G100" s="1067" t="s">
        <v>1186</v>
      </c>
      <c r="H100" s="1067" t="s">
        <v>1187</v>
      </c>
      <c r="I100" s="1067" t="s">
        <v>307</v>
      </c>
      <c r="J100" s="1067" t="s">
        <v>1188</v>
      </c>
      <c r="K100" s="1067" t="s">
        <v>1186</v>
      </c>
      <c r="L100" s="1067" t="s">
        <v>1187</v>
      </c>
      <c r="M100" s="1067" t="s">
        <v>307</v>
      </c>
      <c r="N100" s="1061" t="s">
        <v>1188</v>
      </c>
      <c r="O100" s="1068" t="s">
        <v>1203</v>
      </c>
      <c r="P100" s="1064"/>
      <c r="Q100" s="1065" t="s">
        <v>1117</v>
      </c>
      <c r="R100" s="547" t="s">
        <v>294</v>
      </c>
      <c r="S100" s="547"/>
      <c r="T100" s="547"/>
      <c r="U100" s="547"/>
      <c r="V100" s="547"/>
      <c r="W100" s="547"/>
      <c r="X100" s="547"/>
      <c r="Y100" s="547"/>
      <c r="Z100" s="547"/>
      <c r="AA100" s="547"/>
      <c r="AB100" s="547"/>
      <c r="AC100" s="547"/>
    </row>
    <row r="101" spans="1:29" s="1066" customFormat="1" ht="24" customHeight="1" x14ac:dyDescent="0.25">
      <c r="A101" s="1069" t="s">
        <v>1222</v>
      </c>
      <c r="B101" s="1070"/>
      <c r="C101" s="1071">
        <v>28466.043593008391</v>
      </c>
      <c r="D101" s="1071">
        <v>27866.461259999996</v>
      </c>
      <c r="E101" s="1071">
        <v>956.60960699999998</v>
      </c>
      <c r="F101" s="1071">
        <v>2354.090357</v>
      </c>
      <c r="G101" s="1071">
        <v>43.558826070172827</v>
      </c>
      <c r="H101" s="1071">
        <v>457.90396099999992</v>
      </c>
      <c r="I101" s="1071">
        <v>7.7251000000000014E-2</v>
      </c>
      <c r="J101" s="1071">
        <v>1.2263999999999999</v>
      </c>
      <c r="K101" s="1071">
        <f>+C101+G101</f>
        <v>28509.602419078565</v>
      </c>
      <c r="L101" s="1071">
        <f>+D101+H101</f>
        <v>28324.365220999996</v>
      </c>
      <c r="M101" s="1071">
        <f>+E101+I101</f>
        <v>956.68685800000003</v>
      </c>
      <c r="N101" s="1072">
        <f>J101+F101</f>
        <v>2355.3167570000001</v>
      </c>
      <c r="O101" s="1073">
        <f>SUM(K101:N101)</f>
        <v>60145.971255078563</v>
      </c>
      <c r="P101" s="1074"/>
      <c r="Q101" s="1065" t="s">
        <v>1240</v>
      </c>
      <c r="R101" s="547" t="s">
        <v>294</v>
      </c>
      <c r="S101" s="547"/>
      <c r="T101" s="547"/>
      <c r="U101" s="547"/>
      <c r="V101" s="547"/>
      <c r="W101" s="547"/>
      <c r="X101" s="547"/>
      <c r="Y101" s="547"/>
      <c r="Z101" s="547"/>
      <c r="AA101" s="547"/>
      <c r="AB101" s="547"/>
      <c r="AC101" s="547"/>
    </row>
    <row r="102" spans="1:29" s="1066" customFormat="1" ht="24" customHeight="1" thickBot="1" x14ac:dyDescent="0.3">
      <c r="A102" s="1075" t="s">
        <v>1223</v>
      </c>
      <c r="B102" s="1076"/>
      <c r="C102" s="1071">
        <v>215.77435163278298</v>
      </c>
      <c r="D102" s="1071">
        <v>261.49740300000002</v>
      </c>
      <c r="E102" s="1071"/>
      <c r="F102" s="1071"/>
      <c r="G102" s="1071">
        <v>362.43515460000009</v>
      </c>
      <c r="H102" s="1071">
        <v>1083.4622892521857</v>
      </c>
      <c r="I102" s="1071"/>
      <c r="J102" s="1071"/>
      <c r="K102" s="1071">
        <f>+C102+G102</f>
        <v>578.20950623278304</v>
      </c>
      <c r="L102" s="1071">
        <f>+D102+H102</f>
        <v>1344.9596922521857</v>
      </c>
      <c r="M102" s="1071"/>
      <c r="N102" s="1071"/>
      <c r="O102" s="1077">
        <f>SUM(K102:N102)</f>
        <v>1923.1691984849688</v>
      </c>
      <c r="P102" s="1074"/>
      <c r="Q102" s="547"/>
      <c r="R102" s="547"/>
      <c r="S102" s="547"/>
      <c r="T102" s="547"/>
      <c r="U102" s="547"/>
      <c r="V102" s="547"/>
      <c r="W102" s="547"/>
      <c r="X102" s="547"/>
      <c r="Y102" s="547"/>
      <c r="Z102" s="547"/>
      <c r="AA102" s="547"/>
      <c r="AB102" s="547"/>
      <c r="AC102" s="547"/>
    </row>
    <row r="103" spans="1:29" s="1066" customFormat="1" ht="24" customHeight="1" thickTop="1" x14ac:dyDescent="0.25">
      <c r="A103" s="1078" t="s">
        <v>1224</v>
      </c>
      <c r="B103" s="1079"/>
      <c r="C103" s="1080">
        <f t="shared" ref="C103:N103" si="0">+C102+C101</f>
        <v>28681.817944641174</v>
      </c>
      <c r="D103" s="1080">
        <f t="shared" si="0"/>
        <v>28127.958662999998</v>
      </c>
      <c r="E103" s="1080">
        <f t="shared" si="0"/>
        <v>956.60960699999998</v>
      </c>
      <c r="F103" s="1080">
        <f t="shared" si="0"/>
        <v>2354.090357</v>
      </c>
      <c r="G103" s="1080">
        <f t="shared" si="0"/>
        <v>405.9939806701729</v>
      </c>
      <c r="H103" s="1080">
        <f t="shared" si="0"/>
        <v>1541.3662502521856</v>
      </c>
      <c r="I103" s="1080">
        <f t="shared" si="0"/>
        <v>7.7251000000000014E-2</v>
      </c>
      <c r="J103" s="1080">
        <f t="shared" si="0"/>
        <v>1.2263999999999999</v>
      </c>
      <c r="K103" s="1080">
        <f t="shared" si="0"/>
        <v>29087.811925311347</v>
      </c>
      <c r="L103" s="1080">
        <f t="shared" si="0"/>
        <v>29669.324913252181</v>
      </c>
      <c r="M103" s="1080">
        <f t="shared" si="0"/>
        <v>956.68685800000003</v>
      </c>
      <c r="N103" s="1081">
        <f t="shared" si="0"/>
        <v>2355.3167570000001</v>
      </c>
      <c r="O103" s="1987">
        <f>+O102+O101</f>
        <v>62069.14045356353</v>
      </c>
      <c r="P103" s="1082"/>
      <c r="Q103" s="547" t="s">
        <v>1837</v>
      </c>
      <c r="R103" s="547" t="s">
        <v>300</v>
      </c>
      <c r="S103" s="547"/>
      <c r="T103" s="547"/>
      <c r="U103" s="547"/>
      <c r="V103" s="547"/>
      <c r="W103" s="547"/>
      <c r="X103" s="547"/>
      <c r="Y103" s="547"/>
      <c r="Z103" s="547"/>
      <c r="AA103" s="547"/>
      <c r="AB103" s="547"/>
      <c r="AC103" s="547"/>
    </row>
    <row r="104" spans="1:29" s="1066" customFormat="1" ht="24" customHeight="1" x14ac:dyDescent="0.25">
      <c r="A104" s="1083" t="s">
        <v>1257</v>
      </c>
      <c r="B104" s="1084"/>
      <c r="C104" s="1989">
        <f>+SUM(C103:F103)</f>
        <v>60120.476571641171</v>
      </c>
      <c r="D104" s="1990"/>
      <c r="E104" s="1990"/>
      <c r="F104" s="1991"/>
      <c r="G104" s="1989">
        <f>+SUM(G103:J103)</f>
        <v>1948.6638819223585</v>
      </c>
      <c r="H104" s="1990"/>
      <c r="I104" s="1990"/>
      <c r="J104" s="1991"/>
      <c r="K104" s="1989">
        <f>+SUM(K103:N103)</f>
        <v>62069.14045356353</v>
      </c>
      <c r="L104" s="1990"/>
      <c r="M104" s="1990"/>
      <c r="N104" s="1992"/>
      <c r="O104" s="1988"/>
      <c r="P104" s="1085"/>
      <c r="Q104" s="547"/>
      <c r="R104" s="547" t="s">
        <v>1196</v>
      </c>
      <c r="S104" s="547"/>
      <c r="T104" s="547"/>
      <c r="U104" s="547"/>
      <c r="V104" s="547" t="s">
        <v>1197</v>
      </c>
      <c r="W104" s="547"/>
      <c r="X104" s="547"/>
      <c r="Y104" s="547"/>
      <c r="Z104" s="547" t="s">
        <v>290</v>
      </c>
      <c r="AA104" s="547"/>
      <c r="AB104" s="547"/>
      <c r="AC104" s="547"/>
    </row>
    <row r="105" spans="1:29" s="920" customFormat="1" x14ac:dyDescent="0.3">
      <c r="A105" s="811"/>
      <c r="B105" s="811"/>
      <c r="C105" s="811"/>
      <c r="D105" s="811"/>
      <c r="E105" s="811"/>
      <c r="F105" s="811"/>
      <c r="G105" s="811"/>
      <c r="H105" s="811"/>
      <c r="I105" s="811"/>
      <c r="J105" s="811"/>
      <c r="K105" s="811"/>
      <c r="L105" s="811"/>
      <c r="M105" s="811"/>
      <c r="N105" s="811"/>
      <c r="O105" s="811"/>
      <c r="Q105" s="47" t="s">
        <v>315</v>
      </c>
      <c r="R105" s="47" t="s">
        <v>305</v>
      </c>
      <c r="S105" s="47" t="s">
        <v>306</v>
      </c>
      <c r="T105" s="47" t="s">
        <v>307</v>
      </c>
      <c r="U105" s="47" t="s">
        <v>308</v>
      </c>
      <c r="V105" s="47" t="s">
        <v>305</v>
      </c>
      <c r="W105" s="47" t="s">
        <v>306</v>
      </c>
      <c r="X105" s="47" t="s">
        <v>307</v>
      </c>
      <c r="Y105" s="47" t="s">
        <v>308</v>
      </c>
      <c r="Z105" s="47"/>
      <c r="AA105" s="47"/>
      <c r="AB105" s="47"/>
      <c r="AC105" s="47"/>
    </row>
    <row r="106" spans="1:29" s="920" customFormat="1" ht="17.25" x14ac:dyDescent="0.3">
      <c r="A106" s="823"/>
      <c r="B106" s="811"/>
      <c r="C106" s="1086"/>
      <c r="D106" s="811"/>
      <c r="E106" s="811"/>
      <c r="F106" s="811"/>
      <c r="G106" s="811"/>
      <c r="H106" s="811"/>
      <c r="I106" s="811"/>
      <c r="J106" s="811"/>
      <c r="K106" s="811"/>
      <c r="L106" s="811"/>
      <c r="M106" s="811"/>
      <c r="N106" s="811"/>
      <c r="O106" s="811"/>
      <c r="Q106" s="47" t="s">
        <v>1115</v>
      </c>
      <c r="R106" s="47">
        <v>28466.043593008391</v>
      </c>
      <c r="S106" s="47">
        <v>27866.461259999996</v>
      </c>
      <c r="T106" s="47">
        <v>956.60960699999998</v>
      </c>
      <c r="U106" s="47">
        <v>2354.090357</v>
      </c>
      <c r="V106" s="47">
        <v>43.558826070172827</v>
      </c>
      <c r="W106" s="47">
        <v>457.90396099999992</v>
      </c>
      <c r="X106" s="47">
        <v>7.7251000000000014E-2</v>
      </c>
      <c r="Y106" s="47">
        <v>1.2263999999999999</v>
      </c>
      <c r="Z106" s="47">
        <v>60145.971255078555</v>
      </c>
      <c r="AA106" s="47"/>
      <c r="AB106" s="47"/>
      <c r="AC106" s="47"/>
    </row>
    <row r="107" spans="1:29" s="920" customFormat="1" x14ac:dyDescent="0.3">
      <c r="C107" s="1087"/>
      <c r="D107" s="1087"/>
      <c r="E107" s="1087"/>
      <c r="F107" s="1087"/>
      <c r="G107" s="1087"/>
      <c r="H107" s="1087"/>
      <c r="I107" s="1087"/>
      <c r="J107" s="1087"/>
      <c r="K107" s="1087"/>
      <c r="L107" s="1087"/>
      <c r="M107" s="1087"/>
      <c r="Q107" s="47" t="s">
        <v>1171</v>
      </c>
      <c r="R107" s="47">
        <v>215.77435163278298</v>
      </c>
      <c r="S107" s="47">
        <v>261.49740300000002</v>
      </c>
      <c r="T107" s="47"/>
      <c r="U107" s="47"/>
      <c r="V107" s="47">
        <v>362.43515460000009</v>
      </c>
      <c r="W107" s="47">
        <v>1083.4622892521857</v>
      </c>
      <c r="X107" s="47"/>
      <c r="Y107" s="47"/>
      <c r="Z107" s="47">
        <v>1923.1691984849688</v>
      </c>
      <c r="AA107" s="47"/>
      <c r="AB107" s="47"/>
      <c r="AC107" s="47"/>
    </row>
    <row r="108" spans="1:29" s="920" customFormat="1" x14ac:dyDescent="0.3">
      <c r="C108" s="1087"/>
      <c r="D108" s="1087"/>
      <c r="E108" s="1087"/>
      <c r="F108" s="1087"/>
      <c r="G108" s="1087"/>
      <c r="H108" s="1087"/>
      <c r="I108" s="1087"/>
      <c r="J108" s="1087"/>
      <c r="K108" s="1087"/>
      <c r="L108" s="1087"/>
      <c r="M108" s="1087"/>
      <c r="Q108" s="47" t="s">
        <v>290</v>
      </c>
      <c r="R108" s="47">
        <v>28681.817944641174</v>
      </c>
      <c r="S108" s="47">
        <v>28127.958662999998</v>
      </c>
      <c r="T108" s="47">
        <v>956.60960699999998</v>
      </c>
      <c r="U108" s="47">
        <v>2354.090357</v>
      </c>
      <c r="V108" s="47">
        <v>405.9939806701729</v>
      </c>
      <c r="W108" s="47">
        <v>1541.3662502521856</v>
      </c>
      <c r="X108" s="47">
        <v>7.7251000000000014E-2</v>
      </c>
      <c r="Y108" s="47">
        <v>1.2263999999999999</v>
      </c>
      <c r="Z108" s="47">
        <v>62069.140453563523</v>
      </c>
      <c r="AA108" s="47"/>
      <c r="AB108" s="47"/>
      <c r="AC108" s="47"/>
    </row>
    <row r="109" spans="1:29" x14ac:dyDescent="0.3">
      <c r="O109" s="480"/>
    </row>
    <row r="111" spans="1:29" x14ac:dyDescent="0.3">
      <c r="Z111" s="947">
        <v>0</v>
      </c>
    </row>
    <row r="112" spans="1:29" x14ac:dyDescent="0.3">
      <c r="Z112" s="844"/>
    </row>
  </sheetData>
  <mergeCells count="8">
    <mergeCell ref="A99:B100"/>
    <mergeCell ref="C99:F99"/>
    <mergeCell ref="G99:J99"/>
    <mergeCell ref="K99:N99"/>
    <mergeCell ref="O103:O104"/>
    <mergeCell ref="C104:F104"/>
    <mergeCell ref="G104:J104"/>
    <mergeCell ref="K104:N104"/>
  </mergeCells>
  <pageMargins left="0.82677165354330717" right="0.47244094488188981" top="0.70866141732283472" bottom="0.59055118110236227" header="0" footer="0"/>
  <pageSetup paperSize="9" scale="42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A1:AF259"/>
  <sheetViews>
    <sheetView showGridLines="0" view="pageBreakPreview" zoomScale="90" zoomScaleNormal="55" zoomScaleSheetLayoutView="90" zoomScalePageLayoutView="90" workbookViewId="0">
      <pane xSplit="1" ySplit="7" topLeftCell="B8" activePane="bottomRight" state="frozen"/>
      <selection activeCell="V32" sqref="V32"/>
      <selection pane="topRight" activeCell="V32" sqref="V32"/>
      <selection pane="bottomLeft" activeCell="V32" sqref="V32"/>
      <selection pane="bottomRight" activeCell="C10" sqref="C10"/>
    </sheetView>
  </sheetViews>
  <sheetFormatPr baseColWidth="10" defaultRowHeight="16.5" x14ac:dyDescent="0.3"/>
  <cols>
    <col min="1" max="1" width="4.140625" style="24" customWidth="1"/>
    <col min="2" max="2" width="9.28515625" style="24" customWidth="1"/>
    <col min="3" max="3" width="65.140625" style="24" customWidth="1"/>
    <col min="4" max="15" width="16.140625" style="24" customWidth="1"/>
    <col min="16" max="16" width="18.5703125" style="24" customWidth="1"/>
    <col min="17" max="17" width="9.140625" style="24" customWidth="1"/>
    <col min="18" max="18" width="60.28515625" style="47" bestFit="1" customWidth="1"/>
    <col min="19" max="19" width="30.28515625" style="47" bestFit="1" customWidth="1"/>
    <col min="20" max="20" width="12.28515625" style="47" bestFit="1" customWidth="1"/>
    <col min="21" max="26" width="13.42578125" style="47" bestFit="1" customWidth="1"/>
    <col min="27" max="27" width="12.7109375" style="47" bestFit="1" customWidth="1"/>
    <col min="28" max="30" width="13.42578125" style="47" bestFit="1" customWidth="1"/>
    <col min="31" max="31" width="16.5703125" style="47" bestFit="1" customWidth="1"/>
    <col min="32" max="32" width="15.42578125" style="47" customWidth="1"/>
    <col min="33" max="33" width="57.5703125" style="24" bestFit="1" customWidth="1"/>
    <col min="34" max="34" width="31.5703125" style="24" bestFit="1" customWidth="1"/>
    <col min="35" max="40" width="14.7109375" style="24" bestFit="1" customWidth="1"/>
    <col min="41" max="42" width="15" style="24" bestFit="1" customWidth="1"/>
    <col min="43" max="45" width="14.7109375" style="24" bestFit="1" customWidth="1"/>
    <col min="46" max="46" width="17.85546875" style="24" bestFit="1" customWidth="1"/>
    <col min="47" max="16384" width="11.42578125" style="24"/>
  </cols>
  <sheetData>
    <row r="1" spans="1:32" ht="22.5" x14ac:dyDescent="0.3">
      <c r="A1" s="1088" t="s">
        <v>1258</v>
      </c>
      <c r="B1" s="1089"/>
      <c r="C1" s="1090"/>
      <c r="D1" s="1091"/>
      <c r="E1" s="1091"/>
      <c r="F1" s="1091"/>
      <c r="G1" s="1091"/>
      <c r="H1" s="1091"/>
      <c r="I1" s="1091"/>
      <c r="J1" s="1091"/>
      <c r="K1" s="1091"/>
      <c r="L1" s="1091"/>
      <c r="M1" s="1091"/>
      <c r="N1" s="1091"/>
      <c r="O1" s="1091"/>
      <c r="P1" s="1091"/>
      <c r="Q1" s="23"/>
      <c r="R1" s="71" t="s">
        <v>163</v>
      </c>
      <c r="S1" s="47" t="s">
        <v>164</v>
      </c>
      <c r="U1" s="123"/>
      <c r="V1" s="123"/>
      <c r="W1" s="123"/>
    </row>
    <row r="2" spans="1:32" ht="20.25" x14ac:dyDescent="0.3">
      <c r="A2" s="1091"/>
      <c r="B2" s="1092"/>
      <c r="C2" s="1090"/>
      <c r="D2" s="1091"/>
      <c r="E2" s="1091"/>
      <c r="F2" s="1091"/>
      <c r="G2" s="1091"/>
      <c r="H2" s="1091"/>
      <c r="I2" s="1091"/>
      <c r="J2" s="1091"/>
      <c r="K2" s="1091"/>
      <c r="L2" s="1091"/>
      <c r="M2" s="1091"/>
      <c r="N2" s="1091"/>
      <c r="O2" s="1091"/>
      <c r="P2" s="1091"/>
      <c r="Q2" s="23"/>
      <c r="R2" s="71" t="s">
        <v>165</v>
      </c>
      <c r="S2" s="47" t="s">
        <v>292</v>
      </c>
      <c r="U2" s="123"/>
      <c r="V2" s="123"/>
      <c r="W2" s="123"/>
    </row>
    <row r="3" spans="1:32" ht="20.25" x14ac:dyDescent="0.3">
      <c r="A3" s="1092" t="s">
        <v>1259</v>
      </c>
      <c r="B3" s="1089"/>
      <c r="C3" s="1090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23"/>
      <c r="R3" s="71" t="s">
        <v>1112</v>
      </c>
      <c r="S3" s="47" t="s">
        <v>1113</v>
      </c>
      <c r="U3" s="123"/>
      <c r="V3" s="123"/>
      <c r="W3" s="123"/>
    </row>
    <row r="4" spans="1:32" ht="20.25" x14ac:dyDescent="0.3">
      <c r="A4" s="1091"/>
      <c r="B4" s="1092"/>
      <c r="C4" s="1090"/>
      <c r="D4" s="109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1"/>
      <c r="Q4" s="23"/>
      <c r="R4" s="71" t="s">
        <v>1260</v>
      </c>
      <c r="S4" s="47" t="s">
        <v>294</v>
      </c>
      <c r="U4" s="123"/>
      <c r="V4" s="123"/>
      <c r="W4" s="123"/>
    </row>
    <row r="5" spans="1:32" ht="18.75" x14ac:dyDescent="0.3">
      <c r="A5" s="1094"/>
      <c r="B5" s="1095" t="s">
        <v>1261</v>
      </c>
      <c r="C5" s="1090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23"/>
    </row>
    <row r="6" spans="1:32" x14ac:dyDescent="0.3">
      <c r="A6" s="1091"/>
      <c r="B6" s="1091"/>
      <c r="C6" s="1090"/>
      <c r="D6" s="1091"/>
      <c r="E6" s="1091"/>
      <c r="F6" s="1091"/>
      <c r="G6" s="1091"/>
      <c r="H6" s="1091"/>
      <c r="I6" s="1091"/>
      <c r="J6" s="1091"/>
      <c r="K6" s="1091"/>
      <c r="L6" s="1091"/>
      <c r="M6" s="1091"/>
      <c r="N6" s="1091"/>
      <c r="O6" s="1091"/>
      <c r="P6" s="1091"/>
      <c r="Q6" s="23"/>
      <c r="R6" s="47" t="s">
        <v>1646</v>
      </c>
      <c r="S6" s="47" t="s">
        <v>300</v>
      </c>
    </row>
    <row r="7" spans="1:32" s="48" customFormat="1" ht="29.25" customHeight="1" x14ac:dyDescent="0.3">
      <c r="A7" s="1114"/>
      <c r="B7" s="1115" t="s">
        <v>3</v>
      </c>
      <c r="C7" s="1115" t="s">
        <v>1262</v>
      </c>
      <c r="D7" s="1115" t="s">
        <v>1147</v>
      </c>
      <c r="E7" s="1115" t="s">
        <v>1263</v>
      </c>
      <c r="F7" s="1115" t="s">
        <v>1264</v>
      </c>
      <c r="G7" s="1116" t="s">
        <v>1265</v>
      </c>
      <c r="H7" s="1115" t="s">
        <v>1266</v>
      </c>
      <c r="I7" s="1116" t="s">
        <v>1267</v>
      </c>
      <c r="J7" s="1115" t="s">
        <v>1175</v>
      </c>
      <c r="K7" s="1116" t="s">
        <v>1268</v>
      </c>
      <c r="L7" s="1115" t="s">
        <v>1269</v>
      </c>
      <c r="M7" s="1116" t="s">
        <v>1270</v>
      </c>
      <c r="N7" s="1115" t="s">
        <v>1176</v>
      </c>
      <c r="O7" s="1116" t="s">
        <v>1271</v>
      </c>
      <c r="P7" s="1115" t="s">
        <v>1127</v>
      </c>
      <c r="Q7" s="26"/>
      <c r="R7" s="1117" t="s">
        <v>315</v>
      </c>
      <c r="S7" s="1117" t="s">
        <v>826</v>
      </c>
      <c r="T7" s="1117" t="s">
        <v>827</v>
      </c>
      <c r="U7" s="1117" t="s">
        <v>1272</v>
      </c>
      <c r="V7" s="1117" t="s">
        <v>1273</v>
      </c>
      <c r="W7" s="1117" t="s">
        <v>1274</v>
      </c>
      <c r="X7" s="1117" t="s">
        <v>1275</v>
      </c>
      <c r="Y7" s="1117" t="s">
        <v>1276</v>
      </c>
      <c r="Z7" s="1117" t="s">
        <v>1277</v>
      </c>
      <c r="AA7" s="1117" t="s">
        <v>1278</v>
      </c>
      <c r="AB7" s="1117" t="s">
        <v>1279</v>
      </c>
      <c r="AC7" s="1117" t="s">
        <v>1280</v>
      </c>
      <c r="AD7" s="1117" t="s">
        <v>1281</v>
      </c>
      <c r="AE7" s="1117" t="s">
        <v>290</v>
      </c>
      <c r="AF7" s="1117"/>
    </row>
    <row r="8" spans="1:32" ht="23.1" customHeight="1" x14ac:dyDescent="0.3">
      <c r="A8" s="1091"/>
      <c r="B8" s="1096">
        <v>1</v>
      </c>
      <c r="C8" s="1097" t="s">
        <v>6</v>
      </c>
      <c r="D8" s="1098">
        <v>8.7652739999999998</v>
      </c>
      <c r="E8" s="1098">
        <v>3.7944059999999999</v>
      </c>
      <c r="F8" s="1098">
        <v>10.449513000000001</v>
      </c>
      <c r="G8" s="1098">
        <v>9.6794249999999984</v>
      </c>
      <c r="H8" s="1098">
        <v>4.383426</v>
      </c>
      <c r="I8" s="1098">
        <v>9.6418459999999993</v>
      </c>
      <c r="J8" s="1098">
        <v>10.180440000000001</v>
      </c>
      <c r="K8" s="1098">
        <v>10.287324</v>
      </c>
      <c r="L8" s="1098">
        <v>9.8725719999999999</v>
      </c>
      <c r="M8" s="1098">
        <v>10.419972</v>
      </c>
      <c r="N8" s="1098">
        <v>9.9177619999999997</v>
      </c>
      <c r="O8" s="1098">
        <v>8.3865130000000008</v>
      </c>
      <c r="P8" s="1099">
        <f t="shared" ref="P8:P71" si="0">SUM(D8:O8)</f>
        <v>105.77847300000002</v>
      </c>
      <c r="Q8" s="23"/>
      <c r="R8" s="47" t="s">
        <v>6</v>
      </c>
      <c r="S8" s="47">
        <v>8.7652739999999998</v>
      </c>
      <c r="T8" s="47">
        <v>3.7944059999999999</v>
      </c>
      <c r="U8" s="47">
        <v>10.449513000000001</v>
      </c>
      <c r="V8" s="47">
        <v>9.6794249999999984</v>
      </c>
      <c r="W8" s="47">
        <v>4.383426</v>
      </c>
      <c r="X8" s="47">
        <v>9.6418459999999993</v>
      </c>
      <c r="Y8" s="47">
        <v>10.180440000000001</v>
      </c>
      <c r="Z8" s="47">
        <v>10.287324</v>
      </c>
      <c r="AA8" s="47">
        <v>9.8725719999999999</v>
      </c>
      <c r="AB8" s="47">
        <v>10.419972</v>
      </c>
      <c r="AC8" s="47">
        <v>9.9177619999999997</v>
      </c>
      <c r="AD8" s="47">
        <v>8.3865130000000008</v>
      </c>
      <c r="AE8" s="47">
        <v>105.77847300000002</v>
      </c>
      <c r="AF8" s="1100">
        <f>AE8-P8</f>
        <v>0</v>
      </c>
    </row>
    <row r="9" spans="1:32" ht="23.1" customHeight="1" x14ac:dyDescent="0.3">
      <c r="A9" s="1091"/>
      <c r="B9" s="1101">
        <f>+B8+1</f>
        <v>2</v>
      </c>
      <c r="C9" s="1102" t="s">
        <v>8</v>
      </c>
      <c r="D9" s="1103">
        <v>1.7546110000000001</v>
      </c>
      <c r="E9" s="1103">
        <v>0</v>
      </c>
      <c r="F9" s="1103">
        <v>0</v>
      </c>
      <c r="G9" s="1103">
        <v>0</v>
      </c>
      <c r="H9" s="1103">
        <v>0</v>
      </c>
      <c r="I9" s="1103">
        <v>4.0119959999999999</v>
      </c>
      <c r="J9" s="1103">
        <v>10.106440000000001</v>
      </c>
      <c r="K9" s="1103">
        <v>8.8549410000000002</v>
      </c>
      <c r="L9" s="1103">
        <v>9.8323629999999991</v>
      </c>
      <c r="M9" s="1103">
        <v>8.373546000000001</v>
      </c>
      <c r="N9" s="1103">
        <v>7.5825829999999996</v>
      </c>
      <c r="O9" s="1103">
        <v>2.8779090000000003</v>
      </c>
      <c r="P9" s="1104">
        <f t="shared" si="0"/>
        <v>53.394389000000004</v>
      </c>
      <c r="Q9" s="23"/>
      <c r="R9" s="47" t="s">
        <v>8</v>
      </c>
      <c r="S9" s="47">
        <v>1.7546110000000001</v>
      </c>
      <c r="T9" s="47">
        <v>0</v>
      </c>
      <c r="U9" s="47">
        <v>0</v>
      </c>
      <c r="V9" s="47">
        <v>0</v>
      </c>
      <c r="W9" s="47">
        <v>0</v>
      </c>
      <c r="X9" s="47">
        <v>4.0119959999999999</v>
      </c>
      <c r="Y9" s="47">
        <v>10.106440000000001</v>
      </c>
      <c r="Z9" s="47">
        <v>8.8549410000000002</v>
      </c>
      <c r="AA9" s="47">
        <v>9.8323629999999991</v>
      </c>
      <c r="AB9" s="47">
        <v>8.373546000000001</v>
      </c>
      <c r="AC9" s="47">
        <v>7.5825829999999996</v>
      </c>
      <c r="AD9" s="47">
        <v>2.8779090000000003</v>
      </c>
      <c r="AE9" s="47">
        <v>53.394389000000004</v>
      </c>
      <c r="AF9" s="1100">
        <f t="shared" ref="AF9:AF72" si="1">AE9-P9</f>
        <v>0</v>
      </c>
    </row>
    <row r="10" spans="1:32" ht="23.1" customHeight="1" x14ac:dyDescent="0.3">
      <c r="A10" s="1091"/>
      <c r="B10" s="1101">
        <f t="shared" ref="B10:B73" si="2">+B9+1</f>
        <v>3</v>
      </c>
      <c r="C10" s="1102" t="s">
        <v>160</v>
      </c>
      <c r="D10" s="1103">
        <v>2.6376520000000001</v>
      </c>
      <c r="E10" s="1103">
        <v>1.9526239999999999</v>
      </c>
      <c r="F10" s="1103">
        <v>3.8272590000000002</v>
      </c>
      <c r="G10" s="1103">
        <v>4.2149970000000003</v>
      </c>
      <c r="H10" s="1103">
        <v>3.2488330000000003</v>
      </c>
      <c r="I10" s="1103">
        <v>4.8703310000000002</v>
      </c>
      <c r="J10" s="1103">
        <v>2.6412999999999999E-2</v>
      </c>
      <c r="K10" s="1103">
        <v>3.6872289999999999</v>
      </c>
      <c r="L10" s="1103">
        <v>5.4897709999999993</v>
      </c>
      <c r="M10" s="1103">
        <v>5.2746899999999997</v>
      </c>
      <c r="N10" s="1103">
        <v>5.2889239999999997</v>
      </c>
      <c r="O10" s="1103">
        <v>5.5087900000000003</v>
      </c>
      <c r="P10" s="1104">
        <f t="shared" si="0"/>
        <v>46.027512999999999</v>
      </c>
      <c r="Q10" s="23"/>
      <c r="R10" s="47" t="s">
        <v>160</v>
      </c>
      <c r="S10" s="47">
        <v>2.6376520000000001</v>
      </c>
      <c r="T10" s="47">
        <v>1.9526239999999999</v>
      </c>
      <c r="U10" s="47">
        <v>3.8272590000000002</v>
      </c>
      <c r="V10" s="47">
        <v>4.2149970000000003</v>
      </c>
      <c r="W10" s="47">
        <v>3.2488330000000003</v>
      </c>
      <c r="X10" s="47">
        <v>4.8703310000000002</v>
      </c>
      <c r="Y10" s="47">
        <v>2.6412999999999999E-2</v>
      </c>
      <c r="Z10" s="47">
        <v>3.6872289999999999</v>
      </c>
      <c r="AA10" s="47">
        <v>5.4897709999999993</v>
      </c>
      <c r="AB10" s="47">
        <v>5.2746899999999997</v>
      </c>
      <c r="AC10" s="47">
        <v>5.2889239999999997</v>
      </c>
      <c r="AD10" s="47">
        <v>5.5087900000000003</v>
      </c>
      <c r="AE10" s="47">
        <v>46.027512999999999</v>
      </c>
      <c r="AF10" s="1100">
        <f t="shared" si="1"/>
        <v>0</v>
      </c>
    </row>
    <row r="11" spans="1:32" ht="23.1" customHeight="1" x14ac:dyDescent="0.3">
      <c r="A11" s="1091"/>
      <c r="B11" s="1101">
        <f t="shared" si="2"/>
        <v>4</v>
      </c>
      <c r="C11" s="1102" t="s">
        <v>11</v>
      </c>
      <c r="D11" s="1103">
        <v>6.8903580000000009</v>
      </c>
      <c r="E11" s="1103">
        <v>11.038626999999998</v>
      </c>
      <c r="F11" s="1103">
        <v>12.397753</v>
      </c>
      <c r="G11" s="1103">
        <v>8.8757739999999998</v>
      </c>
      <c r="H11" s="1103">
        <v>6.3676089999999999</v>
      </c>
      <c r="I11" s="1103">
        <v>7.6211160000000007</v>
      </c>
      <c r="J11" s="1103">
        <v>7.9616369999999996</v>
      </c>
      <c r="K11" s="1103">
        <v>7.0951180000000003</v>
      </c>
      <c r="L11" s="1103">
        <v>7.7319840000000006</v>
      </c>
      <c r="M11" s="1103">
        <v>7.9625349999999999</v>
      </c>
      <c r="N11" s="1103">
        <v>9.4051960000000001</v>
      </c>
      <c r="O11" s="1103">
        <v>8.7661890000000007</v>
      </c>
      <c r="P11" s="1104">
        <f t="shared" si="0"/>
        <v>102.113896</v>
      </c>
      <c r="Q11" s="23"/>
      <c r="R11" s="47" t="s">
        <v>11</v>
      </c>
      <c r="S11" s="47">
        <v>6.8903580000000009</v>
      </c>
      <c r="T11" s="47">
        <v>11.038626999999998</v>
      </c>
      <c r="U11" s="47">
        <v>12.397753</v>
      </c>
      <c r="V11" s="47">
        <v>8.8757739999999998</v>
      </c>
      <c r="W11" s="47">
        <v>6.3676089999999999</v>
      </c>
      <c r="X11" s="47">
        <v>7.6211160000000007</v>
      </c>
      <c r="Y11" s="47">
        <v>7.9616369999999996</v>
      </c>
      <c r="Z11" s="47">
        <v>7.0951180000000003</v>
      </c>
      <c r="AA11" s="47">
        <v>7.7319840000000006</v>
      </c>
      <c r="AB11" s="47">
        <v>7.9625349999999999</v>
      </c>
      <c r="AC11" s="47">
        <v>9.4051960000000001</v>
      </c>
      <c r="AD11" s="47">
        <v>8.7661890000000007</v>
      </c>
      <c r="AE11" s="47">
        <v>102.113896</v>
      </c>
      <c r="AF11" s="1100">
        <f t="shared" si="1"/>
        <v>0</v>
      </c>
    </row>
    <row r="12" spans="1:32" ht="23.1" customHeight="1" x14ac:dyDescent="0.3">
      <c r="A12" s="1091"/>
      <c r="B12" s="1101">
        <f t="shared" si="2"/>
        <v>5</v>
      </c>
      <c r="C12" s="1102" t="s">
        <v>13</v>
      </c>
      <c r="D12" s="1103">
        <v>0.82158299999999995</v>
      </c>
      <c r="E12" s="1103">
        <v>0.744282</v>
      </c>
      <c r="F12" s="1103">
        <v>0.8245030000000001</v>
      </c>
      <c r="G12" s="1103">
        <v>0.80134099999999997</v>
      </c>
      <c r="H12" s="1103">
        <v>0.82739399999999996</v>
      </c>
      <c r="I12" s="1103">
        <v>0.80797000000000008</v>
      </c>
      <c r="J12" s="1103">
        <v>0.78690700000000002</v>
      </c>
      <c r="K12" s="1103">
        <v>0.85077999999999998</v>
      </c>
      <c r="L12" s="1103">
        <v>0.80181100000000005</v>
      </c>
      <c r="M12" s="1103">
        <v>0.83970699999999998</v>
      </c>
      <c r="N12" s="1103">
        <v>0.83591800000000005</v>
      </c>
      <c r="O12" s="1103">
        <v>0.84289400000000003</v>
      </c>
      <c r="P12" s="1104">
        <f t="shared" si="0"/>
        <v>9.7850899999999985</v>
      </c>
      <c r="Q12" s="23"/>
      <c r="R12" s="47" t="s">
        <v>13</v>
      </c>
      <c r="S12" s="47">
        <v>0.82158299999999995</v>
      </c>
      <c r="T12" s="47">
        <v>0.744282</v>
      </c>
      <c r="U12" s="47">
        <v>0.8245030000000001</v>
      </c>
      <c r="V12" s="47">
        <v>0.80134099999999997</v>
      </c>
      <c r="W12" s="47">
        <v>0.82739399999999996</v>
      </c>
      <c r="X12" s="47">
        <v>0.80797000000000008</v>
      </c>
      <c r="Y12" s="47">
        <v>0.78690700000000002</v>
      </c>
      <c r="Z12" s="47">
        <v>0.85077999999999998</v>
      </c>
      <c r="AA12" s="47">
        <v>0.80181100000000005</v>
      </c>
      <c r="AB12" s="47">
        <v>0.83970699999999998</v>
      </c>
      <c r="AC12" s="47">
        <v>0.83591800000000005</v>
      </c>
      <c r="AD12" s="47">
        <v>0.84289400000000003</v>
      </c>
      <c r="AE12" s="47">
        <v>9.7850899999999985</v>
      </c>
      <c r="AF12" s="1100">
        <f t="shared" si="1"/>
        <v>0</v>
      </c>
    </row>
    <row r="13" spans="1:32" ht="23.1" customHeight="1" x14ac:dyDescent="0.3">
      <c r="A13" s="1091"/>
      <c r="B13" s="1101">
        <f t="shared" si="2"/>
        <v>6</v>
      </c>
      <c r="C13" s="1102" t="s">
        <v>161</v>
      </c>
      <c r="D13" s="1103">
        <v>0.47875699999999999</v>
      </c>
      <c r="E13" s="1103">
        <v>0.56025199999999997</v>
      </c>
      <c r="F13" s="1103">
        <v>0.35425400000000001</v>
      </c>
      <c r="G13" s="1103">
        <v>0.44495400000000002</v>
      </c>
      <c r="H13" s="1103">
        <v>0.34859300000000004</v>
      </c>
      <c r="I13" s="1103">
        <v>0.40083300000000005</v>
      </c>
      <c r="J13" s="1103">
        <v>0.34193499999999999</v>
      </c>
      <c r="K13" s="1103">
        <v>0.277055</v>
      </c>
      <c r="L13" s="1103">
        <v>0.220911</v>
      </c>
      <c r="M13" s="1103">
        <v>0.35378300000000001</v>
      </c>
      <c r="N13" s="1103">
        <v>0.45038600000000001</v>
      </c>
      <c r="O13" s="1103">
        <v>0.52554200000000006</v>
      </c>
      <c r="P13" s="1104">
        <f t="shared" si="0"/>
        <v>4.7572549999999998</v>
      </c>
      <c r="Q13" s="23"/>
      <c r="R13" s="47" t="s">
        <v>161</v>
      </c>
      <c r="S13" s="47">
        <v>0.47875699999999999</v>
      </c>
      <c r="T13" s="47">
        <v>0.56025199999999997</v>
      </c>
      <c r="U13" s="47">
        <v>0.35425400000000001</v>
      </c>
      <c r="V13" s="47">
        <v>0.44495400000000002</v>
      </c>
      <c r="W13" s="47">
        <v>0.34859300000000004</v>
      </c>
      <c r="X13" s="47">
        <v>0.40083300000000005</v>
      </c>
      <c r="Y13" s="47">
        <v>0.34193499999999999</v>
      </c>
      <c r="Z13" s="47">
        <v>0.277055</v>
      </c>
      <c r="AA13" s="47">
        <v>0.220911</v>
      </c>
      <c r="AB13" s="47">
        <v>0.35378300000000001</v>
      </c>
      <c r="AC13" s="47">
        <v>0.45038600000000001</v>
      </c>
      <c r="AD13" s="47">
        <v>0.52554200000000006</v>
      </c>
      <c r="AE13" s="47">
        <v>4.7572549999999998</v>
      </c>
      <c r="AF13" s="1100">
        <f t="shared" si="1"/>
        <v>0</v>
      </c>
    </row>
    <row r="14" spans="1:32" ht="23.1" customHeight="1" x14ac:dyDescent="0.3">
      <c r="A14" s="1091"/>
      <c r="B14" s="1101">
        <f t="shared" si="2"/>
        <v>7</v>
      </c>
      <c r="C14" s="1102" t="s">
        <v>16</v>
      </c>
      <c r="D14" s="1103">
        <v>5.317291</v>
      </c>
      <c r="E14" s="1103">
        <v>5.0939999999999994</v>
      </c>
      <c r="F14" s="1103">
        <v>1.1063559999999999</v>
      </c>
      <c r="G14" s="1103">
        <v>2.6863440000000001</v>
      </c>
      <c r="H14" s="1103">
        <v>6.8832660000000008</v>
      </c>
      <c r="I14" s="1103">
        <v>6.4055599999999995</v>
      </c>
      <c r="J14" s="1103">
        <v>6.7279</v>
      </c>
      <c r="K14" s="1103">
        <v>6.682188</v>
      </c>
      <c r="L14" s="1103">
        <v>6.1753749999999998</v>
      </c>
      <c r="M14" s="1103">
        <v>6.8270629999999999</v>
      </c>
      <c r="N14" s="1103">
        <v>6.4199379999999993</v>
      </c>
      <c r="O14" s="1103">
        <v>6.5047499999999996</v>
      </c>
      <c r="P14" s="1104">
        <f t="shared" si="0"/>
        <v>66.830031000000005</v>
      </c>
      <c r="Q14" s="23"/>
      <c r="R14" s="47" t="s">
        <v>16</v>
      </c>
      <c r="S14" s="47">
        <v>5.317291</v>
      </c>
      <c r="T14" s="47">
        <v>5.0939999999999994</v>
      </c>
      <c r="U14" s="47">
        <v>1.1063559999999999</v>
      </c>
      <c r="V14" s="47">
        <v>2.6863440000000001</v>
      </c>
      <c r="W14" s="47">
        <v>6.8832660000000008</v>
      </c>
      <c r="X14" s="47">
        <v>6.4055599999999995</v>
      </c>
      <c r="Y14" s="47">
        <v>6.7279</v>
      </c>
      <c r="Z14" s="47">
        <v>6.682188</v>
      </c>
      <c r="AA14" s="47">
        <v>6.1753749999999998</v>
      </c>
      <c r="AB14" s="47">
        <v>6.8270629999999999</v>
      </c>
      <c r="AC14" s="47">
        <v>6.4199379999999993</v>
      </c>
      <c r="AD14" s="47">
        <v>6.5047499999999996</v>
      </c>
      <c r="AE14" s="47">
        <v>66.830031000000005</v>
      </c>
      <c r="AF14" s="1100">
        <f t="shared" si="1"/>
        <v>0</v>
      </c>
    </row>
    <row r="15" spans="1:32" ht="23.1" customHeight="1" x14ac:dyDescent="0.3">
      <c r="A15" s="1091"/>
      <c r="B15" s="1101">
        <f t="shared" si="2"/>
        <v>8</v>
      </c>
      <c r="C15" s="1102" t="s">
        <v>18</v>
      </c>
      <c r="D15" s="1103">
        <v>14.646699999999999</v>
      </c>
      <c r="E15" s="1103">
        <v>12.449365999999999</v>
      </c>
      <c r="F15" s="1103">
        <v>11.628543999999998</v>
      </c>
      <c r="G15" s="1103">
        <v>13.905222999999999</v>
      </c>
      <c r="H15" s="1103">
        <v>14.634326000000001</v>
      </c>
      <c r="I15" s="1103">
        <v>13.251671999999999</v>
      </c>
      <c r="J15" s="1103">
        <v>9.2706510000000009</v>
      </c>
      <c r="K15" s="1103">
        <v>7.8510669999999996</v>
      </c>
      <c r="L15" s="1103">
        <v>7.6756469999999997</v>
      </c>
      <c r="M15" s="1103">
        <v>12.720558999999998</v>
      </c>
      <c r="N15" s="1103">
        <v>14.047356000000001</v>
      </c>
      <c r="O15" s="1103">
        <v>14.242599999999999</v>
      </c>
      <c r="P15" s="1104">
        <f t="shared" si="0"/>
        <v>146.323711</v>
      </c>
      <c r="Q15" s="23"/>
      <c r="R15" s="47" t="s">
        <v>18</v>
      </c>
      <c r="S15" s="47">
        <v>14.646699999999999</v>
      </c>
      <c r="T15" s="47">
        <v>12.449365999999999</v>
      </c>
      <c r="U15" s="47">
        <v>11.628543999999998</v>
      </c>
      <c r="V15" s="47">
        <v>13.905222999999999</v>
      </c>
      <c r="W15" s="47">
        <v>14.634326000000001</v>
      </c>
      <c r="X15" s="47">
        <v>13.251671999999999</v>
      </c>
      <c r="Y15" s="47">
        <v>9.2706510000000009</v>
      </c>
      <c r="Z15" s="47">
        <v>7.8510669999999996</v>
      </c>
      <c r="AA15" s="47">
        <v>7.6756469999999997</v>
      </c>
      <c r="AB15" s="47">
        <v>12.720558999999998</v>
      </c>
      <c r="AC15" s="47">
        <v>14.047356000000001</v>
      </c>
      <c r="AD15" s="47">
        <v>14.242599999999999</v>
      </c>
      <c r="AE15" s="47">
        <v>146.323711</v>
      </c>
      <c r="AF15" s="1100">
        <f t="shared" si="1"/>
        <v>0</v>
      </c>
    </row>
    <row r="16" spans="1:32" ht="23.1" customHeight="1" x14ac:dyDescent="0.3">
      <c r="A16" s="1091"/>
      <c r="B16" s="1101">
        <f t="shared" si="2"/>
        <v>9</v>
      </c>
      <c r="C16" s="1102" t="s">
        <v>20</v>
      </c>
      <c r="D16" s="1103">
        <v>1.5083530000000001</v>
      </c>
      <c r="E16" s="1103">
        <v>2.3985449999999999</v>
      </c>
      <c r="F16" s="1103">
        <v>2.408639</v>
      </c>
      <c r="G16" s="1103">
        <v>2.222445</v>
      </c>
      <c r="H16" s="1103">
        <v>1.6200509999999999</v>
      </c>
      <c r="I16" s="1103">
        <v>1.2190310000000002</v>
      </c>
      <c r="J16" s="1103">
        <v>1.1173930000000001</v>
      </c>
      <c r="K16" s="1103">
        <v>1.0529999999999999</v>
      </c>
      <c r="L16" s="1103">
        <v>0.94310299999999991</v>
      </c>
      <c r="M16" s="1103">
        <v>0.957067</v>
      </c>
      <c r="N16" s="1103">
        <v>0.96831600000000007</v>
      </c>
      <c r="O16" s="1103">
        <v>2.5230449999999998</v>
      </c>
      <c r="P16" s="1104">
        <f t="shared" si="0"/>
        <v>18.938988000000002</v>
      </c>
      <c r="Q16" s="23"/>
      <c r="R16" s="47" t="s">
        <v>20</v>
      </c>
      <c r="S16" s="47">
        <v>1.5083530000000001</v>
      </c>
      <c r="T16" s="47">
        <v>2.3985449999999999</v>
      </c>
      <c r="U16" s="47">
        <v>2.408639</v>
      </c>
      <c r="V16" s="47">
        <v>2.222445</v>
      </c>
      <c r="W16" s="47">
        <v>1.6200509999999999</v>
      </c>
      <c r="X16" s="47">
        <v>1.2190310000000002</v>
      </c>
      <c r="Y16" s="47">
        <v>1.1173930000000001</v>
      </c>
      <c r="Z16" s="47">
        <v>1.0529999999999999</v>
      </c>
      <c r="AA16" s="47">
        <v>0.94310299999999991</v>
      </c>
      <c r="AB16" s="47">
        <v>0.957067</v>
      </c>
      <c r="AC16" s="47">
        <v>0.96831600000000007</v>
      </c>
      <c r="AD16" s="47">
        <v>2.5230449999999998</v>
      </c>
      <c r="AE16" s="47">
        <v>18.938988000000002</v>
      </c>
      <c r="AF16" s="1100">
        <f t="shared" si="1"/>
        <v>0</v>
      </c>
    </row>
    <row r="17" spans="1:32" ht="23.1" customHeight="1" x14ac:dyDescent="0.3">
      <c r="A17" s="1091"/>
      <c r="B17" s="1101">
        <f t="shared" si="2"/>
        <v>10</v>
      </c>
      <c r="C17" s="1102" t="s">
        <v>22</v>
      </c>
      <c r="D17" s="1103">
        <v>1.284521</v>
      </c>
      <c r="E17" s="1103">
        <v>1.0512330000000001</v>
      </c>
      <c r="F17" s="1103">
        <v>0.82590399999999997</v>
      </c>
      <c r="G17" s="1103">
        <v>1.562727</v>
      </c>
      <c r="H17" s="1103">
        <v>1.716917</v>
      </c>
      <c r="I17" s="1103">
        <v>1.300297</v>
      </c>
      <c r="J17" s="1103">
        <v>1.1236380000000001</v>
      </c>
      <c r="K17" s="1103">
        <v>0.93855299999999997</v>
      </c>
      <c r="L17" s="1103">
        <v>0.94071599999999989</v>
      </c>
      <c r="M17" s="1103">
        <v>1.026748</v>
      </c>
      <c r="N17" s="1103">
        <v>0.595109</v>
      </c>
      <c r="O17" s="1103">
        <v>0.83159400000000006</v>
      </c>
      <c r="P17" s="1104">
        <f t="shared" si="0"/>
        <v>13.197957000000002</v>
      </c>
      <c r="Q17" s="23"/>
      <c r="R17" s="47" t="s">
        <v>22</v>
      </c>
      <c r="S17" s="47">
        <v>1.284521</v>
      </c>
      <c r="T17" s="47">
        <v>1.0512330000000001</v>
      </c>
      <c r="U17" s="47">
        <v>0.82590399999999997</v>
      </c>
      <c r="V17" s="47">
        <v>1.562727</v>
      </c>
      <c r="W17" s="47">
        <v>1.716917</v>
      </c>
      <c r="X17" s="47">
        <v>1.300297</v>
      </c>
      <c r="Y17" s="47">
        <v>1.1236380000000001</v>
      </c>
      <c r="Z17" s="47">
        <v>0.93855299999999997</v>
      </c>
      <c r="AA17" s="47">
        <v>0.94071599999999989</v>
      </c>
      <c r="AB17" s="47">
        <v>1.026748</v>
      </c>
      <c r="AC17" s="47">
        <v>0.595109</v>
      </c>
      <c r="AD17" s="47">
        <v>0.83159400000000006</v>
      </c>
      <c r="AE17" s="47">
        <v>13.197957000000002</v>
      </c>
      <c r="AF17" s="1100">
        <f t="shared" si="1"/>
        <v>0</v>
      </c>
    </row>
    <row r="18" spans="1:32" ht="23.1" customHeight="1" x14ac:dyDescent="0.3">
      <c r="A18" s="1091"/>
      <c r="B18" s="1101">
        <f t="shared" si="2"/>
        <v>11</v>
      </c>
      <c r="C18" s="1102" t="s">
        <v>24</v>
      </c>
      <c r="D18" s="1103">
        <v>101.424696</v>
      </c>
      <c r="E18" s="1103">
        <v>113.03945</v>
      </c>
      <c r="F18" s="1103">
        <v>132.355771</v>
      </c>
      <c r="G18" s="1103">
        <v>110.84271200000001</v>
      </c>
      <c r="H18" s="1103">
        <v>95.517347999999998</v>
      </c>
      <c r="I18" s="1103">
        <v>50.922573999999997</v>
      </c>
      <c r="J18" s="1103">
        <v>36.318952000000003</v>
      </c>
      <c r="K18" s="1103">
        <v>32.084978</v>
      </c>
      <c r="L18" s="1103">
        <v>37.441066999999997</v>
      </c>
      <c r="M18" s="1103">
        <v>60.294266</v>
      </c>
      <c r="N18" s="1103">
        <v>92.879800000000017</v>
      </c>
      <c r="O18" s="1103">
        <v>130.613699</v>
      </c>
      <c r="P18" s="1104">
        <f t="shared" si="0"/>
        <v>993.73531299999991</v>
      </c>
      <c r="Q18" s="23"/>
      <c r="R18" s="47" t="s">
        <v>24</v>
      </c>
      <c r="S18" s="47">
        <v>101.424696</v>
      </c>
      <c r="T18" s="47">
        <v>113.03945</v>
      </c>
      <c r="U18" s="47">
        <v>132.355771</v>
      </c>
      <c r="V18" s="47">
        <v>110.84271200000001</v>
      </c>
      <c r="W18" s="47">
        <v>95.517347999999998</v>
      </c>
      <c r="X18" s="47">
        <v>50.922573999999997</v>
      </c>
      <c r="Y18" s="47">
        <v>36.318952000000003</v>
      </c>
      <c r="Z18" s="47">
        <v>32.084978</v>
      </c>
      <c r="AA18" s="47">
        <v>37.441066999999997</v>
      </c>
      <c r="AB18" s="47">
        <v>60.294266</v>
      </c>
      <c r="AC18" s="47">
        <v>92.879800000000017</v>
      </c>
      <c r="AD18" s="47">
        <v>130.613699</v>
      </c>
      <c r="AE18" s="47">
        <v>993.73531299999991</v>
      </c>
      <c r="AF18" s="1100">
        <f t="shared" si="1"/>
        <v>0</v>
      </c>
    </row>
    <row r="19" spans="1:32" ht="23.1" customHeight="1" x14ac:dyDescent="0.3">
      <c r="A19" s="1091"/>
      <c r="B19" s="1101">
        <f t="shared" si="2"/>
        <v>12</v>
      </c>
      <c r="C19" s="1102" t="s">
        <v>26</v>
      </c>
      <c r="D19" s="1103">
        <v>6.5484000000000001E-2</v>
      </c>
      <c r="E19" s="1103">
        <v>4.6069000000000006E-2</v>
      </c>
      <c r="F19" s="1103">
        <v>1.3651E-2</v>
      </c>
      <c r="G19" s="1103">
        <v>4.5548000000000005E-2</v>
      </c>
      <c r="H19" s="1103">
        <v>4.3122999999999995E-2</v>
      </c>
      <c r="I19" s="1103">
        <v>3.7351000000000002E-2</v>
      </c>
      <c r="J19" s="1103">
        <v>5.2313000000000005E-2</v>
      </c>
      <c r="K19" s="1103">
        <v>4.7234999999999999E-2</v>
      </c>
      <c r="L19" s="1103">
        <v>5.1116999999999996E-2</v>
      </c>
      <c r="M19" s="1103">
        <v>2.6674E-2</v>
      </c>
      <c r="N19" s="1103">
        <v>0</v>
      </c>
      <c r="O19" s="1103">
        <v>0</v>
      </c>
      <c r="P19" s="1104">
        <f t="shared" si="0"/>
        <v>0.42856499999999997</v>
      </c>
      <c r="Q19" s="23"/>
      <c r="R19" s="47" t="s">
        <v>26</v>
      </c>
      <c r="S19" s="47">
        <v>6.5484000000000001E-2</v>
      </c>
      <c r="T19" s="47">
        <v>4.6069000000000006E-2</v>
      </c>
      <c r="U19" s="47">
        <v>1.3651E-2</v>
      </c>
      <c r="V19" s="47">
        <v>4.5548000000000005E-2</v>
      </c>
      <c r="W19" s="47">
        <v>4.3122999999999995E-2</v>
      </c>
      <c r="X19" s="47">
        <v>3.7351000000000002E-2</v>
      </c>
      <c r="Y19" s="47">
        <v>5.2313000000000005E-2</v>
      </c>
      <c r="Z19" s="47">
        <v>4.7234999999999999E-2</v>
      </c>
      <c r="AA19" s="47">
        <v>5.1116999999999996E-2</v>
      </c>
      <c r="AB19" s="47">
        <v>2.6674E-2</v>
      </c>
      <c r="AC19" s="47">
        <v>0</v>
      </c>
      <c r="AD19" s="47">
        <v>0</v>
      </c>
      <c r="AE19" s="47">
        <v>0.42856499999999997</v>
      </c>
      <c r="AF19" s="1100">
        <f t="shared" si="1"/>
        <v>0</v>
      </c>
    </row>
    <row r="20" spans="1:32" ht="23.1" customHeight="1" x14ac:dyDescent="0.3">
      <c r="A20" s="1091"/>
      <c r="B20" s="1101">
        <f t="shared" si="2"/>
        <v>13</v>
      </c>
      <c r="C20" s="1102" t="s">
        <v>1817</v>
      </c>
      <c r="D20" s="1103"/>
      <c r="E20" s="1103"/>
      <c r="F20" s="1103"/>
      <c r="G20" s="1103"/>
      <c r="H20" s="1103"/>
      <c r="I20" s="1103"/>
      <c r="J20" s="1103"/>
      <c r="K20" s="1103"/>
      <c r="L20" s="1103"/>
      <c r="M20" s="1103"/>
      <c r="N20" s="1103">
        <v>1.1232489999999999</v>
      </c>
      <c r="O20" s="1103">
        <v>1.2863419999999999</v>
      </c>
      <c r="P20" s="1104">
        <f t="shared" si="0"/>
        <v>2.4095909999999998</v>
      </c>
      <c r="Q20" s="23"/>
      <c r="R20" s="47" t="s">
        <v>1817</v>
      </c>
      <c r="AC20" s="47">
        <v>1.1232489999999999</v>
      </c>
      <c r="AD20" s="47">
        <v>1.2863419999999999</v>
      </c>
      <c r="AE20" s="47">
        <v>2.4095909999999998</v>
      </c>
      <c r="AF20" s="1100">
        <f t="shared" si="1"/>
        <v>0</v>
      </c>
    </row>
    <row r="21" spans="1:32" ht="23.1" customHeight="1" x14ac:dyDescent="0.3">
      <c r="A21" s="1091"/>
      <c r="B21" s="1101">
        <f t="shared" si="2"/>
        <v>14</v>
      </c>
      <c r="C21" s="1102" t="s">
        <v>1613</v>
      </c>
      <c r="D21" s="1103">
        <v>2.0579999999999999E-3</v>
      </c>
      <c r="E21" s="1103">
        <v>0.15665600000000002</v>
      </c>
      <c r="F21" s="1103">
        <v>0.192417</v>
      </c>
      <c r="G21" s="1103">
        <v>0.20715700000000001</v>
      </c>
      <c r="H21" s="1103">
        <v>0.242092</v>
      </c>
      <c r="I21" s="1103">
        <v>0.24507100000000001</v>
      </c>
      <c r="J21" s="1103">
        <v>0.20089799999999999</v>
      </c>
      <c r="K21" s="1103">
        <v>0.17241499999999998</v>
      </c>
      <c r="L21" s="1103">
        <v>0.26059699999999997</v>
      </c>
      <c r="M21" s="1103">
        <v>0.21283199999999999</v>
      </c>
      <c r="N21" s="1103">
        <v>0.231845</v>
      </c>
      <c r="O21" s="1103">
        <v>0.197689</v>
      </c>
      <c r="P21" s="1104">
        <f t="shared" si="0"/>
        <v>2.3217269999999997</v>
      </c>
      <c r="Q21" s="23"/>
      <c r="R21" s="47" t="s">
        <v>1613</v>
      </c>
      <c r="S21" s="47">
        <v>2.0579999999999999E-3</v>
      </c>
      <c r="T21" s="47">
        <v>0.15665600000000002</v>
      </c>
      <c r="U21" s="47">
        <v>0.192417</v>
      </c>
      <c r="V21" s="47">
        <v>0.20715700000000001</v>
      </c>
      <c r="W21" s="47">
        <v>0.242092</v>
      </c>
      <c r="X21" s="47">
        <v>0.24507100000000001</v>
      </c>
      <c r="Y21" s="47">
        <v>0.20089799999999999</v>
      </c>
      <c r="Z21" s="47">
        <v>0.17241499999999998</v>
      </c>
      <c r="AA21" s="47">
        <v>0.26059699999999997</v>
      </c>
      <c r="AB21" s="47">
        <v>0.21283199999999999</v>
      </c>
      <c r="AC21" s="47">
        <v>0.231845</v>
      </c>
      <c r="AD21" s="47">
        <v>0.197689</v>
      </c>
      <c r="AE21" s="47">
        <v>2.3217269999999997</v>
      </c>
      <c r="AF21" s="1100">
        <f t="shared" si="1"/>
        <v>0</v>
      </c>
    </row>
    <row r="22" spans="1:32" ht="23.1" customHeight="1" x14ac:dyDescent="0.3">
      <c r="A22" s="1091"/>
      <c r="B22" s="1101">
        <f t="shared" si="2"/>
        <v>15</v>
      </c>
      <c r="C22" s="1102" t="s">
        <v>28</v>
      </c>
      <c r="D22" s="1103">
        <v>131.44564</v>
      </c>
      <c r="E22" s="1103">
        <v>133.759074</v>
      </c>
      <c r="F22" s="1103">
        <v>152.79766499999999</v>
      </c>
      <c r="G22" s="1103">
        <v>139.681265</v>
      </c>
      <c r="H22" s="1103">
        <v>91.395644000000004</v>
      </c>
      <c r="I22" s="1103">
        <v>53.730058</v>
      </c>
      <c r="J22" s="1103">
        <v>57.288128</v>
      </c>
      <c r="K22" s="1103">
        <v>63.544052000000008</v>
      </c>
      <c r="L22" s="1103">
        <v>36.077452000000008</v>
      </c>
      <c r="M22" s="1103">
        <v>57.128990000000002</v>
      </c>
      <c r="N22" s="1103">
        <v>64.620921999999993</v>
      </c>
      <c r="O22" s="1103">
        <v>132.57655999999997</v>
      </c>
      <c r="P22" s="1104">
        <f t="shared" si="0"/>
        <v>1114.0454499999998</v>
      </c>
      <c r="Q22" s="23"/>
      <c r="R22" s="47" t="s">
        <v>28</v>
      </c>
      <c r="S22" s="47">
        <v>131.44564</v>
      </c>
      <c r="T22" s="47">
        <v>133.759074</v>
      </c>
      <c r="U22" s="47">
        <v>152.79766499999999</v>
      </c>
      <c r="V22" s="47">
        <v>139.681265</v>
      </c>
      <c r="W22" s="47">
        <v>91.395644000000004</v>
      </c>
      <c r="X22" s="47">
        <v>53.730058</v>
      </c>
      <c r="Y22" s="47">
        <v>57.288128</v>
      </c>
      <c r="Z22" s="47">
        <v>63.544052000000008</v>
      </c>
      <c r="AA22" s="47">
        <v>36.077452000000008</v>
      </c>
      <c r="AB22" s="47">
        <v>57.128990000000002</v>
      </c>
      <c r="AC22" s="47">
        <v>64.620921999999993</v>
      </c>
      <c r="AD22" s="47">
        <v>132.57655999999997</v>
      </c>
      <c r="AE22" s="47">
        <v>1114.0454499999998</v>
      </c>
      <c r="AF22" s="1100">
        <f t="shared" si="1"/>
        <v>0</v>
      </c>
    </row>
    <row r="23" spans="1:32" ht="23.1" customHeight="1" x14ac:dyDescent="0.3">
      <c r="A23" s="1091"/>
      <c r="B23" s="1101">
        <f t="shared" si="2"/>
        <v>16</v>
      </c>
      <c r="C23" s="1102" t="s">
        <v>30</v>
      </c>
      <c r="D23" s="1103">
        <v>0.57743600000000006</v>
      </c>
      <c r="E23" s="1103">
        <v>0.52099699999999993</v>
      </c>
      <c r="F23" s="1103">
        <v>0.526003</v>
      </c>
      <c r="G23" s="1103">
        <v>0.55446299999999993</v>
      </c>
      <c r="H23" s="1103">
        <v>0.57006299999999999</v>
      </c>
      <c r="I23" s="1103">
        <v>0.56568200000000002</v>
      </c>
      <c r="J23" s="1103">
        <v>0.57848299999999997</v>
      </c>
      <c r="K23" s="1103">
        <v>0.58512199999999992</v>
      </c>
      <c r="L23" s="1103">
        <v>0.56606600000000007</v>
      </c>
      <c r="M23" s="1103">
        <v>0.58190500000000001</v>
      </c>
      <c r="N23" s="1103">
        <v>0.55541099999999999</v>
      </c>
      <c r="O23" s="1103">
        <v>0.55990399999999996</v>
      </c>
      <c r="P23" s="1104">
        <f t="shared" si="0"/>
        <v>6.7415349999999989</v>
      </c>
      <c r="Q23" s="23"/>
      <c r="R23" s="47" t="s">
        <v>30</v>
      </c>
      <c r="S23" s="47">
        <v>0.57743600000000006</v>
      </c>
      <c r="T23" s="47">
        <v>0.52099699999999993</v>
      </c>
      <c r="U23" s="47">
        <v>0.526003</v>
      </c>
      <c r="V23" s="47">
        <v>0.55446299999999993</v>
      </c>
      <c r="W23" s="47">
        <v>0.57006299999999999</v>
      </c>
      <c r="X23" s="47">
        <v>0.56568200000000002</v>
      </c>
      <c r="Y23" s="47">
        <v>0.57848299999999997</v>
      </c>
      <c r="Z23" s="47">
        <v>0.58512199999999992</v>
      </c>
      <c r="AA23" s="47">
        <v>0.56606600000000007</v>
      </c>
      <c r="AB23" s="47">
        <v>0.58190500000000001</v>
      </c>
      <c r="AC23" s="47">
        <v>0.55541099999999999</v>
      </c>
      <c r="AD23" s="47">
        <v>0.55990399999999996</v>
      </c>
      <c r="AE23" s="47">
        <v>6.7415349999999989</v>
      </c>
      <c r="AF23" s="1100">
        <f t="shared" si="1"/>
        <v>0</v>
      </c>
    </row>
    <row r="24" spans="1:32" ht="23.1" customHeight="1" x14ac:dyDescent="0.3">
      <c r="A24" s="1091"/>
      <c r="B24" s="1101">
        <f t="shared" si="2"/>
        <v>17</v>
      </c>
      <c r="C24" s="1102" t="s">
        <v>32</v>
      </c>
      <c r="D24" s="1103">
        <v>2.9943849999999999</v>
      </c>
      <c r="E24" s="1103">
        <v>2.9613200000000002</v>
      </c>
      <c r="F24" s="1103">
        <v>3.3107329999999999</v>
      </c>
      <c r="G24" s="1103">
        <v>2.6523680000000001</v>
      </c>
      <c r="H24" s="1103">
        <v>2.7563200000000001</v>
      </c>
      <c r="I24" s="1103">
        <v>2.354873</v>
      </c>
      <c r="J24" s="1103">
        <v>1.6111819999999999</v>
      </c>
      <c r="K24" s="1103">
        <v>1.8256570000000001</v>
      </c>
      <c r="L24" s="1103">
        <v>2.0429519999999997</v>
      </c>
      <c r="M24" s="1103">
        <v>2.7776229999999997</v>
      </c>
      <c r="N24" s="1103">
        <v>2.7568380000000001</v>
      </c>
      <c r="O24" s="1103">
        <v>3.1151670000000005</v>
      </c>
      <c r="P24" s="1104">
        <f t="shared" si="0"/>
        <v>31.159417999999995</v>
      </c>
      <c r="Q24" s="23"/>
      <c r="R24" s="47" t="s">
        <v>32</v>
      </c>
      <c r="S24" s="47">
        <v>2.9943849999999999</v>
      </c>
      <c r="T24" s="47">
        <v>2.9613200000000002</v>
      </c>
      <c r="U24" s="47">
        <v>3.3107329999999999</v>
      </c>
      <c r="V24" s="47">
        <v>2.6523680000000001</v>
      </c>
      <c r="W24" s="47">
        <v>2.7563200000000001</v>
      </c>
      <c r="X24" s="47">
        <v>2.354873</v>
      </c>
      <c r="Y24" s="47">
        <v>1.6111819999999999</v>
      </c>
      <c r="Z24" s="47">
        <v>1.8256570000000001</v>
      </c>
      <c r="AA24" s="47">
        <v>2.0429519999999997</v>
      </c>
      <c r="AB24" s="47">
        <v>2.7776229999999997</v>
      </c>
      <c r="AC24" s="47">
        <v>2.7568380000000001</v>
      </c>
      <c r="AD24" s="47">
        <v>3.1151670000000005</v>
      </c>
      <c r="AE24" s="47">
        <v>31.159417999999995</v>
      </c>
      <c r="AF24" s="1100">
        <f t="shared" si="1"/>
        <v>0</v>
      </c>
    </row>
    <row r="25" spans="1:32" ht="23.1" customHeight="1" x14ac:dyDescent="0.3">
      <c r="A25" s="1091"/>
      <c r="B25" s="1101">
        <f t="shared" si="2"/>
        <v>18</v>
      </c>
      <c r="C25" s="1102" t="s">
        <v>34</v>
      </c>
      <c r="D25" s="1103">
        <v>0.39804899999999999</v>
      </c>
      <c r="E25" s="1103">
        <v>0.368006</v>
      </c>
      <c r="F25" s="1103">
        <v>0.37056600000000006</v>
      </c>
      <c r="G25" s="1103">
        <v>0.383884</v>
      </c>
      <c r="H25" s="1103">
        <v>0.37866</v>
      </c>
      <c r="I25" s="1103">
        <v>0.370751</v>
      </c>
      <c r="J25" s="1103">
        <v>0.35939200000000004</v>
      </c>
      <c r="K25" s="1103">
        <v>0.34541099999999997</v>
      </c>
      <c r="L25" s="1103">
        <v>0.41843199999999997</v>
      </c>
      <c r="M25" s="1103">
        <v>0.39937599999999995</v>
      </c>
      <c r="N25" s="1103">
        <v>0.38458099999999995</v>
      </c>
      <c r="O25" s="1103">
        <v>0.374081</v>
      </c>
      <c r="P25" s="1104">
        <f t="shared" si="0"/>
        <v>4.5511889999999999</v>
      </c>
      <c r="Q25" s="23"/>
      <c r="R25" s="47" t="s">
        <v>34</v>
      </c>
      <c r="S25" s="47">
        <v>0.39804899999999999</v>
      </c>
      <c r="T25" s="47">
        <v>0.368006</v>
      </c>
      <c r="U25" s="47">
        <v>0.37056600000000006</v>
      </c>
      <c r="V25" s="47">
        <v>0.383884</v>
      </c>
      <c r="W25" s="47">
        <v>0.37866</v>
      </c>
      <c r="X25" s="47">
        <v>0.370751</v>
      </c>
      <c r="Y25" s="47">
        <v>0.35939200000000004</v>
      </c>
      <c r="Z25" s="47">
        <v>0.34541099999999997</v>
      </c>
      <c r="AA25" s="47">
        <v>0.41843199999999997</v>
      </c>
      <c r="AB25" s="47">
        <v>0.39937599999999995</v>
      </c>
      <c r="AC25" s="47">
        <v>0.38458099999999995</v>
      </c>
      <c r="AD25" s="47">
        <v>0.374081</v>
      </c>
      <c r="AE25" s="47">
        <v>4.5511889999999999</v>
      </c>
      <c r="AF25" s="1100">
        <f t="shared" si="1"/>
        <v>0</v>
      </c>
    </row>
    <row r="26" spans="1:32" ht="23.1" customHeight="1" x14ac:dyDescent="0.3">
      <c r="A26" s="1091"/>
      <c r="B26" s="1101">
        <f t="shared" si="2"/>
        <v>19</v>
      </c>
      <c r="C26" s="1102" t="s">
        <v>36</v>
      </c>
      <c r="D26" s="1103">
        <v>2.5786899999999999</v>
      </c>
      <c r="E26" s="1103">
        <v>2.2575859999999999</v>
      </c>
      <c r="F26" s="1103">
        <v>1.7939639999999999</v>
      </c>
      <c r="G26" s="1103">
        <v>2.5361560000000001</v>
      </c>
      <c r="H26" s="1103">
        <v>2.6355820000000003</v>
      </c>
      <c r="I26" s="1103">
        <v>1.9568829999999999</v>
      </c>
      <c r="J26" s="1103">
        <v>1.7988369999999998</v>
      </c>
      <c r="K26" s="1103">
        <v>1.3213030000000001</v>
      </c>
      <c r="L26" s="1103">
        <v>1.158339</v>
      </c>
      <c r="M26" s="1103">
        <v>2.3927369999999999</v>
      </c>
      <c r="N26" s="1103">
        <v>2.3815429999999997</v>
      </c>
      <c r="O26" s="1103">
        <v>2.523444</v>
      </c>
      <c r="P26" s="1104">
        <f t="shared" si="0"/>
        <v>25.335064000000003</v>
      </c>
      <c r="Q26" s="23"/>
      <c r="R26" s="47" t="s">
        <v>36</v>
      </c>
      <c r="S26" s="47">
        <v>2.5786899999999999</v>
      </c>
      <c r="T26" s="47">
        <v>2.2575859999999999</v>
      </c>
      <c r="U26" s="47">
        <v>1.7939639999999999</v>
      </c>
      <c r="V26" s="47">
        <v>2.5361560000000001</v>
      </c>
      <c r="W26" s="47">
        <v>2.6355820000000003</v>
      </c>
      <c r="X26" s="47">
        <v>1.9568829999999999</v>
      </c>
      <c r="Y26" s="47">
        <v>1.7988369999999998</v>
      </c>
      <c r="Z26" s="47">
        <v>1.3213030000000001</v>
      </c>
      <c r="AA26" s="47">
        <v>1.158339</v>
      </c>
      <c r="AB26" s="47">
        <v>2.3927369999999999</v>
      </c>
      <c r="AC26" s="47">
        <v>2.3815429999999997</v>
      </c>
      <c r="AD26" s="47">
        <v>2.523444</v>
      </c>
      <c r="AE26" s="47">
        <v>25.335064000000003</v>
      </c>
      <c r="AF26" s="1100">
        <f t="shared" si="1"/>
        <v>0</v>
      </c>
    </row>
    <row r="27" spans="1:32" ht="23.1" customHeight="1" x14ac:dyDescent="0.3">
      <c r="A27" s="1091"/>
      <c r="B27" s="1101">
        <f t="shared" si="2"/>
        <v>20</v>
      </c>
      <c r="C27" s="1102" t="s">
        <v>38</v>
      </c>
      <c r="D27" s="1103">
        <v>19.441685000000003</v>
      </c>
      <c r="E27" s="1103">
        <v>17.714345000000002</v>
      </c>
      <c r="F27" s="1103">
        <v>19.673128999999996</v>
      </c>
      <c r="G27" s="1103">
        <v>19.139365999999999</v>
      </c>
      <c r="H27" s="1103">
        <v>19.447104000000003</v>
      </c>
      <c r="I27" s="1103">
        <v>19.108269000000004</v>
      </c>
      <c r="J27" s="1103">
        <v>18.636174999999998</v>
      </c>
      <c r="K27" s="1103">
        <v>19.584811999999999</v>
      </c>
      <c r="L27" s="1103">
        <v>19.162838000000001</v>
      </c>
      <c r="M27" s="1103">
        <v>19.863405</v>
      </c>
      <c r="N27" s="1103">
        <v>19.122779999999999</v>
      </c>
      <c r="O27" s="1103">
        <v>19.836255000000001</v>
      </c>
      <c r="P27" s="1104">
        <f t="shared" si="0"/>
        <v>230.730163</v>
      </c>
      <c r="Q27" s="23"/>
      <c r="R27" s="47" t="s">
        <v>38</v>
      </c>
      <c r="S27" s="47">
        <v>19.441685000000003</v>
      </c>
      <c r="T27" s="47">
        <v>17.714345000000002</v>
      </c>
      <c r="U27" s="47">
        <v>19.673128999999996</v>
      </c>
      <c r="V27" s="47">
        <v>19.139365999999999</v>
      </c>
      <c r="W27" s="47">
        <v>19.447104000000003</v>
      </c>
      <c r="X27" s="47">
        <v>19.108269000000004</v>
      </c>
      <c r="Y27" s="47">
        <v>18.636174999999998</v>
      </c>
      <c r="Z27" s="47">
        <v>19.584811999999999</v>
      </c>
      <c r="AA27" s="47">
        <v>19.162838000000001</v>
      </c>
      <c r="AB27" s="47">
        <v>19.863405</v>
      </c>
      <c r="AC27" s="47">
        <v>19.122779999999999</v>
      </c>
      <c r="AD27" s="47">
        <v>19.836255000000001</v>
      </c>
      <c r="AE27" s="47">
        <v>230.730163</v>
      </c>
      <c r="AF27" s="1100">
        <f t="shared" si="1"/>
        <v>0</v>
      </c>
    </row>
    <row r="28" spans="1:32" ht="23.1" customHeight="1" x14ac:dyDescent="0.3">
      <c r="A28" s="1091"/>
      <c r="B28" s="1101">
        <f t="shared" si="2"/>
        <v>21</v>
      </c>
      <c r="C28" s="1102" t="s">
        <v>40</v>
      </c>
      <c r="D28" s="1103">
        <v>12.260491999999999</v>
      </c>
      <c r="E28" s="1103">
        <v>12.909627</v>
      </c>
      <c r="F28" s="1103">
        <v>15.817196000000001</v>
      </c>
      <c r="G28" s="1103">
        <v>14.609577999999999</v>
      </c>
      <c r="H28" s="1103">
        <v>13.835719999999998</v>
      </c>
      <c r="I28" s="1103">
        <v>13.287084</v>
      </c>
      <c r="J28" s="1103">
        <v>12.271222000000002</v>
      </c>
      <c r="K28" s="1103">
        <v>12.492910999999996</v>
      </c>
      <c r="L28" s="1103">
        <v>12.849446</v>
      </c>
      <c r="M28" s="1103">
        <v>16.707879000000005</v>
      </c>
      <c r="N28" s="1103">
        <v>15.098668</v>
      </c>
      <c r="O28" s="1103">
        <v>14.946790999999999</v>
      </c>
      <c r="P28" s="1104">
        <f t="shared" si="0"/>
        <v>167.086614</v>
      </c>
      <c r="Q28" s="23"/>
      <c r="R28" s="47" t="s">
        <v>40</v>
      </c>
      <c r="S28" s="47">
        <v>12.260491999999999</v>
      </c>
      <c r="T28" s="47">
        <v>12.909627</v>
      </c>
      <c r="U28" s="47">
        <v>15.817196000000001</v>
      </c>
      <c r="V28" s="47">
        <v>14.609577999999999</v>
      </c>
      <c r="W28" s="47">
        <v>13.835719999999998</v>
      </c>
      <c r="X28" s="47">
        <v>13.287084</v>
      </c>
      <c r="Y28" s="47">
        <v>12.271222000000002</v>
      </c>
      <c r="Z28" s="47">
        <v>12.492910999999996</v>
      </c>
      <c r="AA28" s="47">
        <v>12.849446</v>
      </c>
      <c r="AB28" s="47">
        <v>16.707879000000005</v>
      </c>
      <c r="AC28" s="47">
        <v>15.098668</v>
      </c>
      <c r="AD28" s="47">
        <v>14.946790999999999</v>
      </c>
      <c r="AE28" s="47">
        <v>167.086614</v>
      </c>
      <c r="AF28" s="1100">
        <f t="shared" si="1"/>
        <v>0</v>
      </c>
    </row>
    <row r="29" spans="1:32" ht="23.1" customHeight="1" x14ac:dyDescent="0.3">
      <c r="A29" s="1091"/>
      <c r="B29" s="1101">
        <f t="shared" si="2"/>
        <v>22</v>
      </c>
      <c r="C29" s="1102" t="s">
        <v>42</v>
      </c>
      <c r="D29" s="1103">
        <v>1.4117249999999999</v>
      </c>
      <c r="E29" s="1103">
        <v>1.8869389999999999</v>
      </c>
      <c r="F29" s="1103">
        <v>2.1207400000000001</v>
      </c>
      <c r="G29" s="1103">
        <v>2.0770050000000002</v>
      </c>
      <c r="H29" s="1103">
        <v>1.5765570000000002</v>
      </c>
      <c r="I29" s="1103">
        <v>0.82558299999999996</v>
      </c>
      <c r="J29" s="1103">
        <v>0.44797299999999995</v>
      </c>
      <c r="K29" s="1103">
        <v>0.238395</v>
      </c>
      <c r="L29" s="1103">
        <v>0.120478</v>
      </c>
      <c r="M29" s="1103">
        <v>0.21423500000000001</v>
      </c>
      <c r="N29" s="1103">
        <v>0.14232400000000001</v>
      </c>
      <c r="O29" s="1103">
        <v>0.73887800000000003</v>
      </c>
      <c r="P29" s="1104">
        <f t="shared" si="0"/>
        <v>11.800832000000002</v>
      </c>
      <c r="Q29" s="23"/>
      <c r="R29" s="47" t="s">
        <v>42</v>
      </c>
      <c r="S29" s="47">
        <v>1.4117249999999999</v>
      </c>
      <c r="T29" s="47">
        <v>1.8869389999999999</v>
      </c>
      <c r="U29" s="47">
        <v>2.1207400000000001</v>
      </c>
      <c r="V29" s="47">
        <v>2.0770050000000002</v>
      </c>
      <c r="W29" s="47">
        <v>1.5765570000000002</v>
      </c>
      <c r="X29" s="47">
        <v>0.82558299999999996</v>
      </c>
      <c r="Y29" s="47">
        <v>0.44797299999999995</v>
      </c>
      <c r="Z29" s="47">
        <v>0.238395</v>
      </c>
      <c r="AA29" s="47">
        <v>0.120478</v>
      </c>
      <c r="AB29" s="47">
        <v>0.21423500000000001</v>
      </c>
      <c r="AC29" s="47">
        <v>0.14232400000000001</v>
      </c>
      <c r="AD29" s="47">
        <v>0.73887800000000003</v>
      </c>
      <c r="AE29" s="47">
        <v>11.800832000000002</v>
      </c>
      <c r="AF29" s="1100">
        <f t="shared" si="1"/>
        <v>0</v>
      </c>
    </row>
    <row r="30" spans="1:32" ht="23.1" customHeight="1" x14ac:dyDescent="0.3">
      <c r="A30" s="1091"/>
      <c r="B30" s="1101">
        <f t="shared" si="2"/>
        <v>23</v>
      </c>
      <c r="C30" s="1102" t="s">
        <v>44</v>
      </c>
      <c r="D30" s="1103">
        <v>5.5597500000000002</v>
      </c>
      <c r="E30" s="1103">
        <v>5.2545120000000001</v>
      </c>
      <c r="F30" s="1103">
        <v>5.8523160000000001</v>
      </c>
      <c r="G30" s="1103">
        <v>5.4812890000000012</v>
      </c>
      <c r="H30" s="1103">
        <v>4.8946500000000004</v>
      </c>
      <c r="I30" s="1103">
        <v>4.1760809999999999</v>
      </c>
      <c r="J30" s="1103">
        <v>3.4794939999999994</v>
      </c>
      <c r="K30" s="1103">
        <v>3.1003630000000002</v>
      </c>
      <c r="L30" s="1103">
        <v>3.1759969999999997</v>
      </c>
      <c r="M30" s="1103">
        <v>3.5702470000000002</v>
      </c>
      <c r="N30" s="1103">
        <v>3.7177579999999999</v>
      </c>
      <c r="O30" s="1103">
        <v>5.442666</v>
      </c>
      <c r="P30" s="1104">
        <f t="shared" si="0"/>
        <v>53.705123000000015</v>
      </c>
      <c r="Q30" s="23"/>
      <c r="R30" s="47" t="s">
        <v>44</v>
      </c>
      <c r="S30" s="47">
        <v>5.5597500000000002</v>
      </c>
      <c r="T30" s="47">
        <v>5.2545120000000001</v>
      </c>
      <c r="U30" s="47">
        <v>5.8523160000000001</v>
      </c>
      <c r="V30" s="47">
        <v>5.4812890000000012</v>
      </c>
      <c r="W30" s="47">
        <v>4.8946500000000004</v>
      </c>
      <c r="X30" s="47">
        <v>4.1760809999999999</v>
      </c>
      <c r="Y30" s="47">
        <v>3.4794939999999994</v>
      </c>
      <c r="Z30" s="47">
        <v>3.1003630000000002</v>
      </c>
      <c r="AA30" s="47">
        <v>3.1759969999999997</v>
      </c>
      <c r="AB30" s="47">
        <v>3.5702470000000002</v>
      </c>
      <c r="AC30" s="47">
        <v>3.7177579999999999</v>
      </c>
      <c r="AD30" s="47">
        <v>5.442666</v>
      </c>
      <c r="AE30" s="47">
        <v>53.705123000000015</v>
      </c>
      <c r="AF30" s="1100">
        <f t="shared" si="1"/>
        <v>0</v>
      </c>
    </row>
    <row r="31" spans="1:32" ht="23.1" customHeight="1" x14ac:dyDescent="0.3">
      <c r="A31" s="1105"/>
      <c r="B31" s="1101">
        <f t="shared" si="2"/>
        <v>24</v>
      </c>
      <c r="C31" s="1102" t="s">
        <v>46</v>
      </c>
      <c r="D31" s="1103">
        <v>0.73184499999999997</v>
      </c>
      <c r="E31" s="1103">
        <v>0.69007699999999994</v>
      </c>
      <c r="F31" s="1103">
        <v>0.78152299999999997</v>
      </c>
      <c r="G31" s="1103">
        <v>0.76049299999999997</v>
      </c>
      <c r="H31" s="1103">
        <v>0.79923700000000009</v>
      </c>
      <c r="I31" s="1103">
        <v>0.78375799999999995</v>
      </c>
      <c r="J31" s="1103">
        <v>0.822577</v>
      </c>
      <c r="K31" s="1103">
        <v>0.87822099999999992</v>
      </c>
      <c r="L31" s="1103">
        <v>0.88468499999999994</v>
      </c>
      <c r="M31" s="1103">
        <v>0.92877299999999985</v>
      </c>
      <c r="N31" s="1103">
        <v>0.87971399999999988</v>
      </c>
      <c r="O31" s="1103">
        <v>0.91942100000000004</v>
      </c>
      <c r="P31" s="1104">
        <f t="shared" si="0"/>
        <v>9.8603240000000003</v>
      </c>
      <c r="Q31" s="23"/>
      <c r="R31" s="47" t="s">
        <v>46</v>
      </c>
      <c r="S31" s="47">
        <v>0.73184499999999997</v>
      </c>
      <c r="T31" s="47">
        <v>0.69007699999999994</v>
      </c>
      <c r="U31" s="47">
        <v>0.78152299999999997</v>
      </c>
      <c r="V31" s="47">
        <v>0.76049299999999997</v>
      </c>
      <c r="W31" s="47">
        <v>0.79923700000000009</v>
      </c>
      <c r="X31" s="47">
        <v>0.78375799999999995</v>
      </c>
      <c r="Y31" s="47">
        <v>0.822577</v>
      </c>
      <c r="Z31" s="47">
        <v>0.87822099999999992</v>
      </c>
      <c r="AA31" s="47">
        <v>0.88468499999999994</v>
      </c>
      <c r="AB31" s="47">
        <v>0.92877299999999985</v>
      </c>
      <c r="AC31" s="47">
        <v>0.87971399999999988</v>
      </c>
      <c r="AD31" s="47">
        <v>0.91942100000000004</v>
      </c>
      <c r="AE31" s="47">
        <v>9.8603240000000003</v>
      </c>
      <c r="AF31" s="1100">
        <f t="shared" si="1"/>
        <v>0</v>
      </c>
    </row>
    <row r="32" spans="1:32" ht="23.1" customHeight="1" x14ac:dyDescent="0.3">
      <c r="A32" s="1091"/>
      <c r="B32" s="1101">
        <f t="shared" si="2"/>
        <v>25</v>
      </c>
      <c r="C32" s="1102" t="s">
        <v>48</v>
      </c>
      <c r="D32" s="1103">
        <v>5.5767350000000002</v>
      </c>
      <c r="E32" s="1103">
        <v>6.8903270000000001</v>
      </c>
      <c r="F32" s="1103">
        <v>3.140288</v>
      </c>
      <c r="G32" s="1103">
        <v>5.9985350000000004</v>
      </c>
      <c r="H32" s="1103">
        <v>9.3884439999999998</v>
      </c>
      <c r="I32" s="1103">
        <v>8.5137499999999999</v>
      </c>
      <c r="J32" s="1103">
        <v>6.1005079999999996</v>
      </c>
      <c r="K32" s="1103">
        <v>4.9208040000000004</v>
      </c>
      <c r="L32" s="1103">
        <v>4.0165090000000001</v>
      </c>
      <c r="M32" s="1103">
        <v>5.4382849999999996</v>
      </c>
      <c r="N32" s="1103">
        <v>7.6128200000000001</v>
      </c>
      <c r="O32" s="1103">
        <v>9.1755040000000001</v>
      </c>
      <c r="P32" s="1104">
        <f t="shared" si="0"/>
        <v>76.772509000000014</v>
      </c>
      <c r="Q32" s="23"/>
      <c r="R32" s="47" t="s">
        <v>48</v>
      </c>
      <c r="S32" s="47">
        <v>5.5767350000000002</v>
      </c>
      <c r="T32" s="47">
        <v>6.8903270000000001</v>
      </c>
      <c r="U32" s="47">
        <v>3.140288</v>
      </c>
      <c r="V32" s="47">
        <v>5.9985350000000004</v>
      </c>
      <c r="W32" s="47">
        <v>9.3884439999999998</v>
      </c>
      <c r="X32" s="47">
        <v>8.5137499999999999</v>
      </c>
      <c r="Y32" s="47">
        <v>6.1005079999999996</v>
      </c>
      <c r="Z32" s="47">
        <v>4.9208040000000004</v>
      </c>
      <c r="AA32" s="47">
        <v>4.0165090000000001</v>
      </c>
      <c r="AB32" s="47">
        <v>5.4382849999999996</v>
      </c>
      <c r="AC32" s="47">
        <v>7.6128200000000001</v>
      </c>
      <c r="AD32" s="47">
        <v>9.1755040000000001</v>
      </c>
      <c r="AE32" s="47">
        <v>76.772509000000014</v>
      </c>
      <c r="AF32" s="1100">
        <f t="shared" si="1"/>
        <v>0</v>
      </c>
    </row>
    <row r="33" spans="1:32" ht="23.1" customHeight="1" x14ac:dyDescent="0.3">
      <c r="A33" s="1091"/>
      <c r="B33" s="1101">
        <f t="shared" si="2"/>
        <v>26</v>
      </c>
      <c r="C33" s="1102" t="s">
        <v>50</v>
      </c>
      <c r="D33" s="1103">
        <v>8.0821400000000008</v>
      </c>
      <c r="E33" s="1103">
        <v>7.4782490000000008</v>
      </c>
      <c r="F33" s="1103">
        <v>9.0056969999999996</v>
      </c>
      <c r="G33" s="1103">
        <v>8.6131300000000017</v>
      </c>
      <c r="H33" s="1103">
        <v>8.4405000000000001</v>
      </c>
      <c r="I33" s="1103">
        <v>7.6237669999999991</v>
      </c>
      <c r="J33" s="1103">
        <v>7.3487130000000001</v>
      </c>
      <c r="K33" s="1103">
        <v>7.5431799999999996</v>
      </c>
      <c r="L33" s="1103">
        <v>6.650207</v>
      </c>
      <c r="M33" s="1103">
        <v>7.1083730000000003</v>
      </c>
      <c r="N33" s="1103">
        <v>7.6524680000000016</v>
      </c>
      <c r="O33" s="1103">
        <v>8.4919830000000012</v>
      </c>
      <c r="P33" s="1104">
        <f t="shared" si="0"/>
        <v>94.038407000000007</v>
      </c>
      <c r="Q33" s="23"/>
      <c r="R33" s="47" t="s">
        <v>50</v>
      </c>
      <c r="S33" s="47">
        <v>8.0821400000000008</v>
      </c>
      <c r="T33" s="47">
        <v>7.4782490000000008</v>
      </c>
      <c r="U33" s="47">
        <v>9.0056969999999996</v>
      </c>
      <c r="V33" s="47">
        <v>8.6131300000000017</v>
      </c>
      <c r="W33" s="47">
        <v>8.4405000000000001</v>
      </c>
      <c r="X33" s="47">
        <v>7.6237669999999991</v>
      </c>
      <c r="Y33" s="47">
        <v>7.3487130000000001</v>
      </c>
      <c r="Z33" s="47">
        <v>7.5431799999999996</v>
      </c>
      <c r="AA33" s="47">
        <v>6.650207</v>
      </c>
      <c r="AB33" s="47">
        <v>7.1083730000000003</v>
      </c>
      <c r="AC33" s="47">
        <v>7.6524680000000016</v>
      </c>
      <c r="AD33" s="47">
        <v>8.4919830000000012</v>
      </c>
      <c r="AE33" s="47">
        <v>94.038407000000007</v>
      </c>
      <c r="AF33" s="1100">
        <f t="shared" si="1"/>
        <v>0</v>
      </c>
    </row>
    <row r="34" spans="1:32" ht="23.1" customHeight="1" x14ac:dyDescent="0.3">
      <c r="A34" s="1091"/>
      <c r="B34" s="1101">
        <f t="shared" si="2"/>
        <v>27</v>
      </c>
      <c r="C34" s="1102" t="s">
        <v>52</v>
      </c>
      <c r="D34" s="1103">
        <v>35.142004</v>
      </c>
      <c r="E34" s="1103">
        <v>32.555247000000001</v>
      </c>
      <c r="F34" s="1103">
        <v>30.276619999999994</v>
      </c>
      <c r="G34" s="1103">
        <v>28.492006</v>
      </c>
      <c r="H34" s="1103">
        <v>31.940387999999999</v>
      </c>
      <c r="I34" s="1103">
        <v>30.142021</v>
      </c>
      <c r="J34" s="1103">
        <v>34.442077000000005</v>
      </c>
      <c r="K34" s="1103">
        <v>34.702311999999999</v>
      </c>
      <c r="L34" s="1103">
        <v>33.159826000000017</v>
      </c>
      <c r="M34" s="1103">
        <v>33.424745000000001</v>
      </c>
      <c r="N34" s="1103">
        <v>33.732298000000007</v>
      </c>
      <c r="O34" s="1103">
        <v>33.424784000000002</v>
      </c>
      <c r="P34" s="1104">
        <f t="shared" si="0"/>
        <v>391.43432799999999</v>
      </c>
      <c r="Q34" s="23"/>
      <c r="R34" s="47" t="s">
        <v>52</v>
      </c>
      <c r="S34" s="47">
        <v>35.142004</v>
      </c>
      <c r="T34" s="47">
        <v>32.555247000000001</v>
      </c>
      <c r="U34" s="47">
        <v>30.276619999999994</v>
      </c>
      <c r="V34" s="47">
        <v>28.492006</v>
      </c>
      <c r="W34" s="47">
        <v>31.940387999999999</v>
      </c>
      <c r="X34" s="47">
        <v>30.142021</v>
      </c>
      <c r="Y34" s="47">
        <v>34.442077000000005</v>
      </c>
      <c r="Z34" s="47">
        <v>34.702311999999999</v>
      </c>
      <c r="AA34" s="47">
        <v>33.159826000000017</v>
      </c>
      <c r="AB34" s="47">
        <v>33.424745000000001</v>
      </c>
      <c r="AC34" s="47">
        <v>33.732298000000007</v>
      </c>
      <c r="AD34" s="47">
        <v>33.424784000000002</v>
      </c>
      <c r="AE34" s="47">
        <v>391.43432799999999</v>
      </c>
      <c r="AF34" s="1100">
        <f t="shared" si="1"/>
        <v>0</v>
      </c>
    </row>
    <row r="35" spans="1:32" ht="23.1" customHeight="1" x14ac:dyDescent="0.3">
      <c r="A35" s="1091"/>
      <c r="B35" s="1101">
        <f t="shared" si="2"/>
        <v>28</v>
      </c>
      <c r="C35" s="1102" t="s">
        <v>54</v>
      </c>
      <c r="D35" s="1103">
        <v>1.7525730000000002</v>
      </c>
      <c r="E35" s="1103">
        <v>1.5161040000000001</v>
      </c>
      <c r="F35" s="1103">
        <v>1.5034369999999999</v>
      </c>
      <c r="G35" s="1103">
        <v>1.7514339999999999</v>
      </c>
      <c r="H35" s="1103">
        <v>1.3106649999999997</v>
      </c>
      <c r="I35" s="1103">
        <v>1.3512850000000003</v>
      </c>
      <c r="J35" s="1103">
        <v>1.172355</v>
      </c>
      <c r="K35" s="1103">
        <v>1.2349349999999999</v>
      </c>
      <c r="L35" s="1103">
        <v>1.0647330000000002</v>
      </c>
      <c r="M35" s="1103">
        <v>1.1978770000000001</v>
      </c>
      <c r="N35" s="1103">
        <v>1.1744140000000001</v>
      </c>
      <c r="O35" s="1103">
        <v>1.3221300000000002</v>
      </c>
      <c r="P35" s="1104">
        <f t="shared" si="0"/>
        <v>16.351942000000001</v>
      </c>
      <c r="Q35" s="23"/>
      <c r="R35" s="47" t="s">
        <v>54</v>
      </c>
      <c r="S35" s="47">
        <v>1.7525730000000002</v>
      </c>
      <c r="T35" s="47">
        <v>1.5161040000000001</v>
      </c>
      <c r="U35" s="47">
        <v>1.5034369999999999</v>
      </c>
      <c r="V35" s="47">
        <v>1.7514339999999999</v>
      </c>
      <c r="W35" s="47">
        <v>1.3106649999999997</v>
      </c>
      <c r="X35" s="47">
        <v>1.3512850000000003</v>
      </c>
      <c r="Y35" s="47">
        <v>1.172355</v>
      </c>
      <c r="Z35" s="47">
        <v>1.2349349999999999</v>
      </c>
      <c r="AA35" s="47">
        <v>1.0647330000000002</v>
      </c>
      <c r="AB35" s="47">
        <v>1.1978770000000001</v>
      </c>
      <c r="AC35" s="47">
        <v>1.1744140000000001</v>
      </c>
      <c r="AD35" s="47">
        <v>1.3221300000000002</v>
      </c>
      <c r="AE35" s="47">
        <v>16.351942000000001</v>
      </c>
      <c r="AF35" s="1100">
        <f t="shared" si="1"/>
        <v>0</v>
      </c>
    </row>
    <row r="36" spans="1:32" ht="23.1" customHeight="1" x14ac:dyDescent="0.3">
      <c r="A36" s="1091"/>
      <c r="B36" s="1101">
        <f t="shared" si="2"/>
        <v>29</v>
      </c>
      <c r="C36" s="1102" t="s">
        <v>56</v>
      </c>
      <c r="D36" s="1103">
        <v>590.96846700000003</v>
      </c>
      <c r="E36" s="1103">
        <v>537.19791099999998</v>
      </c>
      <c r="F36" s="1103">
        <v>407.91603099999998</v>
      </c>
      <c r="G36" s="1103">
        <v>574.35075400000005</v>
      </c>
      <c r="H36" s="1103">
        <v>535.074611</v>
      </c>
      <c r="I36" s="1103">
        <v>433.08490400000005</v>
      </c>
      <c r="J36" s="1103">
        <v>495.55853500000001</v>
      </c>
      <c r="K36" s="1103">
        <v>522.433898</v>
      </c>
      <c r="L36" s="1103">
        <v>459.19292299999995</v>
      </c>
      <c r="M36" s="1103">
        <v>528.80352599999992</v>
      </c>
      <c r="N36" s="1103">
        <v>514.02276200000006</v>
      </c>
      <c r="O36" s="1103">
        <v>592.13312999999994</v>
      </c>
      <c r="P36" s="1104">
        <f t="shared" si="0"/>
        <v>6190.7374519999994</v>
      </c>
      <c r="Q36" s="23"/>
      <c r="R36" s="47" t="s">
        <v>56</v>
      </c>
      <c r="S36" s="47">
        <v>590.96846700000003</v>
      </c>
      <c r="T36" s="47">
        <v>537.19791099999998</v>
      </c>
      <c r="U36" s="47">
        <v>407.91603099999998</v>
      </c>
      <c r="V36" s="47">
        <v>574.35075400000005</v>
      </c>
      <c r="W36" s="47">
        <v>535.074611</v>
      </c>
      <c r="X36" s="47">
        <v>433.08490400000005</v>
      </c>
      <c r="Y36" s="47">
        <v>495.55853500000001</v>
      </c>
      <c r="Z36" s="47">
        <v>522.433898</v>
      </c>
      <c r="AA36" s="47">
        <v>459.19292299999995</v>
      </c>
      <c r="AB36" s="47">
        <v>528.80352599999992</v>
      </c>
      <c r="AC36" s="47">
        <v>514.02276200000006</v>
      </c>
      <c r="AD36" s="47">
        <v>592.13312999999994</v>
      </c>
      <c r="AE36" s="47">
        <v>6190.7374519999994</v>
      </c>
      <c r="AF36" s="1100">
        <f t="shared" si="1"/>
        <v>0</v>
      </c>
    </row>
    <row r="37" spans="1:32" ht="23.1" customHeight="1" x14ac:dyDescent="0.3">
      <c r="A37" s="1091"/>
      <c r="B37" s="1101">
        <f t="shared" si="2"/>
        <v>30</v>
      </c>
      <c r="C37" s="1102" t="s">
        <v>58</v>
      </c>
      <c r="D37" s="1103">
        <v>65.127511999999996</v>
      </c>
      <c r="E37" s="1103">
        <v>90.826076999999998</v>
      </c>
      <c r="F37" s="1103">
        <v>67.472430000000017</v>
      </c>
      <c r="G37" s="1103">
        <v>56.219132999999999</v>
      </c>
      <c r="H37" s="1103">
        <v>63.423642000000001</v>
      </c>
      <c r="I37" s="1103">
        <v>61.379288000000003</v>
      </c>
      <c r="J37" s="1103">
        <v>63.045355999999998</v>
      </c>
      <c r="K37" s="1103">
        <v>64.856397000000001</v>
      </c>
      <c r="L37" s="1103">
        <v>67.446095999999997</v>
      </c>
      <c r="M37" s="1103">
        <v>67.984733000000006</v>
      </c>
      <c r="N37" s="1103">
        <v>69.109023000000008</v>
      </c>
      <c r="O37" s="1103">
        <v>65.105991000000003</v>
      </c>
      <c r="P37" s="1104">
        <f t="shared" si="0"/>
        <v>801.995678</v>
      </c>
      <c r="Q37" s="23"/>
      <c r="R37" s="47" t="s">
        <v>58</v>
      </c>
      <c r="S37" s="47">
        <v>65.127511999999996</v>
      </c>
      <c r="T37" s="47">
        <v>90.826076999999998</v>
      </c>
      <c r="U37" s="47">
        <v>67.472430000000017</v>
      </c>
      <c r="V37" s="47">
        <v>56.219132999999999</v>
      </c>
      <c r="W37" s="47">
        <v>63.423642000000001</v>
      </c>
      <c r="X37" s="47">
        <v>61.379288000000003</v>
      </c>
      <c r="Y37" s="47">
        <v>63.045355999999998</v>
      </c>
      <c r="Z37" s="47">
        <v>64.856397000000001</v>
      </c>
      <c r="AA37" s="47">
        <v>67.446095999999997</v>
      </c>
      <c r="AB37" s="47">
        <v>67.984733000000006</v>
      </c>
      <c r="AC37" s="47">
        <v>69.109023000000008</v>
      </c>
      <c r="AD37" s="47">
        <v>65.105991000000003</v>
      </c>
      <c r="AE37" s="47">
        <v>801.995678</v>
      </c>
      <c r="AF37" s="1100">
        <f t="shared" si="1"/>
        <v>0</v>
      </c>
    </row>
    <row r="38" spans="1:32" ht="23.1" customHeight="1" x14ac:dyDescent="0.3">
      <c r="A38" s="1091"/>
      <c r="B38" s="1101">
        <f t="shared" si="2"/>
        <v>31</v>
      </c>
      <c r="C38" s="1102" t="s">
        <v>60</v>
      </c>
      <c r="D38" s="1103">
        <v>11.892358999999999</v>
      </c>
      <c r="E38" s="1103">
        <v>9.7400859999999998</v>
      </c>
      <c r="F38" s="1103">
        <v>11.996327999999998</v>
      </c>
      <c r="G38" s="1103">
        <v>11.907679999999999</v>
      </c>
      <c r="H38" s="1103">
        <v>16.627305</v>
      </c>
      <c r="I38" s="1103">
        <v>18.696102</v>
      </c>
      <c r="J38" s="1103">
        <v>18.347328000000001</v>
      </c>
      <c r="K38" s="1103">
        <v>19.653267</v>
      </c>
      <c r="L38" s="1103">
        <v>19.543343999999998</v>
      </c>
      <c r="M38" s="1103">
        <v>15.265643000000001</v>
      </c>
      <c r="N38" s="1103">
        <v>10.505160999999999</v>
      </c>
      <c r="O38" s="1103">
        <v>8.1197009999999992</v>
      </c>
      <c r="P38" s="1104">
        <f t="shared" si="0"/>
        <v>172.29430399999998</v>
      </c>
      <c r="Q38" s="23"/>
      <c r="R38" s="47" t="s">
        <v>60</v>
      </c>
      <c r="S38" s="47">
        <v>11.892358999999999</v>
      </c>
      <c r="T38" s="47">
        <v>9.7400859999999998</v>
      </c>
      <c r="U38" s="47">
        <v>11.996327999999998</v>
      </c>
      <c r="V38" s="47">
        <v>11.907679999999999</v>
      </c>
      <c r="W38" s="47">
        <v>16.627305</v>
      </c>
      <c r="X38" s="47">
        <v>18.696102</v>
      </c>
      <c r="Y38" s="47">
        <v>18.347328000000001</v>
      </c>
      <c r="Z38" s="47">
        <v>19.653267</v>
      </c>
      <c r="AA38" s="47">
        <v>19.543343999999998</v>
      </c>
      <c r="AB38" s="47">
        <v>15.265643000000001</v>
      </c>
      <c r="AC38" s="47">
        <v>10.505160999999999</v>
      </c>
      <c r="AD38" s="47">
        <v>8.1197009999999992</v>
      </c>
      <c r="AE38" s="47">
        <v>172.29430399999998</v>
      </c>
      <c r="AF38" s="1100">
        <f t="shared" si="1"/>
        <v>0</v>
      </c>
    </row>
    <row r="39" spans="1:32" ht="23.1" customHeight="1" x14ac:dyDescent="0.3">
      <c r="A39" s="1091"/>
      <c r="B39" s="1101">
        <f t="shared" si="2"/>
        <v>32</v>
      </c>
      <c r="C39" s="1102" t="s">
        <v>62</v>
      </c>
      <c r="D39" s="1103">
        <v>0.221328</v>
      </c>
      <c r="E39" s="1103">
        <v>0.33082499999999998</v>
      </c>
      <c r="F39" s="1103">
        <v>0.35115600000000002</v>
      </c>
      <c r="G39" s="1103">
        <v>0.332478</v>
      </c>
      <c r="H39" s="1103">
        <v>0.31730100000000006</v>
      </c>
      <c r="I39" s="1103">
        <v>0.22455599999999998</v>
      </c>
      <c r="J39" s="1103">
        <v>0.19080000000000003</v>
      </c>
      <c r="K39" s="1103">
        <v>0.16478999999999999</v>
      </c>
      <c r="L39" s="1103">
        <v>0.13841999999999999</v>
      </c>
      <c r="M39" s="1103">
        <v>0.19542300000000001</v>
      </c>
      <c r="N39" s="1103">
        <v>0.312303</v>
      </c>
      <c r="O39" s="1103">
        <v>0.35854200000000003</v>
      </c>
      <c r="P39" s="1104">
        <f t="shared" si="0"/>
        <v>3.1379219999999997</v>
      </c>
      <c r="Q39" s="23"/>
      <c r="R39" s="47" t="s">
        <v>62</v>
      </c>
      <c r="S39" s="47">
        <v>0.221328</v>
      </c>
      <c r="T39" s="47">
        <v>0.33082499999999998</v>
      </c>
      <c r="U39" s="47">
        <v>0.35115600000000002</v>
      </c>
      <c r="V39" s="47">
        <v>0.332478</v>
      </c>
      <c r="W39" s="47">
        <v>0.31730100000000006</v>
      </c>
      <c r="X39" s="47">
        <v>0.22455599999999998</v>
      </c>
      <c r="Y39" s="47">
        <v>0.19080000000000003</v>
      </c>
      <c r="Z39" s="47">
        <v>0.16478999999999999</v>
      </c>
      <c r="AA39" s="47">
        <v>0.13841999999999999</v>
      </c>
      <c r="AB39" s="47">
        <v>0.19542300000000001</v>
      </c>
      <c r="AC39" s="47">
        <v>0.312303</v>
      </c>
      <c r="AD39" s="47">
        <v>0.35854200000000003</v>
      </c>
      <c r="AE39" s="47">
        <v>3.1379219999999997</v>
      </c>
      <c r="AF39" s="1100">
        <f t="shared" si="1"/>
        <v>0</v>
      </c>
    </row>
    <row r="40" spans="1:32" ht="23.1" customHeight="1" x14ac:dyDescent="0.3">
      <c r="A40" s="1091"/>
      <c r="B40" s="1101">
        <f t="shared" si="2"/>
        <v>33</v>
      </c>
      <c r="C40" s="1102" t="s">
        <v>64</v>
      </c>
      <c r="D40" s="1103">
        <v>2.1062460000000001</v>
      </c>
      <c r="E40" s="1103">
        <v>3.3025709999999999</v>
      </c>
      <c r="F40" s="1103">
        <v>3.8140680000000002</v>
      </c>
      <c r="G40" s="1103">
        <v>3.0551159999999999</v>
      </c>
      <c r="H40" s="1103">
        <v>1.9627019999999999</v>
      </c>
      <c r="I40" s="1103">
        <v>2.2036320000000003</v>
      </c>
      <c r="J40" s="1103">
        <v>3.787007</v>
      </c>
      <c r="K40" s="1103">
        <v>3.7726990000000002</v>
      </c>
      <c r="L40" s="1103">
        <v>2.8839540000000001</v>
      </c>
      <c r="M40" s="1103">
        <v>1.890973</v>
      </c>
      <c r="N40" s="1103">
        <v>1.8236759999999999</v>
      </c>
      <c r="O40" s="1103">
        <v>3.2761060000000004</v>
      </c>
      <c r="P40" s="1104">
        <f t="shared" si="0"/>
        <v>33.878749999999997</v>
      </c>
      <c r="Q40" s="23"/>
      <c r="R40" s="47" t="s">
        <v>64</v>
      </c>
      <c r="S40" s="47">
        <v>2.1062460000000001</v>
      </c>
      <c r="T40" s="47">
        <v>3.3025709999999999</v>
      </c>
      <c r="U40" s="47">
        <v>3.8140680000000002</v>
      </c>
      <c r="V40" s="47">
        <v>3.0551159999999999</v>
      </c>
      <c r="W40" s="47">
        <v>1.9627019999999999</v>
      </c>
      <c r="X40" s="47">
        <v>2.2036320000000003</v>
      </c>
      <c r="Y40" s="47">
        <v>3.787007</v>
      </c>
      <c r="Z40" s="47">
        <v>3.7726990000000002</v>
      </c>
      <c r="AA40" s="47">
        <v>2.8839540000000001</v>
      </c>
      <c r="AB40" s="47">
        <v>1.890973</v>
      </c>
      <c r="AC40" s="47">
        <v>1.8236759999999999</v>
      </c>
      <c r="AD40" s="47">
        <v>3.2761060000000004</v>
      </c>
      <c r="AE40" s="47">
        <v>33.878749999999997</v>
      </c>
      <c r="AF40" s="1100">
        <f t="shared" si="1"/>
        <v>0</v>
      </c>
    </row>
    <row r="41" spans="1:32" ht="23.1" customHeight="1" x14ac:dyDescent="0.3">
      <c r="A41" s="1091"/>
      <c r="B41" s="1101">
        <f t="shared" si="2"/>
        <v>34</v>
      </c>
      <c r="C41" s="1102" t="s">
        <v>66</v>
      </c>
      <c r="D41" s="1103">
        <v>42.528991999999995</v>
      </c>
      <c r="E41" s="1103">
        <v>47.220418000000009</v>
      </c>
      <c r="F41" s="1103">
        <v>49.190917999999996</v>
      </c>
      <c r="G41" s="1103">
        <v>42.849633999999995</v>
      </c>
      <c r="H41" s="1103">
        <v>34.700685999999997</v>
      </c>
      <c r="I41" s="1103">
        <v>16.605018000000001</v>
      </c>
      <c r="J41" s="1103">
        <v>11.483046000000002</v>
      </c>
      <c r="K41" s="1103">
        <v>9.3315359999999998</v>
      </c>
      <c r="L41" s="1103">
        <v>10.245374</v>
      </c>
      <c r="M41" s="1103">
        <v>24.733729999999998</v>
      </c>
      <c r="N41" s="1103">
        <v>36.888564000000002</v>
      </c>
      <c r="O41" s="1103">
        <v>51.142832000000013</v>
      </c>
      <c r="P41" s="1104">
        <f t="shared" si="0"/>
        <v>376.920748</v>
      </c>
      <c r="Q41" s="23"/>
      <c r="R41" s="47" t="s">
        <v>66</v>
      </c>
      <c r="S41" s="47">
        <v>42.528991999999995</v>
      </c>
      <c r="T41" s="47">
        <v>47.220418000000009</v>
      </c>
      <c r="U41" s="47">
        <v>49.190917999999996</v>
      </c>
      <c r="V41" s="47">
        <v>42.849633999999995</v>
      </c>
      <c r="W41" s="47">
        <v>34.700685999999997</v>
      </c>
      <c r="X41" s="47">
        <v>16.605018000000001</v>
      </c>
      <c r="Y41" s="47">
        <v>11.483046000000002</v>
      </c>
      <c r="Z41" s="47">
        <v>9.3315359999999998</v>
      </c>
      <c r="AA41" s="47">
        <v>10.245374</v>
      </c>
      <c r="AB41" s="47">
        <v>24.733729999999998</v>
      </c>
      <c r="AC41" s="47">
        <v>36.888564000000002</v>
      </c>
      <c r="AD41" s="47">
        <v>51.142832000000013</v>
      </c>
      <c r="AE41" s="47">
        <v>376.920748</v>
      </c>
      <c r="AF41" s="1100">
        <f t="shared" si="1"/>
        <v>0</v>
      </c>
    </row>
    <row r="42" spans="1:32" ht="23.1" customHeight="1" x14ac:dyDescent="0.3">
      <c r="A42" s="1091"/>
      <c r="B42" s="1101">
        <f t="shared" si="2"/>
        <v>35</v>
      </c>
      <c r="C42" s="1102" t="s">
        <v>68</v>
      </c>
      <c r="D42" s="1103">
        <v>113.341267</v>
      </c>
      <c r="E42" s="1103">
        <v>111.74239800000001</v>
      </c>
      <c r="F42" s="1103">
        <v>124.13828099999999</v>
      </c>
      <c r="G42" s="1103">
        <v>119.619342</v>
      </c>
      <c r="H42" s="1103">
        <v>119.570492</v>
      </c>
      <c r="I42" s="1103">
        <v>81.212671</v>
      </c>
      <c r="J42" s="1103">
        <v>71.728398999999996</v>
      </c>
      <c r="K42" s="1103">
        <v>68.563315000000003</v>
      </c>
      <c r="L42" s="1103">
        <v>67.752229999999997</v>
      </c>
      <c r="M42" s="1103">
        <v>82.512653999999998</v>
      </c>
      <c r="N42" s="1103">
        <v>99.065476000000004</v>
      </c>
      <c r="O42" s="1103">
        <v>123.89551200000001</v>
      </c>
      <c r="P42" s="1104">
        <f t="shared" si="0"/>
        <v>1183.1420370000001</v>
      </c>
      <c r="Q42" s="23"/>
      <c r="R42" s="47" t="s">
        <v>68</v>
      </c>
      <c r="S42" s="47">
        <v>113.341267</v>
      </c>
      <c r="T42" s="47">
        <v>111.74239800000001</v>
      </c>
      <c r="U42" s="47">
        <v>124.13828099999999</v>
      </c>
      <c r="V42" s="47">
        <v>119.619342</v>
      </c>
      <c r="W42" s="47">
        <v>119.570492</v>
      </c>
      <c r="X42" s="47">
        <v>81.212671</v>
      </c>
      <c r="Y42" s="47">
        <v>71.728398999999996</v>
      </c>
      <c r="Z42" s="47">
        <v>68.563315000000003</v>
      </c>
      <c r="AA42" s="47">
        <v>67.752229999999997</v>
      </c>
      <c r="AB42" s="47">
        <v>82.512653999999998</v>
      </c>
      <c r="AC42" s="47">
        <v>99.065476000000004</v>
      </c>
      <c r="AD42" s="47">
        <v>123.89551200000001</v>
      </c>
      <c r="AE42" s="47">
        <v>1183.1420370000001</v>
      </c>
      <c r="AF42" s="1100">
        <f t="shared" si="1"/>
        <v>0</v>
      </c>
    </row>
    <row r="43" spans="1:32" ht="23.1" customHeight="1" x14ac:dyDescent="0.3">
      <c r="A43" s="1091"/>
      <c r="B43" s="1101">
        <f t="shared" si="2"/>
        <v>36</v>
      </c>
      <c r="C43" s="1102" t="s">
        <v>70</v>
      </c>
      <c r="D43" s="1103">
        <v>14.532395000000001</v>
      </c>
      <c r="E43" s="1103">
        <v>13.107825999999999</v>
      </c>
      <c r="F43" s="1103">
        <v>14.845461</v>
      </c>
      <c r="G43" s="1103">
        <v>14.357621</v>
      </c>
      <c r="H43" s="1103">
        <v>12.033505999999999</v>
      </c>
      <c r="I43" s="1103">
        <v>7.7949469999999996</v>
      </c>
      <c r="J43" s="1103">
        <v>7.461106</v>
      </c>
      <c r="K43" s="1103">
        <v>7.5224309999999992</v>
      </c>
      <c r="L43" s="1103">
        <v>6.8851209999999998</v>
      </c>
      <c r="M43" s="1103">
        <v>9.2069879999999991</v>
      </c>
      <c r="N43" s="1103">
        <v>11.400040000000001</v>
      </c>
      <c r="O43" s="1103">
        <v>14.859749000000001</v>
      </c>
      <c r="P43" s="1104">
        <f t="shared" si="0"/>
        <v>134.00719099999998</v>
      </c>
      <c r="Q43" s="23"/>
      <c r="R43" s="47" t="s">
        <v>70</v>
      </c>
      <c r="S43" s="47">
        <v>14.532395000000001</v>
      </c>
      <c r="T43" s="47">
        <v>13.107825999999999</v>
      </c>
      <c r="U43" s="47">
        <v>14.845461</v>
      </c>
      <c r="V43" s="47">
        <v>14.357621</v>
      </c>
      <c r="W43" s="47">
        <v>12.033505999999999</v>
      </c>
      <c r="X43" s="47">
        <v>7.7949469999999996</v>
      </c>
      <c r="Y43" s="47">
        <v>7.461106</v>
      </c>
      <c r="Z43" s="47">
        <v>7.5224309999999992</v>
      </c>
      <c r="AA43" s="47">
        <v>6.8851209999999998</v>
      </c>
      <c r="AB43" s="47">
        <v>9.2069879999999991</v>
      </c>
      <c r="AC43" s="47">
        <v>11.400040000000001</v>
      </c>
      <c r="AD43" s="47">
        <v>14.859749000000001</v>
      </c>
      <c r="AE43" s="47">
        <v>134.00719099999998</v>
      </c>
      <c r="AF43" s="1100">
        <f t="shared" si="1"/>
        <v>0</v>
      </c>
    </row>
    <row r="44" spans="1:32" ht="23.1" customHeight="1" x14ac:dyDescent="0.3">
      <c r="A44" s="1091"/>
      <c r="B44" s="1101">
        <f t="shared" si="2"/>
        <v>37</v>
      </c>
      <c r="C44" s="1102" t="s">
        <v>72</v>
      </c>
      <c r="D44" s="1103">
        <v>70.544838999999996</v>
      </c>
      <c r="E44" s="1103">
        <v>73.889684000000003</v>
      </c>
      <c r="F44" s="1103">
        <v>81.016840999999999</v>
      </c>
      <c r="G44" s="1103">
        <v>79.527173000000005</v>
      </c>
      <c r="H44" s="1103">
        <v>69.069491999999997</v>
      </c>
      <c r="I44" s="1103">
        <v>37.574812999999999</v>
      </c>
      <c r="J44" s="1103">
        <v>33.701697999999993</v>
      </c>
      <c r="K44" s="1103">
        <v>35.752417000000008</v>
      </c>
      <c r="L44" s="1103">
        <v>35.946161000000004</v>
      </c>
      <c r="M44" s="1103">
        <v>46.875945999999999</v>
      </c>
      <c r="N44" s="1103">
        <v>65.070231000000007</v>
      </c>
      <c r="O44" s="1103">
        <v>78.868761000000006</v>
      </c>
      <c r="P44" s="1104">
        <f t="shared" si="0"/>
        <v>707.83805600000005</v>
      </c>
      <c r="Q44" s="23"/>
      <c r="R44" s="47" t="s">
        <v>72</v>
      </c>
      <c r="S44" s="47">
        <v>70.544838999999996</v>
      </c>
      <c r="T44" s="47">
        <v>73.889684000000003</v>
      </c>
      <c r="U44" s="47">
        <v>81.016840999999999</v>
      </c>
      <c r="V44" s="47">
        <v>79.527173000000005</v>
      </c>
      <c r="W44" s="47">
        <v>69.069491999999997</v>
      </c>
      <c r="X44" s="47">
        <v>37.574812999999999</v>
      </c>
      <c r="Y44" s="47">
        <v>33.701697999999993</v>
      </c>
      <c r="Z44" s="47">
        <v>35.752417000000008</v>
      </c>
      <c r="AA44" s="47">
        <v>35.946161000000004</v>
      </c>
      <c r="AB44" s="47">
        <v>46.875945999999999</v>
      </c>
      <c r="AC44" s="47">
        <v>65.070231000000007</v>
      </c>
      <c r="AD44" s="47">
        <v>78.868761000000006</v>
      </c>
      <c r="AE44" s="47">
        <v>707.83805600000005</v>
      </c>
      <c r="AF44" s="1100">
        <f t="shared" si="1"/>
        <v>0</v>
      </c>
    </row>
    <row r="45" spans="1:32" ht="23.1" customHeight="1" x14ac:dyDescent="0.3">
      <c r="A45" s="1091"/>
      <c r="B45" s="1101">
        <f t="shared" si="2"/>
        <v>38</v>
      </c>
      <c r="C45" s="1102" t="s">
        <v>74</v>
      </c>
      <c r="D45" s="1103">
        <v>15.256316999999999</v>
      </c>
      <c r="E45" s="1103">
        <v>12.987307000000001</v>
      </c>
      <c r="F45" s="1103">
        <v>14.056989999999999</v>
      </c>
      <c r="G45" s="1103">
        <v>13.553151</v>
      </c>
      <c r="H45" s="1103">
        <v>14.727433000000001</v>
      </c>
      <c r="I45" s="1103">
        <v>14.472860000000001</v>
      </c>
      <c r="J45" s="1103">
        <v>14.624096999999999</v>
      </c>
      <c r="K45" s="1103">
        <v>12.792611000000001</v>
      </c>
      <c r="L45" s="1103">
        <v>9.0539349999999992</v>
      </c>
      <c r="M45" s="1103">
        <v>14.747366</v>
      </c>
      <c r="N45" s="1103">
        <v>14.611098</v>
      </c>
      <c r="O45" s="1103">
        <v>14.761353</v>
      </c>
      <c r="P45" s="1104">
        <f t="shared" si="0"/>
        <v>165.64451800000001</v>
      </c>
      <c r="Q45" s="23"/>
      <c r="R45" s="47" t="s">
        <v>74</v>
      </c>
      <c r="S45" s="47">
        <v>15.256316999999999</v>
      </c>
      <c r="T45" s="47">
        <v>12.987307000000001</v>
      </c>
      <c r="U45" s="47">
        <v>14.056989999999999</v>
      </c>
      <c r="V45" s="47">
        <v>13.553151</v>
      </c>
      <c r="W45" s="47">
        <v>14.727433000000001</v>
      </c>
      <c r="X45" s="47">
        <v>14.472860000000001</v>
      </c>
      <c r="Y45" s="47">
        <v>14.624096999999999</v>
      </c>
      <c r="Z45" s="47">
        <v>12.792611000000001</v>
      </c>
      <c r="AA45" s="47">
        <v>9.0539349999999992</v>
      </c>
      <c r="AB45" s="47">
        <v>14.747366</v>
      </c>
      <c r="AC45" s="47">
        <v>14.611098</v>
      </c>
      <c r="AD45" s="47">
        <v>14.761353</v>
      </c>
      <c r="AE45" s="47">
        <v>165.64451800000001</v>
      </c>
      <c r="AF45" s="1100">
        <f t="shared" si="1"/>
        <v>0</v>
      </c>
    </row>
    <row r="46" spans="1:32" ht="23.1" customHeight="1" x14ac:dyDescent="0.3">
      <c r="A46" s="1091"/>
      <c r="B46" s="1101">
        <f t="shared" si="2"/>
        <v>39</v>
      </c>
      <c r="C46" s="1102" t="s">
        <v>76</v>
      </c>
      <c r="D46" s="1103">
        <v>212.653717</v>
      </c>
      <c r="E46" s="1103">
        <v>234.869395</v>
      </c>
      <c r="F46" s="1103">
        <v>323.69492100000002</v>
      </c>
      <c r="G46" s="1103">
        <v>263.57263899999998</v>
      </c>
      <c r="H46" s="1103">
        <v>187.44593800000001</v>
      </c>
      <c r="I46" s="1103">
        <v>82.752804999999995</v>
      </c>
      <c r="J46" s="1103">
        <v>25.392655999999995</v>
      </c>
      <c r="K46" s="1103">
        <v>4.7636989999999999</v>
      </c>
      <c r="L46" s="1103">
        <v>4.5880559999999999</v>
      </c>
      <c r="M46" s="1103">
        <v>53.804966999999998</v>
      </c>
      <c r="N46" s="1103">
        <v>122.08799400000001</v>
      </c>
      <c r="O46" s="1103">
        <v>294.906204</v>
      </c>
      <c r="P46" s="1104">
        <f t="shared" si="0"/>
        <v>1810.5329910000005</v>
      </c>
      <c r="Q46" s="23"/>
      <c r="R46" s="47" t="s">
        <v>76</v>
      </c>
      <c r="S46" s="47">
        <v>212.653717</v>
      </c>
      <c r="T46" s="47">
        <v>234.869395</v>
      </c>
      <c r="U46" s="47">
        <v>323.69492100000002</v>
      </c>
      <c r="V46" s="47">
        <v>263.57263899999998</v>
      </c>
      <c r="W46" s="47">
        <v>187.44593800000001</v>
      </c>
      <c r="X46" s="47">
        <v>82.752804999999995</v>
      </c>
      <c r="Y46" s="47">
        <v>25.392655999999995</v>
      </c>
      <c r="Z46" s="47">
        <v>4.7636989999999999</v>
      </c>
      <c r="AA46" s="47">
        <v>4.5880559999999999</v>
      </c>
      <c r="AB46" s="47">
        <v>53.804966999999998</v>
      </c>
      <c r="AC46" s="47">
        <v>122.08799400000001</v>
      </c>
      <c r="AD46" s="47">
        <v>294.906204</v>
      </c>
      <c r="AE46" s="47">
        <v>1810.5329910000005</v>
      </c>
      <c r="AF46" s="1100">
        <f t="shared" si="1"/>
        <v>0</v>
      </c>
    </row>
    <row r="47" spans="1:32" ht="23.1" customHeight="1" x14ac:dyDescent="0.3">
      <c r="A47" s="1091"/>
      <c r="B47" s="1101">
        <f t="shared" si="2"/>
        <v>40</v>
      </c>
      <c r="C47" s="1102" t="s">
        <v>78</v>
      </c>
      <c r="D47" s="1103">
        <v>19.152761999999999</v>
      </c>
      <c r="E47" s="1103">
        <v>30.032857999999997</v>
      </c>
      <c r="F47" s="1103">
        <v>33.960340000000002</v>
      </c>
      <c r="G47" s="1103">
        <v>19.402626999999999</v>
      </c>
      <c r="H47" s="1103">
        <v>16.782460999999998</v>
      </c>
      <c r="I47" s="1103">
        <v>30.320683000000002</v>
      </c>
      <c r="J47" s="1103">
        <v>31.317128</v>
      </c>
      <c r="K47" s="1103">
        <v>27.957418000000004</v>
      </c>
      <c r="L47" s="1103">
        <v>31.011711000000002</v>
      </c>
      <c r="M47" s="1103">
        <v>27.406437</v>
      </c>
      <c r="N47" s="1103">
        <v>33.355131</v>
      </c>
      <c r="O47" s="1103">
        <v>23.317512000000001</v>
      </c>
      <c r="P47" s="1104">
        <f t="shared" si="0"/>
        <v>324.01706799999994</v>
      </c>
      <c r="Q47" s="23"/>
      <c r="R47" s="47" t="s">
        <v>78</v>
      </c>
      <c r="S47" s="47">
        <v>19.152761999999999</v>
      </c>
      <c r="T47" s="47">
        <v>30.032857999999997</v>
      </c>
      <c r="U47" s="47">
        <v>33.960340000000002</v>
      </c>
      <c r="V47" s="47">
        <v>19.402626999999999</v>
      </c>
      <c r="W47" s="47">
        <v>16.782460999999998</v>
      </c>
      <c r="X47" s="47">
        <v>30.320683000000002</v>
      </c>
      <c r="Y47" s="47">
        <v>31.317128</v>
      </c>
      <c r="Z47" s="47">
        <v>27.957418000000004</v>
      </c>
      <c r="AA47" s="47">
        <v>31.011711000000002</v>
      </c>
      <c r="AB47" s="47">
        <v>27.406437</v>
      </c>
      <c r="AC47" s="47">
        <v>33.355131</v>
      </c>
      <c r="AD47" s="47">
        <v>23.317512000000001</v>
      </c>
      <c r="AE47" s="47">
        <v>324.01706799999994</v>
      </c>
      <c r="AF47" s="1100">
        <f t="shared" si="1"/>
        <v>0</v>
      </c>
    </row>
    <row r="48" spans="1:32" ht="23.1" customHeight="1" x14ac:dyDescent="0.3">
      <c r="A48" s="1091"/>
      <c r="B48" s="1101">
        <f t="shared" si="2"/>
        <v>41</v>
      </c>
      <c r="C48" s="1102" t="s">
        <v>80</v>
      </c>
      <c r="D48" s="1103">
        <v>0.32974599999999998</v>
      </c>
      <c r="E48" s="1103">
        <v>0.30035499999999998</v>
      </c>
      <c r="F48" s="1103">
        <v>0.33633400000000002</v>
      </c>
      <c r="G48" s="1103">
        <v>0.33852700000000002</v>
      </c>
      <c r="H48" s="1103">
        <v>0.34296100000000002</v>
      </c>
      <c r="I48" s="1103">
        <v>0.34393099999999999</v>
      </c>
      <c r="J48" s="1103">
        <v>0.36166799999999999</v>
      </c>
      <c r="K48" s="1103">
        <v>0.37013499999999999</v>
      </c>
      <c r="L48" s="1103">
        <v>0.35490999999999995</v>
      </c>
      <c r="M48" s="1103">
        <v>0.37018600000000002</v>
      </c>
      <c r="N48" s="1103">
        <v>0.34786600000000001</v>
      </c>
      <c r="O48" s="1103">
        <v>0.34997800000000001</v>
      </c>
      <c r="P48" s="1104">
        <f t="shared" si="0"/>
        <v>4.1465969999999999</v>
      </c>
      <c r="Q48" s="23"/>
      <c r="R48" s="47" t="s">
        <v>80</v>
      </c>
      <c r="S48" s="47">
        <v>0.32974599999999998</v>
      </c>
      <c r="T48" s="47">
        <v>0.30035499999999998</v>
      </c>
      <c r="U48" s="47">
        <v>0.33633400000000002</v>
      </c>
      <c r="V48" s="47">
        <v>0.33852700000000002</v>
      </c>
      <c r="W48" s="47">
        <v>0.34296100000000002</v>
      </c>
      <c r="X48" s="47">
        <v>0.34393099999999999</v>
      </c>
      <c r="Y48" s="47">
        <v>0.36166799999999999</v>
      </c>
      <c r="Z48" s="47">
        <v>0.37013499999999999</v>
      </c>
      <c r="AA48" s="47">
        <v>0.35490999999999995</v>
      </c>
      <c r="AB48" s="47">
        <v>0.37018600000000002</v>
      </c>
      <c r="AC48" s="47">
        <v>0.34786600000000001</v>
      </c>
      <c r="AD48" s="47">
        <v>0.34997800000000001</v>
      </c>
      <c r="AE48" s="47">
        <v>4.1465969999999999</v>
      </c>
      <c r="AF48" s="1100">
        <f t="shared" si="1"/>
        <v>0</v>
      </c>
    </row>
    <row r="49" spans="1:32" ht="23.1" customHeight="1" x14ac:dyDescent="0.3">
      <c r="A49" s="1091"/>
      <c r="B49" s="1101">
        <f t="shared" si="2"/>
        <v>42</v>
      </c>
      <c r="C49" s="1102" t="s">
        <v>82</v>
      </c>
      <c r="D49" s="1103">
        <v>13.844075</v>
      </c>
      <c r="E49" s="1103">
        <v>13.149108000000002</v>
      </c>
      <c r="F49" s="1103">
        <v>13.976004</v>
      </c>
      <c r="G49" s="1103">
        <v>14.141397000000001</v>
      </c>
      <c r="H49" s="1103">
        <v>14.101625</v>
      </c>
      <c r="I49" s="1103">
        <v>7.0817510000000006</v>
      </c>
      <c r="J49" s="1103">
        <v>2.1956929999999999</v>
      </c>
      <c r="K49" s="1103">
        <v>1.0924780000000001</v>
      </c>
      <c r="L49" s="1103">
        <v>0.87053200000000008</v>
      </c>
      <c r="M49" s="1103">
        <v>8.453793000000001</v>
      </c>
      <c r="N49" s="1103">
        <v>7.2189419999999993</v>
      </c>
      <c r="O49" s="1103">
        <v>14.606446000000002</v>
      </c>
      <c r="P49" s="1104">
        <f t="shared" si="0"/>
        <v>110.73184400000001</v>
      </c>
      <c r="Q49" s="23"/>
      <c r="R49" s="47" t="s">
        <v>82</v>
      </c>
      <c r="S49" s="47">
        <v>13.844075</v>
      </c>
      <c r="T49" s="47">
        <v>13.149108000000002</v>
      </c>
      <c r="U49" s="47">
        <v>13.976004</v>
      </c>
      <c r="V49" s="47">
        <v>14.141397000000001</v>
      </c>
      <c r="W49" s="47">
        <v>14.101625</v>
      </c>
      <c r="X49" s="47">
        <v>7.0817510000000006</v>
      </c>
      <c r="Y49" s="47">
        <v>2.1956929999999999</v>
      </c>
      <c r="Z49" s="47">
        <v>1.0924780000000001</v>
      </c>
      <c r="AA49" s="47">
        <v>0.87053200000000008</v>
      </c>
      <c r="AB49" s="47">
        <v>8.453793000000001</v>
      </c>
      <c r="AC49" s="47">
        <v>7.2189419999999993</v>
      </c>
      <c r="AD49" s="47">
        <v>14.606446000000002</v>
      </c>
      <c r="AE49" s="47">
        <v>110.73184400000001</v>
      </c>
      <c r="AF49" s="1100">
        <f t="shared" si="1"/>
        <v>0</v>
      </c>
    </row>
    <row r="50" spans="1:32" ht="23.1" customHeight="1" x14ac:dyDescent="0.3">
      <c r="A50" s="1091"/>
      <c r="B50" s="1101">
        <f t="shared" si="2"/>
        <v>43</v>
      </c>
      <c r="C50" s="1102" t="s">
        <v>84</v>
      </c>
      <c r="D50" s="1103">
        <v>11.563406000000001</v>
      </c>
      <c r="E50" s="1103">
        <v>12.067952999999999</v>
      </c>
      <c r="F50" s="1103">
        <v>13.535397</v>
      </c>
      <c r="G50" s="1103">
        <v>13.057236</v>
      </c>
      <c r="H50" s="1103">
        <v>13.531452999999999</v>
      </c>
      <c r="I50" s="1103">
        <v>9.1178209999999993</v>
      </c>
      <c r="J50" s="1103">
        <v>3.6145749999999999</v>
      </c>
      <c r="K50" s="1103">
        <v>1.870846</v>
      </c>
      <c r="L50" s="1103">
        <v>1.7270460000000001</v>
      </c>
      <c r="M50" s="1103">
        <v>5.3184880000000003</v>
      </c>
      <c r="N50" s="1103">
        <v>5.6968200000000007</v>
      </c>
      <c r="O50" s="1103">
        <v>10.258595</v>
      </c>
      <c r="P50" s="1104">
        <f t="shared" si="0"/>
        <v>101.35963600000001</v>
      </c>
      <c r="Q50" s="23"/>
      <c r="R50" s="47" t="s">
        <v>84</v>
      </c>
      <c r="S50" s="47">
        <v>11.563406000000001</v>
      </c>
      <c r="T50" s="47">
        <v>12.067952999999999</v>
      </c>
      <c r="U50" s="47">
        <v>13.535397</v>
      </c>
      <c r="V50" s="47">
        <v>13.057236</v>
      </c>
      <c r="W50" s="47">
        <v>13.531452999999999</v>
      </c>
      <c r="X50" s="47">
        <v>9.1178209999999993</v>
      </c>
      <c r="Y50" s="47">
        <v>3.6145749999999999</v>
      </c>
      <c r="Z50" s="47">
        <v>1.870846</v>
      </c>
      <c r="AA50" s="47">
        <v>1.7270460000000001</v>
      </c>
      <c r="AB50" s="47">
        <v>5.3184880000000003</v>
      </c>
      <c r="AC50" s="47">
        <v>5.6968200000000007</v>
      </c>
      <c r="AD50" s="47">
        <v>10.258595</v>
      </c>
      <c r="AE50" s="47">
        <v>101.35963600000001</v>
      </c>
      <c r="AF50" s="1100">
        <f t="shared" si="1"/>
        <v>0</v>
      </c>
    </row>
    <row r="51" spans="1:32" ht="23.1" customHeight="1" x14ac:dyDescent="0.3">
      <c r="A51" s="1091"/>
      <c r="B51" s="1101">
        <f t="shared" si="2"/>
        <v>44</v>
      </c>
      <c r="C51" s="1102" t="s">
        <v>86</v>
      </c>
      <c r="D51" s="1103">
        <v>0.56574900000000006</v>
      </c>
      <c r="E51" s="1103">
        <v>0.50639800000000001</v>
      </c>
      <c r="F51" s="1103">
        <v>0.53672900000000001</v>
      </c>
      <c r="G51" s="1103">
        <v>0.57581700000000002</v>
      </c>
      <c r="H51" s="1103">
        <v>0.57512799999999997</v>
      </c>
      <c r="I51" s="1103">
        <v>0.569434</v>
      </c>
      <c r="J51" s="1103">
        <v>0.63803300000000007</v>
      </c>
      <c r="K51" s="1103">
        <v>0.62674699999999994</v>
      </c>
      <c r="L51" s="1103">
        <v>0.59208600000000011</v>
      </c>
      <c r="M51" s="1103">
        <v>0.57604199999999994</v>
      </c>
      <c r="N51" s="1103">
        <v>0.53763100000000008</v>
      </c>
      <c r="O51" s="1103">
        <v>0.5454739999999999</v>
      </c>
      <c r="P51" s="1104">
        <f t="shared" si="0"/>
        <v>6.8452679999999999</v>
      </c>
      <c r="Q51" s="23"/>
      <c r="R51" s="47" t="s">
        <v>86</v>
      </c>
      <c r="S51" s="47">
        <v>0.56574900000000006</v>
      </c>
      <c r="T51" s="47">
        <v>0.50639800000000001</v>
      </c>
      <c r="U51" s="47">
        <v>0.53672900000000001</v>
      </c>
      <c r="V51" s="47">
        <v>0.57581700000000002</v>
      </c>
      <c r="W51" s="47">
        <v>0.57512799999999997</v>
      </c>
      <c r="X51" s="47">
        <v>0.569434</v>
      </c>
      <c r="Y51" s="47">
        <v>0.63803300000000007</v>
      </c>
      <c r="Z51" s="47">
        <v>0.62674699999999994</v>
      </c>
      <c r="AA51" s="47">
        <v>0.59208600000000011</v>
      </c>
      <c r="AB51" s="47">
        <v>0.57604199999999994</v>
      </c>
      <c r="AC51" s="47">
        <v>0.53763100000000008</v>
      </c>
      <c r="AD51" s="47">
        <v>0.5454739999999999</v>
      </c>
      <c r="AE51" s="47">
        <v>6.8452679999999999</v>
      </c>
      <c r="AF51" s="1100">
        <f t="shared" si="1"/>
        <v>0</v>
      </c>
    </row>
    <row r="52" spans="1:32" ht="23.1" customHeight="1" x14ac:dyDescent="0.3">
      <c r="A52" s="1091"/>
      <c r="B52" s="1101">
        <f t="shared" si="2"/>
        <v>45</v>
      </c>
      <c r="C52" s="1102" t="s">
        <v>88</v>
      </c>
      <c r="D52" s="1103">
        <v>577.69407999999987</v>
      </c>
      <c r="E52" s="1103">
        <v>467.36514799999986</v>
      </c>
      <c r="F52" s="1103">
        <v>659.91808499999991</v>
      </c>
      <c r="G52" s="1103">
        <v>548.32310000000007</v>
      </c>
      <c r="H52" s="1103">
        <v>640.19472399999995</v>
      </c>
      <c r="I52" s="1103">
        <v>803.71266500000013</v>
      </c>
      <c r="J52" s="1103">
        <v>816.92838599999993</v>
      </c>
      <c r="K52" s="1103">
        <v>907.11226499999964</v>
      </c>
      <c r="L52" s="1103">
        <v>895.38499500000023</v>
      </c>
      <c r="M52" s="1103">
        <v>763.07585900000015</v>
      </c>
      <c r="N52" s="1103">
        <v>667.1124130000004</v>
      </c>
      <c r="O52" s="1103">
        <v>733.04968600000007</v>
      </c>
      <c r="P52" s="1104">
        <f t="shared" si="0"/>
        <v>8479.8714060000002</v>
      </c>
      <c r="Q52" s="23"/>
      <c r="R52" s="47" t="s">
        <v>88</v>
      </c>
      <c r="S52" s="47">
        <v>577.69407999999987</v>
      </c>
      <c r="T52" s="47">
        <v>467.36514799999986</v>
      </c>
      <c r="U52" s="47">
        <v>659.91808499999991</v>
      </c>
      <c r="V52" s="47">
        <v>548.32310000000007</v>
      </c>
      <c r="W52" s="47">
        <v>640.19472399999995</v>
      </c>
      <c r="X52" s="47">
        <v>803.71266500000013</v>
      </c>
      <c r="Y52" s="47">
        <v>816.92838599999993</v>
      </c>
      <c r="Z52" s="47">
        <v>907.11226499999964</v>
      </c>
      <c r="AA52" s="47">
        <v>895.38499500000023</v>
      </c>
      <c r="AB52" s="47">
        <v>763.07585900000015</v>
      </c>
      <c r="AC52" s="47">
        <v>667.1124130000004</v>
      </c>
      <c r="AD52" s="47">
        <v>733.04968600000007</v>
      </c>
      <c r="AE52" s="47">
        <v>8479.8714060000002</v>
      </c>
      <c r="AF52" s="1100">
        <f t="shared" si="1"/>
        <v>0</v>
      </c>
    </row>
    <row r="53" spans="1:32" ht="23.1" customHeight="1" x14ac:dyDescent="0.3">
      <c r="A53" s="1091"/>
      <c r="B53" s="1101">
        <f t="shared" si="2"/>
        <v>46</v>
      </c>
      <c r="C53" s="1102" t="s">
        <v>90</v>
      </c>
      <c r="D53" s="1103">
        <v>62.152998999999994</v>
      </c>
      <c r="E53" s="1103">
        <v>53.042404999999995</v>
      </c>
      <c r="F53" s="1103">
        <v>58.362845999999998</v>
      </c>
      <c r="G53" s="1103">
        <v>56.283943000000001</v>
      </c>
      <c r="H53" s="1103">
        <v>62.847240000000006</v>
      </c>
      <c r="I53" s="1103">
        <v>61.792358999999998</v>
      </c>
      <c r="J53" s="1103">
        <v>67.181308000000016</v>
      </c>
      <c r="K53" s="1103">
        <v>72.609625000000008</v>
      </c>
      <c r="L53" s="1103">
        <v>65.310528000000005</v>
      </c>
      <c r="M53" s="1103">
        <v>65.611078000000006</v>
      </c>
      <c r="N53" s="1103">
        <v>49.624806999999997</v>
      </c>
      <c r="O53" s="1103">
        <v>34.064050000000002</v>
      </c>
      <c r="P53" s="1104">
        <f t="shared" si="0"/>
        <v>708.88318800000002</v>
      </c>
      <c r="Q53" s="23"/>
      <c r="R53" s="47" t="s">
        <v>90</v>
      </c>
      <c r="S53" s="47">
        <v>62.152998999999994</v>
      </c>
      <c r="T53" s="47">
        <v>53.042404999999995</v>
      </c>
      <c r="U53" s="47">
        <v>58.362845999999998</v>
      </c>
      <c r="V53" s="47">
        <v>56.283943000000001</v>
      </c>
      <c r="W53" s="47">
        <v>62.847240000000006</v>
      </c>
      <c r="X53" s="47">
        <v>61.792358999999998</v>
      </c>
      <c r="Y53" s="47">
        <v>67.181308000000016</v>
      </c>
      <c r="Z53" s="47">
        <v>72.609625000000008</v>
      </c>
      <c r="AA53" s="47">
        <v>65.310528000000005</v>
      </c>
      <c r="AB53" s="47">
        <v>65.611078000000006</v>
      </c>
      <c r="AC53" s="47">
        <v>49.624806999999997</v>
      </c>
      <c r="AD53" s="47">
        <v>34.064050000000002</v>
      </c>
      <c r="AE53" s="47">
        <v>708.88318800000002</v>
      </c>
      <c r="AF53" s="1100">
        <f t="shared" si="1"/>
        <v>0</v>
      </c>
    </row>
    <row r="54" spans="1:32" ht="23.1" customHeight="1" x14ac:dyDescent="0.3">
      <c r="A54" s="1091"/>
      <c r="B54" s="1101">
        <f t="shared" si="2"/>
        <v>47</v>
      </c>
      <c r="C54" s="1102" t="s">
        <v>92</v>
      </c>
      <c r="D54" s="1103">
        <v>84.461811000000012</v>
      </c>
      <c r="E54" s="1103">
        <v>39.765363000000001</v>
      </c>
      <c r="F54" s="1103">
        <v>54.482791999999996</v>
      </c>
      <c r="G54" s="1103">
        <v>72.999107000000009</v>
      </c>
      <c r="H54" s="1103">
        <v>76.88177499999999</v>
      </c>
      <c r="I54" s="1103">
        <v>71.809680999999969</v>
      </c>
      <c r="J54" s="1103"/>
      <c r="K54" s="1103"/>
      <c r="L54" s="1103"/>
      <c r="M54" s="1103"/>
      <c r="N54" s="1103"/>
      <c r="O54" s="1103"/>
      <c r="P54" s="1104">
        <f t="shared" si="0"/>
        <v>400.40052899999995</v>
      </c>
      <c r="Q54" s="23"/>
      <c r="R54" s="47" t="s">
        <v>92</v>
      </c>
      <c r="S54" s="47">
        <v>84.461811000000012</v>
      </c>
      <c r="T54" s="47">
        <v>39.765363000000001</v>
      </c>
      <c r="U54" s="47">
        <v>54.482791999999996</v>
      </c>
      <c r="V54" s="47">
        <v>72.999107000000009</v>
      </c>
      <c r="W54" s="47">
        <v>76.88177499999999</v>
      </c>
      <c r="X54" s="47">
        <v>71.809680999999969</v>
      </c>
      <c r="AE54" s="47">
        <v>400.40052899999995</v>
      </c>
      <c r="AF54" s="1100">
        <f t="shared" si="1"/>
        <v>0</v>
      </c>
    </row>
    <row r="55" spans="1:32" ht="23.1" customHeight="1" x14ac:dyDescent="0.3">
      <c r="A55" s="1091"/>
      <c r="B55" s="1101">
        <f t="shared" si="2"/>
        <v>48</v>
      </c>
      <c r="C55" s="1102" t="s">
        <v>94</v>
      </c>
      <c r="D55" s="1103">
        <v>34.79616</v>
      </c>
      <c r="E55" s="1103">
        <v>17.692416999999999</v>
      </c>
      <c r="F55" s="1103">
        <v>14.711877000000001</v>
      </c>
      <c r="G55" s="1103">
        <v>20.659196000000001</v>
      </c>
      <c r="H55" s="1103">
        <v>36.403247999999998</v>
      </c>
      <c r="I55" s="1103">
        <v>33.11947</v>
      </c>
      <c r="J55" s="1103">
        <v>31.406054999999995</v>
      </c>
      <c r="K55" s="1103">
        <v>31.254552000000004</v>
      </c>
      <c r="L55" s="1103">
        <v>41.307492999999994</v>
      </c>
      <c r="M55" s="1103">
        <v>46.586117000000002</v>
      </c>
      <c r="N55" s="1103">
        <v>46.915896000000004</v>
      </c>
      <c r="O55" s="1103">
        <v>42.930319000000004</v>
      </c>
      <c r="P55" s="1104">
        <f t="shared" si="0"/>
        <v>397.78280000000001</v>
      </c>
      <c r="Q55" s="23"/>
      <c r="R55" s="47" t="s">
        <v>94</v>
      </c>
      <c r="S55" s="47">
        <v>34.79616</v>
      </c>
      <c r="T55" s="47">
        <v>17.692416999999999</v>
      </c>
      <c r="U55" s="47">
        <v>14.711877000000001</v>
      </c>
      <c r="V55" s="47">
        <v>20.659196000000001</v>
      </c>
      <c r="W55" s="47">
        <v>36.403247999999998</v>
      </c>
      <c r="X55" s="47">
        <v>33.11947</v>
      </c>
      <c r="Y55" s="47">
        <v>31.406054999999995</v>
      </c>
      <c r="Z55" s="47">
        <v>31.254552000000004</v>
      </c>
      <c r="AA55" s="47">
        <v>41.307492999999994</v>
      </c>
      <c r="AB55" s="47">
        <v>46.586117000000002</v>
      </c>
      <c r="AC55" s="47">
        <v>46.915896000000004</v>
      </c>
      <c r="AD55" s="47">
        <v>42.930319000000004</v>
      </c>
      <c r="AE55" s="47">
        <v>397.78280000000001</v>
      </c>
      <c r="AF55" s="1100">
        <f t="shared" si="1"/>
        <v>0</v>
      </c>
    </row>
    <row r="56" spans="1:32" ht="23.1" customHeight="1" x14ac:dyDescent="0.3">
      <c r="A56" s="1091"/>
      <c r="B56" s="1101">
        <f t="shared" si="2"/>
        <v>49</v>
      </c>
      <c r="C56" s="1102" t="s">
        <v>1820</v>
      </c>
      <c r="D56" s="1103"/>
      <c r="E56" s="1103"/>
      <c r="F56" s="1103"/>
      <c r="G56" s="1103"/>
      <c r="H56" s="1103"/>
      <c r="I56" s="1103"/>
      <c r="J56" s="1103"/>
      <c r="K56" s="1103"/>
      <c r="L56" s="1103"/>
      <c r="M56" s="1103"/>
      <c r="N56" s="1103">
        <v>3.1330979999999999</v>
      </c>
      <c r="O56" s="1103">
        <v>33.474510000000002</v>
      </c>
      <c r="P56" s="1104">
        <f t="shared" si="0"/>
        <v>36.607607999999999</v>
      </c>
      <c r="Q56" s="23"/>
      <c r="R56" s="47" t="s">
        <v>1820</v>
      </c>
      <c r="AC56" s="47">
        <v>3.1330979999999999</v>
      </c>
      <c r="AD56" s="47">
        <v>33.474510000000002</v>
      </c>
      <c r="AE56" s="47">
        <v>36.607607999999999</v>
      </c>
      <c r="AF56" s="1100">
        <f t="shared" si="1"/>
        <v>0</v>
      </c>
    </row>
    <row r="57" spans="1:32" ht="23.1" customHeight="1" x14ac:dyDescent="0.3">
      <c r="A57" s="1091"/>
      <c r="B57" s="1101">
        <f t="shared" si="2"/>
        <v>50</v>
      </c>
      <c r="C57" s="1102" t="s">
        <v>96</v>
      </c>
      <c r="D57" s="1103">
        <v>597.81688699999995</v>
      </c>
      <c r="E57" s="1103">
        <v>460.87017199999991</v>
      </c>
      <c r="F57" s="1103">
        <v>686.54332099999988</v>
      </c>
      <c r="G57" s="1103">
        <v>652.22959700000013</v>
      </c>
      <c r="H57" s="1103">
        <v>749.916563</v>
      </c>
      <c r="I57" s="1103">
        <v>789.57594000000017</v>
      </c>
      <c r="J57" s="1103">
        <v>799.14524400000028</v>
      </c>
      <c r="K57" s="1103">
        <v>950.21754399999998</v>
      </c>
      <c r="L57" s="1103">
        <v>833.69970999999998</v>
      </c>
      <c r="M57" s="1103">
        <v>804.8385609999998</v>
      </c>
      <c r="N57" s="1103">
        <v>769.18512800000008</v>
      </c>
      <c r="O57" s="1103">
        <v>722.38388299999997</v>
      </c>
      <c r="P57" s="1104">
        <f t="shared" si="0"/>
        <v>8816.4225500000011</v>
      </c>
      <c r="Q57" s="23"/>
      <c r="R57" s="47" t="s">
        <v>96</v>
      </c>
      <c r="S57" s="47">
        <v>597.81688699999995</v>
      </c>
      <c r="T57" s="47">
        <v>460.87017199999991</v>
      </c>
      <c r="U57" s="47">
        <v>686.54332099999988</v>
      </c>
      <c r="V57" s="47">
        <v>652.22959700000013</v>
      </c>
      <c r="W57" s="47">
        <v>749.916563</v>
      </c>
      <c r="X57" s="47">
        <v>789.57594000000017</v>
      </c>
      <c r="Y57" s="47">
        <v>799.14524400000028</v>
      </c>
      <c r="Z57" s="47">
        <v>950.21754399999998</v>
      </c>
      <c r="AA57" s="47">
        <v>833.69970999999998</v>
      </c>
      <c r="AB57" s="47">
        <v>804.8385609999998</v>
      </c>
      <c r="AC57" s="47">
        <v>769.18512800000008</v>
      </c>
      <c r="AD57" s="47">
        <v>722.38388299999997</v>
      </c>
      <c r="AE57" s="47">
        <v>8816.4225500000011</v>
      </c>
      <c r="AF57" s="1100">
        <f t="shared" si="1"/>
        <v>0</v>
      </c>
    </row>
    <row r="58" spans="1:32" ht="23.1" customHeight="1" x14ac:dyDescent="0.3">
      <c r="A58" s="1091"/>
      <c r="B58" s="1101">
        <f t="shared" si="2"/>
        <v>51</v>
      </c>
      <c r="C58" s="1102" t="s">
        <v>98</v>
      </c>
      <c r="D58" s="1103">
        <v>345.90911</v>
      </c>
      <c r="E58" s="1103">
        <v>310.01301699999999</v>
      </c>
      <c r="F58" s="1103">
        <v>313.62920500000001</v>
      </c>
      <c r="G58" s="1103">
        <v>0</v>
      </c>
      <c r="H58" s="1103">
        <v>25.742578999999999</v>
      </c>
      <c r="I58" s="1103">
        <v>311.11730299999999</v>
      </c>
      <c r="J58" s="1103">
        <v>362.04767800000002</v>
      </c>
      <c r="K58" s="1103">
        <v>408.35579599999994</v>
      </c>
      <c r="L58" s="1103">
        <v>406.82220100000001</v>
      </c>
      <c r="M58" s="1103">
        <v>392.70681000000002</v>
      </c>
      <c r="N58" s="1103">
        <v>327.424599</v>
      </c>
      <c r="O58" s="1103">
        <v>180.16898800000001</v>
      </c>
      <c r="P58" s="1104">
        <f t="shared" si="0"/>
        <v>3383.9372859999999</v>
      </c>
      <c r="Q58" s="23"/>
      <c r="R58" s="47" t="s">
        <v>98</v>
      </c>
      <c r="S58" s="47">
        <v>345.90911</v>
      </c>
      <c r="T58" s="47">
        <v>310.01301699999999</v>
      </c>
      <c r="U58" s="47">
        <v>313.62920500000001</v>
      </c>
      <c r="V58" s="47">
        <v>0</v>
      </c>
      <c r="W58" s="47">
        <v>25.742578999999999</v>
      </c>
      <c r="X58" s="47">
        <v>311.11730299999999</v>
      </c>
      <c r="Y58" s="47">
        <v>362.04767800000002</v>
      </c>
      <c r="Z58" s="47">
        <v>408.35579599999994</v>
      </c>
      <c r="AA58" s="47">
        <v>406.82220100000001</v>
      </c>
      <c r="AB58" s="47">
        <v>392.70681000000002</v>
      </c>
      <c r="AC58" s="47">
        <v>327.424599</v>
      </c>
      <c r="AD58" s="47">
        <v>180.16898800000001</v>
      </c>
      <c r="AE58" s="47">
        <v>3383.9372859999999</v>
      </c>
      <c r="AF58" s="1100">
        <f t="shared" si="1"/>
        <v>0</v>
      </c>
    </row>
    <row r="59" spans="1:32" ht="23.1" customHeight="1" x14ac:dyDescent="0.3">
      <c r="A59" s="1091"/>
      <c r="B59" s="1101">
        <f t="shared" si="2"/>
        <v>52</v>
      </c>
      <c r="C59" s="1102" t="s">
        <v>100</v>
      </c>
      <c r="D59" s="1103">
        <v>18.330587999999999</v>
      </c>
      <c r="E59" s="1103">
        <v>19.000489999999999</v>
      </c>
      <c r="F59" s="1103">
        <v>19.945027</v>
      </c>
      <c r="G59" s="1103">
        <v>18.980745000000002</v>
      </c>
      <c r="H59" s="1103">
        <v>16.343807000000002</v>
      </c>
      <c r="I59" s="1103">
        <v>9.585643000000001</v>
      </c>
      <c r="J59" s="1103">
        <v>4.8165579999999997</v>
      </c>
      <c r="K59" s="1103">
        <v>2.2101459999999999</v>
      </c>
      <c r="L59" s="1103">
        <v>5.5622609999999995</v>
      </c>
      <c r="M59" s="1103">
        <v>12.281048</v>
      </c>
      <c r="N59" s="1103">
        <v>16.304741</v>
      </c>
      <c r="O59" s="1103">
        <v>19.140896000000001</v>
      </c>
      <c r="P59" s="1104">
        <f t="shared" si="0"/>
        <v>162.50194999999999</v>
      </c>
      <c r="Q59" s="23"/>
      <c r="R59" s="47" t="s">
        <v>100</v>
      </c>
      <c r="S59" s="47">
        <v>18.330587999999999</v>
      </c>
      <c r="T59" s="47">
        <v>19.000489999999999</v>
      </c>
      <c r="U59" s="47">
        <v>19.945027</v>
      </c>
      <c r="V59" s="47">
        <v>18.980745000000002</v>
      </c>
      <c r="W59" s="47">
        <v>16.343807000000002</v>
      </c>
      <c r="X59" s="47">
        <v>9.585643000000001</v>
      </c>
      <c r="Y59" s="47">
        <v>4.8165579999999997</v>
      </c>
      <c r="Z59" s="47">
        <v>2.2101459999999999</v>
      </c>
      <c r="AA59" s="47">
        <v>5.5622609999999995</v>
      </c>
      <c r="AB59" s="47">
        <v>12.281048</v>
      </c>
      <c r="AC59" s="47">
        <v>16.304741</v>
      </c>
      <c r="AD59" s="47">
        <v>19.140896000000001</v>
      </c>
      <c r="AE59" s="47">
        <v>162.50194999999999</v>
      </c>
      <c r="AF59" s="1100">
        <f t="shared" si="1"/>
        <v>0</v>
      </c>
    </row>
    <row r="60" spans="1:32" ht="23.1" customHeight="1" x14ac:dyDescent="0.3">
      <c r="A60" s="1091"/>
      <c r="B60" s="1101">
        <f t="shared" si="2"/>
        <v>53</v>
      </c>
      <c r="C60" s="1102" t="s">
        <v>102</v>
      </c>
      <c r="D60" s="1103">
        <v>38.118056764999992</v>
      </c>
      <c r="E60" s="1103">
        <v>41.060370399999989</v>
      </c>
      <c r="F60" s="1103">
        <v>48.855348924999994</v>
      </c>
      <c r="G60" s="1103">
        <v>37.321127869999998</v>
      </c>
      <c r="H60" s="1103">
        <v>29.45483213</v>
      </c>
      <c r="I60" s="1103">
        <v>17.731727920000001</v>
      </c>
      <c r="J60" s="1103">
        <v>14.047123819999999</v>
      </c>
      <c r="K60" s="1103">
        <v>11.375837427499999</v>
      </c>
      <c r="L60" s="1103">
        <v>11.1122490025</v>
      </c>
      <c r="M60" s="1103">
        <v>16.219867942499999</v>
      </c>
      <c r="N60" s="1103">
        <v>35.276737887499998</v>
      </c>
      <c r="O60" s="1103">
        <v>47.364982992500003</v>
      </c>
      <c r="P60" s="1104">
        <f t="shared" si="0"/>
        <v>347.93826308249999</v>
      </c>
      <c r="Q60" s="23"/>
      <c r="R60" s="47" t="s">
        <v>102</v>
      </c>
      <c r="S60" s="47">
        <v>38.118056764999992</v>
      </c>
      <c r="T60" s="47">
        <v>41.060370399999989</v>
      </c>
      <c r="U60" s="47">
        <v>48.855348924999994</v>
      </c>
      <c r="V60" s="47">
        <v>37.321127869999998</v>
      </c>
      <c r="W60" s="47">
        <v>29.45483213</v>
      </c>
      <c r="X60" s="47">
        <v>17.731727920000001</v>
      </c>
      <c r="Y60" s="47">
        <v>14.047123819999999</v>
      </c>
      <c r="Z60" s="47">
        <v>11.375837427499999</v>
      </c>
      <c r="AA60" s="47">
        <v>11.1122490025</v>
      </c>
      <c r="AB60" s="47">
        <v>16.219867942499999</v>
      </c>
      <c r="AC60" s="47">
        <v>35.276737887499998</v>
      </c>
      <c r="AD60" s="47">
        <v>47.364982992500003</v>
      </c>
      <c r="AE60" s="47">
        <v>347.93826308249999</v>
      </c>
      <c r="AF60" s="1100">
        <f t="shared" si="1"/>
        <v>0</v>
      </c>
    </row>
    <row r="61" spans="1:32" ht="23.1" customHeight="1" x14ac:dyDescent="0.3">
      <c r="A61" s="1091"/>
      <c r="B61" s="1101">
        <f t="shared" si="2"/>
        <v>54</v>
      </c>
      <c r="C61" s="1102" t="s">
        <v>104</v>
      </c>
      <c r="D61" s="1103">
        <v>30.550261999999996</v>
      </c>
      <c r="E61" s="1103">
        <v>27.110887999999999</v>
      </c>
      <c r="F61" s="1103">
        <v>31.034557999999997</v>
      </c>
      <c r="G61" s="1103">
        <v>29.094257000000002</v>
      </c>
      <c r="H61" s="1103">
        <v>31.480367999999999</v>
      </c>
      <c r="I61" s="1103">
        <v>28.789946000000004</v>
      </c>
      <c r="J61" s="1103">
        <v>31.552596999999992</v>
      </c>
      <c r="K61" s="1103">
        <v>32.843079000000003</v>
      </c>
      <c r="L61" s="1103">
        <v>32.127516999999997</v>
      </c>
      <c r="M61" s="1103">
        <v>32.145021</v>
      </c>
      <c r="N61" s="1103">
        <v>33.185244000000004</v>
      </c>
      <c r="O61" s="1103">
        <v>33.915194999999997</v>
      </c>
      <c r="P61" s="1104">
        <f t="shared" si="0"/>
        <v>373.82893200000001</v>
      </c>
      <c r="Q61" s="23"/>
      <c r="R61" s="47" t="s">
        <v>104</v>
      </c>
      <c r="S61" s="47">
        <v>30.550261999999996</v>
      </c>
      <c r="T61" s="47">
        <v>27.110887999999999</v>
      </c>
      <c r="U61" s="47">
        <v>31.034557999999997</v>
      </c>
      <c r="V61" s="47">
        <v>29.094257000000002</v>
      </c>
      <c r="W61" s="47">
        <v>31.480367999999999</v>
      </c>
      <c r="X61" s="47">
        <v>28.789946000000004</v>
      </c>
      <c r="Y61" s="47">
        <v>31.552596999999992</v>
      </c>
      <c r="Z61" s="47">
        <v>32.843079000000003</v>
      </c>
      <c r="AA61" s="47">
        <v>32.127516999999997</v>
      </c>
      <c r="AB61" s="47">
        <v>32.145021</v>
      </c>
      <c r="AC61" s="47">
        <v>33.185244000000004</v>
      </c>
      <c r="AD61" s="47">
        <v>33.915194999999997</v>
      </c>
      <c r="AE61" s="47">
        <v>373.82893200000001</v>
      </c>
      <c r="AF61" s="1100">
        <f t="shared" si="1"/>
        <v>0</v>
      </c>
    </row>
    <row r="62" spans="1:32" ht="23.1" customHeight="1" x14ac:dyDescent="0.3">
      <c r="A62" s="1091"/>
      <c r="B62" s="1101">
        <f t="shared" si="2"/>
        <v>55</v>
      </c>
      <c r="C62" s="1102" t="s">
        <v>1818</v>
      </c>
      <c r="D62" s="1103"/>
      <c r="E62" s="1103"/>
      <c r="F62" s="1103"/>
      <c r="G62" s="1103"/>
      <c r="H62" s="1103"/>
      <c r="I62" s="1103"/>
      <c r="J62" s="1103"/>
      <c r="K62" s="1103"/>
      <c r="L62" s="1103">
        <v>0</v>
      </c>
      <c r="M62" s="1103">
        <v>0</v>
      </c>
      <c r="N62" s="1103">
        <v>0</v>
      </c>
      <c r="O62" s="1103">
        <v>0</v>
      </c>
      <c r="P62" s="1104">
        <f t="shared" si="0"/>
        <v>0</v>
      </c>
      <c r="Q62" s="23"/>
      <c r="R62" s="47" t="s">
        <v>1818</v>
      </c>
      <c r="AA62" s="47">
        <v>0</v>
      </c>
      <c r="AB62" s="47">
        <v>0</v>
      </c>
      <c r="AC62" s="47">
        <v>0</v>
      </c>
      <c r="AD62" s="47">
        <v>0</v>
      </c>
      <c r="AE62" s="47">
        <v>0</v>
      </c>
      <c r="AF62" s="1100">
        <f t="shared" si="1"/>
        <v>0</v>
      </c>
    </row>
    <row r="63" spans="1:32" ht="23.1" customHeight="1" x14ac:dyDescent="0.3">
      <c r="A63" s="1091"/>
      <c r="B63" s="1101">
        <f t="shared" si="2"/>
        <v>56</v>
      </c>
      <c r="C63" s="1102" t="s">
        <v>1599</v>
      </c>
      <c r="D63" s="1103">
        <v>3.1220340000000002</v>
      </c>
      <c r="E63" s="1103">
        <v>4.4773819999999995</v>
      </c>
      <c r="F63" s="1103">
        <v>3.5017109999999998</v>
      </c>
      <c r="G63" s="1103">
        <v>3.9917420000000003</v>
      </c>
      <c r="H63" s="1103">
        <v>6.3800189999999999</v>
      </c>
      <c r="I63" s="1103">
        <v>8.2650989999999993</v>
      </c>
      <c r="J63" s="1103">
        <v>8.3628389999999992</v>
      </c>
      <c r="K63" s="1103">
        <v>7.6698729999999999</v>
      </c>
      <c r="L63" s="1103">
        <v>7.7355359999999997</v>
      </c>
      <c r="M63" s="1103">
        <v>5.2503850000000005</v>
      </c>
      <c r="N63" s="1103">
        <v>4.620603</v>
      </c>
      <c r="O63" s="1103">
        <v>4.8505339999999997</v>
      </c>
      <c r="P63" s="1104">
        <f t="shared" si="0"/>
        <v>68.227757000000011</v>
      </c>
      <c r="Q63" s="23"/>
      <c r="R63" s="47" t="s">
        <v>1599</v>
      </c>
      <c r="S63" s="47">
        <v>3.1220340000000002</v>
      </c>
      <c r="T63" s="47">
        <v>4.4773819999999995</v>
      </c>
      <c r="U63" s="47">
        <v>3.5017109999999998</v>
      </c>
      <c r="V63" s="47">
        <v>3.9917420000000003</v>
      </c>
      <c r="W63" s="47">
        <v>6.3800189999999999</v>
      </c>
      <c r="X63" s="47">
        <v>8.2650989999999993</v>
      </c>
      <c r="Y63" s="47">
        <v>8.3628389999999992</v>
      </c>
      <c r="Z63" s="47">
        <v>7.6698729999999999</v>
      </c>
      <c r="AA63" s="47">
        <v>7.7355359999999997</v>
      </c>
      <c r="AB63" s="47">
        <v>5.2503850000000005</v>
      </c>
      <c r="AC63" s="47">
        <v>4.620603</v>
      </c>
      <c r="AD63" s="47">
        <v>4.8505339999999997</v>
      </c>
      <c r="AE63" s="47">
        <v>68.227757000000011</v>
      </c>
      <c r="AF63" s="1100">
        <f t="shared" si="1"/>
        <v>0</v>
      </c>
    </row>
    <row r="64" spans="1:32" ht="23.1" customHeight="1" x14ac:dyDescent="0.3">
      <c r="A64" s="1091"/>
      <c r="B64" s="1101">
        <f t="shared" si="2"/>
        <v>57</v>
      </c>
      <c r="C64" s="1102" t="s">
        <v>1602</v>
      </c>
      <c r="D64" s="1103">
        <v>3.625219</v>
      </c>
      <c r="E64" s="1103">
        <v>5.8031440000000005</v>
      </c>
      <c r="F64" s="1103">
        <v>3.94672</v>
      </c>
      <c r="G64" s="1103">
        <v>5.1476750000000004</v>
      </c>
      <c r="H64" s="1103">
        <v>8.0582089999999997</v>
      </c>
      <c r="I64" s="1103">
        <v>9.8535690000000002</v>
      </c>
      <c r="J64" s="1103">
        <v>9.9918549999999993</v>
      </c>
      <c r="K64" s="1103">
        <v>9.2657150000000001</v>
      </c>
      <c r="L64" s="1103">
        <v>9.1080059999999996</v>
      </c>
      <c r="M64" s="1103">
        <v>6.1848779999999994</v>
      </c>
      <c r="N64" s="1103">
        <v>5.5469629999999999</v>
      </c>
      <c r="O64" s="1103">
        <v>5.9193680000000004</v>
      </c>
      <c r="P64" s="1104">
        <f t="shared" si="0"/>
        <v>82.451321000000007</v>
      </c>
      <c r="Q64" s="23"/>
      <c r="R64" s="47" t="s">
        <v>1602</v>
      </c>
      <c r="S64" s="47">
        <v>3.625219</v>
      </c>
      <c r="T64" s="47">
        <v>5.8031440000000005</v>
      </c>
      <c r="U64" s="47">
        <v>3.94672</v>
      </c>
      <c r="V64" s="47">
        <v>5.1476750000000004</v>
      </c>
      <c r="W64" s="47">
        <v>8.0582089999999997</v>
      </c>
      <c r="X64" s="47">
        <v>9.8535690000000002</v>
      </c>
      <c r="Y64" s="47">
        <v>9.9918549999999993</v>
      </c>
      <c r="Z64" s="47">
        <v>9.2657150000000001</v>
      </c>
      <c r="AA64" s="47">
        <v>9.1080059999999996</v>
      </c>
      <c r="AB64" s="47">
        <v>6.1848779999999994</v>
      </c>
      <c r="AC64" s="47">
        <v>5.5469629999999999</v>
      </c>
      <c r="AD64" s="47">
        <v>5.9193680000000004</v>
      </c>
      <c r="AE64" s="47">
        <v>82.451321000000007</v>
      </c>
      <c r="AF64" s="1100">
        <f t="shared" si="1"/>
        <v>0</v>
      </c>
    </row>
    <row r="65" spans="1:32" ht="23.1" customHeight="1" x14ac:dyDescent="0.3">
      <c r="A65" s="1091"/>
      <c r="B65" s="1101">
        <f t="shared" si="2"/>
        <v>58</v>
      </c>
      <c r="C65" s="1102" t="s">
        <v>106</v>
      </c>
      <c r="D65" s="1103">
        <v>3.4709949999999994</v>
      </c>
      <c r="E65" s="1103">
        <v>3.3962719999999993</v>
      </c>
      <c r="F65" s="1103">
        <v>3.9640749999999993</v>
      </c>
      <c r="G65" s="1103">
        <v>3.5747740000000001</v>
      </c>
      <c r="H65" s="1103">
        <v>3.9144509999999997</v>
      </c>
      <c r="I65" s="1103">
        <v>3.5037220000000002</v>
      </c>
      <c r="J65" s="1103">
        <v>3.3277590000000004</v>
      </c>
      <c r="K65" s="1103">
        <v>3.0912799999999998</v>
      </c>
      <c r="L65" s="1103">
        <v>2.5438619999999998</v>
      </c>
      <c r="M65" s="1103">
        <v>3.0708579999999994</v>
      </c>
      <c r="N65" s="1103">
        <v>3.616031</v>
      </c>
      <c r="O65" s="1103">
        <v>3.6865870000000003</v>
      </c>
      <c r="P65" s="1104">
        <f t="shared" si="0"/>
        <v>41.160665999999999</v>
      </c>
      <c r="Q65" s="23"/>
      <c r="R65" s="47" t="s">
        <v>106</v>
      </c>
      <c r="S65" s="47">
        <v>3.4709949999999994</v>
      </c>
      <c r="T65" s="47">
        <v>3.3962719999999993</v>
      </c>
      <c r="U65" s="47">
        <v>3.9640749999999993</v>
      </c>
      <c r="V65" s="47">
        <v>3.5747740000000001</v>
      </c>
      <c r="W65" s="47">
        <v>3.9144509999999997</v>
      </c>
      <c r="X65" s="47">
        <v>3.5037220000000002</v>
      </c>
      <c r="Y65" s="47">
        <v>3.3277590000000004</v>
      </c>
      <c r="Z65" s="47">
        <v>3.0912799999999998</v>
      </c>
      <c r="AA65" s="47">
        <v>2.5438619999999998</v>
      </c>
      <c r="AB65" s="47">
        <v>3.0708579999999994</v>
      </c>
      <c r="AC65" s="47">
        <v>3.616031</v>
      </c>
      <c r="AD65" s="47">
        <v>3.6865870000000003</v>
      </c>
      <c r="AE65" s="47">
        <v>41.160665999999999</v>
      </c>
      <c r="AF65" s="1100">
        <f t="shared" si="1"/>
        <v>0</v>
      </c>
    </row>
    <row r="66" spans="1:32" ht="23.1" customHeight="1" x14ac:dyDescent="0.3">
      <c r="A66" s="1091"/>
      <c r="B66" s="1101">
        <f t="shared" si="2"/>
        <v>59</v>
      </c>
      <c r="C66" s="1102" t="s">
        <v>109</v>
      </c>
      <c r="D66" s="1103">
        <v>2.5861999999999998</v>
      </c>
      <c r="E66" s="1103">
        <v>2.2291999999999996</v>
      </c>
      <c r="F66" s="1103">
        <v>2.3944000000000001</v>
      </c>
      <c r="G66" s="1103">
        <v>2.3521000000000001</v>
      </c>
      <c r="H66" s="1103">
        <v>2.1330999999999998</v>
      </c>
      <c r="I66" s="1103">
        <v>2.1267</v>
      </c>
      <c r="J66" s="1103">
        <v>2.5579999999999998</v>
      </c>
      <c r="K66" s="1103">
        <v>2.4103000000000003</v>
      </c>
      <c r="L66" s="1103">
        <v>2.1720999999999999</v>
      </c>
      <c r="M66" s="1103">
        <v>2.6004999999999998</v>
      </c>
      <c r="N66" s="1103">
        <v>1.7647999999999999</v>
      </c>
      <c r="O66" s="1103">
        <v>2.6004999999999998</v>
      </c>
      <c r="P66" s="1104">
        <f t="shared" si="0"/>
        <v>27.927900000000001</v>
      </c>
      <c r="Q66" s="23"/>
      <c r="R66" s="47" t="s">
        <v>109</v>
      </c>
      <c r="S66" s="47">
        <v>2.5861999999999998</v>
      </c>
      <c r="T66" s="47">
        <v>2.2291999999999996</v>
      </c>
      <c r="U66" s="47">
        <v>2.3944000000000001</v>
      </c>
      <c r="V66" s="47">
        <v>2.3521000000000001</v>
      </c>
      <c r="W66" s="47">
        <v>2.1330999999999998</v>
      </c>
      <c r="X66" s="47">
        <v>2.1267</v>
      </c>
      <c r="Y66" s="47">
        <v>2.5579999999999998</v>
      </c>
      <c r="Z66" s="47">
        <v>2.4103000000000003</v>
      </c>
      <c r="AA66" s="47">
        <v>2.1720999999999999</v>
      </c>
      <c r="AB66" s="47">
        <v>2.6004999999999998</v>
      </c>
      <c r="AC66" s="47">
        <v>1.7647999999999999</v>
      </c>
      <c r="AD66" s="47">
        <v>2.6004999999999998</v>
      </c>
      <c r="AE66" s="47">
        <v>27.927900000000001</v>
      </c>
      <c r="AF66" s="1100">
        <f t="shared" si="1"/>
        <v>0</v>
      </c>
    </row>
    <row r="67" spans="1:32" ht="23.1" customHeight="1" x14ac:dyDescent="0.3">
      <c r="A67" s="1091"/>
      <c r="B67" s="1101">
        <f t="shared" si="2"/>
        <v>60</v>
      </c>
      <c r="C67" s="1102" t="s">
        <v>111</v>
      </c>
      <c r="D67" s="1103">
        <v>13.497032000000001</v>
      </c>
      <c r="E67" s="1103">
        <v>12.669625999999999</v>
      </c>
      <c r="F67" s="1103">
        <v>14.152934</v>
      </c>
      <c r="G67" s="1103">
        <v>9.738703000000001</v>
      </c>
      <c r="H67" s="1103">
        <v>5.0964270000000003</v>
      </c>
      <c r="I67" s="1103">
        <v>13.077857</v>
      </c>
      <c r="J67" s="1103">
        <v>12.992287000000001</v>
      </c>
      <c r="K67" s="1103">
        <v>13.130862</v>
      </c>
      <c r="L67" s="1103">
        <v>12.113</v>
      </c>
      <c r="M67" s="1103">
        <v>11.631413</v>
      </c>
      <c r="N67" s="1103">
        <v>11.25949</v>
      </c>
      <c r="O67" s="1103">
        <v>13.139377</v>
      </c>
      <c r="P67" s="1104">
        <f t="shared" si="0"/>
        <v>142.49900799999998</v>
      </c>
      <c r="Q67" s="23"/>
      <c r="R67" s="47" t="s">
        <v>111</v>
      </c>
      <c r="S67" s="47">
        <v>13.497032000000001</v>
      </c>
      <c r="T67" s="47">
        <v>12.669625999999999</v>
      </c>
      <c r="U67" s="47">
        <v>14.152934</v>
      </c>
      <c r="V67" s="47">
        <v>9.738703000000001</v>
      </c>
      <c r="W67" s="47">
        <v>5.0964270000000003</v>
      </c>
      <c r="X67" s="47">
        <v>13.077857</v>
      </c>
      <c r="Y67" s="47">
        <v>12.992287000000001</v>
      </c>
      <c r="Z67" s="47">
        <v>13.130862</v>
      </c>
      <c r="AA67" s="47">
        <v>12.113</v>
      </c>
      <c r="AB67" s="47">
        <v>11.631413</v>
      </c>
      <c r="AC67" s="47">
        <v>11.25949</v>
      </c>
      <c r="AD67" s="47">
        <v>13.139377</v>
      </c>
      <c r="AE67" s="47">
        <v>142.49900799999998</v>
      </c>
      <c r="AF67" s="1100">
        <f t="shared" si="1"/>
        <v>0</v>
      </c>
    </row>
    <row r="68" spans="1:32" ht="23.1" customHeight="1" x14ac:dyDescent="0.3">
      <c r="A68" s="1091"/>
      <c r="B68" s="1101">
        <f t="shared" si="2"/>
        <v>61</v>
      </c>
      <c r="C68" s="1102" t="s">
        <v>113</v>
      </c>
      <c r="D68" s="1103">
        <v>12.401731999999999</v>
      </c>
      <c r="E68" s="1103">
        <v>9.896878000000001</v>
      </c>
      <c r="F68" s="1103">
        <v>10.683316</v>
      </c>
      <c r="G68" s="1103">
        <v>12.977675000000001</v>
      </c>
      <c r="H68" s="1103">
        <v>13.682447</v>
      </c>
      <c r="I68" s="1103">
        <v>11.644535000000001</v>
      </c>
      <c r="J68" s="1103">
        <v>10.11645</v>
      </c>
      <c r="K68" s="1103">
        <v>9.5356989999999993</v>
      </c>
      <c r="L68" s="1103">
        <v>10.090709</v>
      </c>
      <c r="M68" s="1103">
        <v>12.158390000000001</v>
      </c>
      <c r="N68" s="1103">
        <v>12.075994000000001</v>
      </c>
      <c r="O68" s="1103">
        <v>12.691258999999999</v>
      </c>
      <c r="P68" s="1104">
        <f t="shared" si="0"/>
        <v>137.955084</v>
      </c>
      <c r="Q68" s="23"/>
      <c r="R68" s="47" t="s">
        <v>113</v>
      </c>
      <c r="S68" s="47">
        <v>12.401731999999999</v>
      </c>
      <c r="T68" s="47">
        <v>9.896878000000001</v>
      </c>
      <c r="U68" s="47">
        <v>10.683316</v>
      </c>
      <c r="V68" s="47">
        <v>12.977675000000001</v>
      </c>
      <c r="W68" s="47">
        <v>13.682447</v>
      </c>
      <c r="X68" s="47">
        <v>11.644535000000001</v>
      </c>
      <c r="Y68" s="47">
        <v>10.11645</v>
      </c>
      <c r="Z68" s="47">
        <v>9.5356989999999993</v>
      </c>
      <c r="AA68" s="47">
        <v>10.090709</v>
      </c>
      <c r="AB68" s="47">
        <v>12.158390000000001</v>
      </c>
      <c r="AC68" s="47">
        <v>12.075994000000001</v>
      </c>
      <c r="AD68" s="47">
        <v>12.691258999999999</v>
      </c>
      <c r="AE68" s="47">
        <v>137.955084</v>
      </c>
      <c r="AF68" s="1100">
        <f t="shared" si="1"/>
        <v>0</v>
      </c>
    </row>
    <row r="69" spans="1:32" ht="23.1" customHeight="1" x14ac:dyDescent="0.3">
      <c r="A69" s="1091"/>
      <c r="B69" s="1101">
        <f t="shared" si="2"/>
        <v>62</v>
      </c>
      <c r="C69" s="1102" t="s">
        <v>1709</v>
      </c>
      <c r="D69" s="1103">
        <v>0.52292799999999995</v>
      </c>
      <c r="E69" s="1103">
        <v>0.47170499999999999</v>
      </c>
      <c r="F69" s="1103">
        <v>7.5858000000000009E-2</v>
      </c>
      <c r="G69" s="1103">
        <v>0</v>
      </c>
      <c r="H69" s="1103">
        <v>0.122098</v>
      </c>
      <c r="I69" s="1103">
        <v>0.35728300000000002</v>
      </c>
      <c r="J69" s="1103">
        <v>0</v>
      </c>
      <c r="K69" s="1103">
        <v>0</v>
      </c>
      <c r="L69" s="1103">
        <v>0</v>
      </c>
      <c r="M69" s="1103">
        <v>0</v>
      </c>
      <c r="N69" s="1103">
        <v>0</v>
      </c>
      <c r="O69" s="1103">
        <v>0</v>
      </c>
      <c r="P69" s="1104">
        <f t="shared" si="0"/>
        <v>1.5498719999999999</v>
      </c>
      <c r="Q69" s="23"/>
      <c r="R69" s="47" t="s">
        <v>1709</v>
      </c>
      <c r="S69" s="47">
        <v>0.52292799999999995</v>
      </c>
      <c r="T69" s="47">
        <v>0.47170499999999999</v>
      </c>
      <c r="U69" s="47">
        <v>7.5858000000000009E-2</v>
      </c>
      <c r="V69" s="47">
        <v>0</v>
      </c>
      <c r="W69" s="47">
        <v>0.122098</v>
      </c>
      <c r="X69" s="47">
        <v>0.35728300000000002</v>
      </c>
      <c r="Y69" s="47">
        <v>0</v>
      </c>
      <c r="Z69" s="47">
        <v>0</v>
      </c>
      <c r="AA69" s="47">
        <v>0</v>
      </c>
      <c r="AB69" s="47">
        <v>0</v>
      </c>
      <c r="AC69" s="47">
        <v>0</v>
      </c>
      <c r="AD69" s="47">
        <v>0</v>
      </c>
      <c r="AE69" s="47">
        <v>1.5498719999999999</v>
      </c>
      <c r="AF69" s="1100">
        <f t="shared" si="1"/>
        <v>0</v>
      </c>
    </row>
    <row r="70" spans="1:32" ht="23.1" customHeight="1" x14ac:dyDescent="0.3">
      <c r="A70" s="1091"/>
      <c r="B70" s="1101">
        <f t="shared" si="2"/>
        <v>63</v>
      </c>
      <c r="C70" s="1102" t="s">
        <v>115</v>
      </c>
      <c r="D70" s="1103">
        <v>0.39856000000000003</v>
      </c>
      <c r="E70" s="1103">
        <v>0.18362000000000001</v>
      </c>
      <c r="F70" s="1103">
        <v>3.4949999999999998E-3</v>
      </c>
      <c r="G70" s="1103">
        <v>4.7817999999999999E-2</v>
      </c>
      <c r="H70" s="1103">
        <v>0.29337400000000002</v>
      </c>
      <c r="I70" s="1103">
        <v>1.16E-3</v>
      </c>
      <c r="J70" s="1103">
        <v>0.62787999999999999</v>
      </c>
      <c r="K70" s="1103">
        <v>0.47131999999999996</v>
      </c>
      <c r="L70" s="1103">
        <v>2.8040000000000002E-2</v>
      </c>
      <c r="M70" s="1103">
        <v>0.71526000000000001</v>
      </c>
      <c r="N70" s="1103">
        <v>0.34050000000000002</v>
      </c>
      <c r="O70" s="1103">
        <v>2.6809999999999997E-2</v>
      </c>
      <c r="P70" s="1104">
        <f t="shared" si="0"/>
        <v>3.1378369999999993</v>
      </c>
      <c r="Q70" s="23"/>
      <c r="R70" s="47" t="s">
        <v>115</v>
      </c>
      <c r="S70" s="47">
        <v>0.39856000000000003</v>
      </c>
      <c r="T70" s="47">
        <v>0.18362000000000001</v>
      </c>
      <c r="U70" s="47">
        <v>3.4949999999999998E-3</v>
      </c>
      <c r="V70" s="47">
        <v>4.7817999999999999E-2</v>
      </c>
      <c r="W70" s="47">
        <v>0.29337400000000002</v>
      </c>
      <c r="X70" s="47">
        <v>1.16E-3</v>
      </c>
      <c r="Y70" s="47">
        <v>0.62787999999999999</v>
      </c>
      <c r="Z70" s="47">
        <v>0.47131999999999996</v>
      </c>
      <c r="AA70" s="47">
        <v>2.8040000000000002E-2</v>
      </c>
      <c r="AB70" s="47">
        <v>0.71526000000000001</v>
      </c>
      <c r="AC70" s="47">
        <v>0.34050000000000002</v>
      </c>
      <c r="AD70" s="47">
        <v>2.6809999999999997E-2</v>
      </c>
      <c r="AE70" s="47">
        <v>3.1378369999999993</v>
      </c>
      <c r="AF70" s="1100">
        <f t="shared" si="1"/>
        <v>0</v>
      </c>
    </row>
    <row r="71" spans="1:32" ht="23.1" customHeight="1" x14ac:dyDescent="0.3">
      <c r="A71" s="1091"/>
      <c r="B71" s="1101">
        <f t="shared" si="2"/>
        <v>64</v>
      </c>
      <c r="C71" s="1102" t="s">
        <v>117</v>
      </c>
      <c r="D71" s="1103">
        <v>60.387160000000002</v>
      </c>
      <c r="E71" s="1103">
        <v>60.478935000000007</v>
      </c>
      <c r="F71" s="1103">
        <v>66.884093000000007</v>
      </c>
      <c r="G71" s="1103">
        <v>64.326910999999996</v>
      </c>
      <c r="H71" s="1103">
        <v>64.15256500000001</v>
      </c>
      <c r="I71" s="1103">
        <v>42.103965000000002</v>
      </c>
      <c r="J71" s="1103">
        <v>37.935866999999995</v>
      </c>
      <c r="K71" s="1103">
        <v>36.149866000000003</v>
      </c>
      <c r="L71" s="1103">
        <v>35.540033000000001</v>
      </c>
      <c r="M71" s="1103">
        <v>42.149309000000002</v>
      </c>
      <c r="N71" s="1103">
        <v>51.835654999999996</v>
      </c>
      <c r="O71" s="1103">
        <v>66.684337999999997</v>
      </c>
      <c r="P71" s="1104">
        <f t="shared" si="0"/>
        <v>628.62869699999999</v>
      </c>
      <c r="Q71" s="23"/>
      <c r="R71" s="47" t="s">
        <v>117</v>
      </c>
      <c r="S71" s="47">
        <v>60.387160000000002</v>
      </c>
      <c r="T71" s="47">
        <v>60.478935000000007</v>
      </c>
      <c r="U71" s="47">
        <v>66.884093000000007</v>
      </c>
      <c r="V71" s="47">
        <v>64.326910999999996</v>
      </c>
      <c r="W71" s="47">
        <v>64.15256500000001</v>
      </c>
      <c r="X71" s="47">
        <v>42.103965000000002</v>
      </c>
      <c r="Y71" s="47">
        <v>37.935866999999995</v>
      </c>
      <c r="Z71" s="47">
        <v>36.149866000000003</v>
      </c>
      <c r="AA71" s="47">
        <v>35.540033000000001</v>
      </c>
      <c r="AB71" s="47">
        <v>42.149309000000002</v>
      </c>
      <c r="AC71" s="47">
        <v>51.835654999999996</v>
      </c>
      <c r="AD71" s="47">
        <v>66.684337999999997</v>
      </c>
      <c r="AE71" s="47">
        <v>628.62869699999999</v>
      </c>
      <c r="AF71" s="1100">
        <f t="shared" si="1"/>
        <v>0</v>
      </c>
    </row>
    <row r="72" spans="1:32" ht="23.1" customHeight="1" x14ac:dyDescent="0.3">
      <c r="A72" s="1091"/>
      <c r="B72" s="1101">
        <f t="shared" si="2"/>
        <v>65</v>
      </c>
      <c r="C72" s="1102" t="s">
        <v>119</v>
      </c>
      <c r="D72" s="1103">
        <v>927.06707399999993</v>
      </c>
      <c r="E72" s="1103">
        <v>872.92927200000008</v>
      </c>
      <c r="F72" s="1103">
        <v>920.40127800000005</v>
      </c>
      <c r="G72" s="1103">
        <v>1010.6412310000001</v>
      </c>
      <c r="H72" s="1103">
        <v>1025.2554390000003</v>
      </c>
      <c r="I72" s="1103">
        <v>981.00341700000013</v>
      </c>
      <c r="J72" s="1103">
        <v>956.11985700000002</v>
      </c>
      <c r="K72" s="1103">
        <v>967.98263300000008</v>
      </c>
      <c r="L72" s="1103">
        <v>961.70301100000006</v>
      </c>
      <c r="M72" s="1103">
        <v>995.90561000000014</v>
      </c>
      <c r="N72" s="1103">
        <v>958.6480029999999</v>
      </c>
      <c r="O72" s="1103">
        <v>808.92341199999998</v>
      </c>
      <c r="P72" s="1104">
        <f t="shared" ref="P72:P91" si="3">SUM(D72:O72)</f>
        <v>11386.580237</v>
      </c>
      <c r="Q72" s="23"/>
      <c r="R72" s="47" t="s">
        <v>119</v>
      </c>
      <c r="S72" s="47">
        <v>927.06707399999993</v>
      </c>
      <c r="T72" s="47">
        <v>872.92927200000008</v>
      </c>
      <c r="U72" s="47">
        <v>920.40127800000005</v>
      </c>
      <c r="V72" s="47">
        <v>1010.6412310000001</v>
      </c>
      <c r="W72" s="47">
        <v>1025.2554390000003</v>
      </c>
      <c r="X72" s="47">
        <v>981.00341700000013</v>
      </c>
      <c r="Y72" s="47">
        <v>956.11985700000002</v>
      </c>
      <c r="Z72" s="47">
        <v>967.98263300000008</v>
      </c>
      <c r="AA72" s="47">
        <v>961.70301100000006</v>
      </c>
      <c r="AB72" s="47">
        <v>995.90561000000014</v>
      </c>
      <c r="AC72" s="47">
        <v>958.6480029999999</v>
      </c>
      <c r="AD72" s="47">
        <v>808.92341199999998</v>
      </c>
      <c r="AE72" s="47">
        <v>11386.580237</v>
      </c>
      <c r="AF72" s="1100">
        <f t="shared" si="1"/>
        <v>0</v>
      </c>
    </row>
    <row r="73" spans="1:32" ht="23.1" customHeight="1" x14ac:dyDescent="0.3">
      <c r="A73" s="1091"/>
      <c r="B73" s="1101">
        <f t="shared" si="2"/>
        <v>66</v>
      </c>
      <c r="C73" s="1102" t="s">
        <v>1629</v>
      </c>
      <c r="D73" s="1103">
        <v>27.632864999999999</v>
      </c>
      <c r="E73" s="1103">
        <v>47.923401999999996</v>
      </c>
      <c r="F73" s="1103">
        <v>52.874620999999998</v>
      </c>
      <c r="G73" s="1103">
        <v>40.797670999999994</v>
      </c>
      <c r="H73" s="1103">
        <v>37.408594000000001</v>
      </c>
      <c r="I73" s="1103">
        <v>19.846168000000002</v>
      </c>
      <c r="J73" s="1103">
        <v>15.065557999999999</v>
      </c>
      <c r="K73" s="1103">
        <v>12.97217</v>
      </c>
      <c r="L73" s="1103">
        <v>12.377784999999999</v>
      </c>
      <c r="M73" s="1103">
        <v>27.933439999999997</v>
      </c>
      <c r="N73" s="1103">
        <v>30.130271</v>
      </c>
      <c r="O73" s="1103">
        <v>49.873470999999995</v>
      </c>
      <c r="P73" s="1104">
        <f t="shared" si="3"/>
        <v>374.83601599999997</v>
      </c>
      <c r="Q73" s="23"/>
      <c r="R73" s="47" t="s">
        <v>1629</v>
      </c>
      <c r="S73" s="47">
        <v>27.632864999999999</v>
      </c>
      <c r="T73" s="47">
        <v>47.923401999999996</v>
      </c>
      <c r="U73" s="47">
        <v>52.874620999999998</v>
      </c>
      <c r="V73" s="47">
        <v>40.797670999999994</v>
      </c>
      <c r="W73" s="47">
        <v>37.408594000000001</v>
      </c>
      <c r="X73" s="47">
        <v>19.846168000000002</v>
      </c>
      <c r="Y73" s="47">
        <v>15.065557999999999</v>
      </c>
      <c r="Z73" s="47">
        <v>12.97217</v>
      </c>
      <c r="AA73" s="47">
        <v>12.377784999999999</v>
      </c>
      <c r="AB73" s="47">
        <v>27.933439999999997</v>
      </c>
      <c r="AC73" s="47">
        <v>30.130271</v>
      </c>
      <c r="AD73" s="47">
        <v>49.873470999999995</v>
      </c>
      <c r="AE73" s="47">
        <v>374.83601599999997</v>
      </c>
      <c r="AF73" s="1100">
        <f t="shared" ref="AF73:AF96" si="4">AE73-P73</f>
        <v>0</v>
      </c>
    </row>
    <row r="74" spans="1:32" ht="23.1" customHeight="1" x14ac:dyDescent="0.3">
      <c r="A74" s="1091"/>
      <c r="B74" s="1101">
        <f t="shared" ref="B74:B90" si="5">+B73+1</f>
        <v>67</v>
      </c>
      <c r="C74" s="1102" t="s">
        <v>121</v>
      </c>
      <c r="D74" s="1103">
        <v>2.5162079999999998</v>
      </c>
      <c r="E74" s="1103">
        <v>2.235322</v>
      </c>
      <c r="F74" s="1103">
        <v>2.211354</v>
      </c>
      <c r="G74" s="1103">
        <v>2.4861120000000003</v>
      </c>
      <c r="H74" s="1103">
        <v>2.4358439999999999</v>
      </c>
      <c r="I74" s="1103">
        <v>1.5523600000000002</v>
      </c>
      <c r="J74" s="1103">
        <v>1.4548290000000001</v>
      </c>
      <c r="K74" s="1103">
        <v>0.95570899999999992</v>
      </c>
      <c r="L74" s="1103">
        <v>0.88280800000000004</v>
      </c>
      <c r="M74" s="1103">
        <v>1.7158250000000002</v>
      </c>
      <c r="N74" s="1103">
        <v>2.1703740000000002</v>
      </c>
      <c r="O74" s="1103">
        <v>2.3720249999999998</v>
      </c>
      <c r="P74" s="1104">
        <f t="shared" si="3"/>
        <v>22.988769999999999</v>
      </c>
      <c r="Q74" s="23"/>
      <c r="R74" s="47" t="s">
        <v>121</v>
      </c>
      <c r="S74" s="47">
        <v>2.5162079999999998</v>
      </c>
      <c r="T74" s="47">
        <v>2.235322</v>
      </c>
      <c r="U74" s="47">
        <v>2.211354</v>
      </c>
      <c r="V74" s="47">
        <v>2.4861120000000003</v>
      </c>
      <c r="W74" s="47">
        <v>2.4358439999999999</v>
      </c>
      <c r="X74" s="47">
        <v>1.5523600000000002</v>
      </c>
      <c r="Y74" s="47">
        <v>1.4548290000000001</v>
      </c>
      <c r="Z74" s="47">
        <v>0.95570899999999992</v>
      </c>
      <c r="AA74" s="47">
        <v>0.88280800000000004</v>
      </c>
      <c r="AB74" s="47">
        <v>1.7158250000000002</v>
      </c>
      <c r="AC74" s="47">
        <v>2.1703740000000002</v>
      </c>
      <c r="AD74" s="47">
        <v>2.3720249999999998</v>
      </c>
      <c r="AE74" s="47">
        <v>22.988769999999999</v>
      </c>
      <c r="AF74" s="1100">
        <f t="shared" si="4"/>
        <v>0</v>
      </c>
    </row>
    <row r="75" spans="1:32" ht="23.1" customHeight="1" x14ac:dyDescent="0.3">
      <c r="A75" s="1091"/>
      <c r="B75" s="1101">
        <f t="shared" si="5"/>
        <v>68</v>
      </c>
      <c r="C75" s="1102" t="s">
        <v>1587</v>
      </c>
      <c r="D75" s="1103">
        <v>3.8981170000000001</v>
      </c>
      <c r="E75" s="1103">
        <v>3.3501340000000002</v>
      </c>
      <c r="F75" s="1103">
        <v>3.848468</v>
      </c>
      <c r="G75" s="1103">
        <v>3.727589</v>
      </c>
      <c r="H75" s="1103">
        <v>3.4053330000000002</v>
      </c>
      <c r="I75" s="1103">
        <v>3.5977399999999999</v>
      </c>
      <c r="J75" s="1103">
        <v>3.7470650000000001</v>
      </c>
      <c r="K75" s="1103">
        <v>4.0331809999999999</v>
      </c>
      <c r="L75" s="1103">
        <v>4.0944099999999999</v>
      </c>
      <c r="M75" s="1103">
        <v>4.1012650000000006</v>
      </c>
      <c r="N75" s="1103">
        <v>3.9062040000000002</v>
      </c>
      <c r="O75" s="1103">
        <v>4.0419970000000003</v>
      </c>
      <c r="P75" s="1104">
        <f t="shared" si="3"/>
        <v>45.751503000000007</v>
      </c>
      <c r="Q75" s="23"/>
      <c r="R75" s="47" t="s">
        <v>1587</v>
      </c>
      <c r="S75" s="47">
        <v>3.8981170000000001</v>
      </c>
      <c r="T75" s="47">
        <v>3.3501340000000002</v>
      </c>
      <c r="U75" s="47">
        <v>3.848468</v>
      </c>
      <c r="V75" s="47">
        <v>3.727589</v>
      </c>
      <c r="W75" s="47">
        <v>3.4053330000000002</v>
      </c>
      <c r="X75" s="47">
        <v>3.5977399999999999</v>
      </c>
      <c r="Y75" s="47">
        <v>3.7470650000000001</v>
      </c>
      <c r="Z75" s="47">
        <v>4.0331809999999999</v>
      </c>
      <c r="AA75" s="47">
        <v>4.0944099999999999</v>
      </c>
      <c r="AB75" s="47">
        <v>4.1012650000000006</v>
      </c>
      <c r="AC75" s="47">
        <v>3.9062040000000002</v>
      </c>
      <c r="AD75" s="47">
        <v>4.0419970000000003</v>
      </c>
      <c r="AE75" s="47">
        <v>45.751503000000007</v>
      </c>
      <c r="AF75" s="1100">
        <f t="shared" si="4"/>
        <v>0</v>
      </c>
    </row>
    <row r="76" spans="1:32" ht="23.1" customHeight="1" x14ac:dyDescent="0.3">
      <c r="A76" s="1091"/>
      <c r="B76" s="1101">
        <f t="shared" si="5"/>
        <v>69</v>
      </c>
      <c r="C76" s="1102" t="s">
        <v>123</v>
      </c>
      <c r="D76" s="1103">
        <v>4.3964720000000002</v>
      </c>
      <c r="E76" s="1103">
        <v>3.5289200000000003</v>
      </c>
      <c r="F76" s="1103">
        <v>4.0881829999999999</v>
      </c>
      <c r="G76" s="1103">
        <v>3.673098</v>
      </c>
      <c r="H76" s="1103">
        <v>3.183046</v>
      </c>
      <c r="I76" s="1103">
        <v>3.3907750000000001</v>
      </c>
      <c r="J76" s="1103">
        <v>3.5158229999999997</v>
      </c>
      <c r="K76" s="1103">
        <v>4.0543000000000005</v>
      </c>
      <c r="L76" s="1103">
        <v>4.2076390000000004</v>
      </c>
      <c r="M76" s="1103">
        <v>4.58948</v>
      </c>
      <c r="N76" s="1103">
        <v>4.393262</v>
      </c>
      <c r="O76" s="1103">
        <v>4.6104799999999999</v>
      </c>
      <c r="P76" s="1104">
        <f t="shared" si="3"/>
        <v>47.631478000000008</v>
      </c>
      <c r="Q76" s="23"/>
      <c r="R76" s="47" t="s">
        <v>123</v>
      </c>
      <c r="S76" s="47">
        <v>4.3964720000000002</v>
      </c>
      <c r="T76" s="47">
        <v>3.5289200000000003</v>
      </c>
      <c r="U76" s="47">
        <v>4.0881829999999999</v>
      </c>
      <c r="V76" s="47">
        <v>3.673098</v>
      </c>
      <c r="W76" s="47">
        <v>3.183046</v>
      </c>
      <c r="X76" s="47">
        <v>3.3907750000000001</v>
      </c>
      <c r="Y76" s="47">
        <v>3.5158229999999997</v>
      </c>
      <c r="Z76" s="47">
        <v>4.0543000000000005</v>
      </c>
      <c r="AA76" s="47">
        <v>4.2076390000000004</v>
      </c>
      <c r="AB76" s="47">
        <v>4.58948</v>
      </c>
      <c r="AC76" s="47">
        <v>4.393262</v>
      </c>
      <c r="AD76" s="47">
        <v>4.6104799999999999</v>
      </c>
      <c r="AE76" s="47">
        <v>47.631478000000008</v>
      </c>
      <c r="AF76" s="1100">
        <f t="shared" si="4"/>
        <v>0</v>
      </c>
    </row>
    <row r="77" spans="1:32" ht="23.1" customHeight="1" x14ac:dyDescent="0.3">
      <c r="A77" s="1091"/>
      <c r="B77" s="1101">
        <f t="shared" si="5"/>
        <v>70</v>
      </c>
      <c r="C77" s="1102" t="s">
        <v>125</v>
      </c>
      <c r="D77" s="1103">
        <v>248.278772</v>
      </c>
      <c r="E77" s="1103">
        <v>214.62844100000001</v>
      </c>
      <c r="F77" s="1103">
        <v>175.21776100000002</v>
      </c>
      <c r="G77" s="1103">
        <v>227.34702899999999</v>
      </c>
      <c r="H77" s="1103">
        <v>210.56191599999997</v>
      </c>
      <c r="I77" s="1103">
        <v>136.61678999999998</v>
      </c>
      <c r="J77" s="1103">
        <v>104.488523</v>
      </c>
      <c r="K77" s="1103">
        <v>89.93598200000001</v>
      </c>
      <c r="L77" s="1103">
        <v>83.056779000000006</v>
      </c>
      <c r="M77" s="1103">
        <v>174.84108499999999</v>
      </c>
      <c r="N77" s="1103">
        <v>173.93914800000002</v>
      </c>
      <c r="O77" s="1103">
        <v>232.70214000000001</v>
      </c>
      <c r="P77" s="1104">
        <f t="shared" si="3"/>
        <v>2071.6143659999998</v>
      </c>
      <c r="Q77" s="23"/>
      <c r="R77" s="47" t="s">
        <v>125</v>
      </c>
      <c r="S77" s="47">
        <v>248.278772</v>
      </c>
      <c r="T77" s="47">
        <v>214.62844100000001</v>
      </c>
      <c r="U77" s="47">
        <v>175.21776100000002</v>
      </c>
      <c r="V77" s="47">
        <v>227.34702899999999</v>
      </c>
      <c r="W77" s="47">
        <v>210.56191599999997</v>
      </c>
      <c r="X77" s="47">
        <v>136.61678999999998</v>
      </c>
      <c r="Y77" s="47">
        <v>104.488523</v>
      </c>
      <c r="Z77" s="47">
        <v>89.93598200000001</v>
      </c>
      <c r="AA77" s="47">
        <v>83.056779000000006</v>
      </c>
      <c r="AB77" s="47">
        <v>174.84108499999999</v>
      </c>
      <c r="AC77" s="47">
        <v>173.93914800000002</v>
      </c>
      <c r="AD77" s="47">
        <v>232.70214000000001</v>
      </c>
      <c r="AE77" s="47">
        <v>2071.6143659999998</v>
      </c>
      <c r="AF77" s="1100">
        <f t="shared" si="4"/>
        <v>0</v>
      </c>
    </row>
    <row r="78" spans="1:32" ht="23.1" customHeight="1" x14ac:dyDescent="0.3">
      <c r="A78" s="1091"/>
      <c r="B78" s="1101">
        <f t="shared" si="5"/>
        <v>71</v>
      </c>
      <c r="C78" s="1102" t="s">
        <v>127</v>
      </c>
      <c r="D78" s="1103">
        <v>5.4002319999999999</v>
      </c>
      <c r="E78" s="1103">
        <v>4.4283019999999995</v>
      </c>
      <c r="F78" s="1103">
        <v>5.0598900000000002</v>
      </c>
      <c r="G78" s="1103">
        <v>4.5115469999999993</v>
      </c>
      <c r="H78" s="1103">
        <v>3.8275520000000003</v>
      </c>
      <c r="I78" s="1103">
        <v>4.0732689999999998</v>
      </c>
      <c r="J78" s="1103">
        <v>4.2201000000000004</v>
      </c>
      <c r="K78" s="1103">
        <v>4.8597070000000002</v>
      </c>
      <c r="L78" s="1103">
        <v>5.0573889999999997</v>
      </c>
      <c r="M78" s="1103">
        <v>5.5599440000000007</v>
      </c>
      <c r="N78" s="1103">
        <v>5.397214</v>
      </c>
      <c r="O78" s="1103">
        <v>5.6306830000000003</v>
      </c>
      <c r="P78" s="1104">
        <f t="shared" si="3"/>
        <v>58.025829000000002</v>
      </c>
      <c r="Q78" s="23"/>
      <c r="R78" s="47" t="s">
        <v>127</v>
      </c>
      <c r="S78" s="47">
        <v>5.4002319999999999</v>
      </c>
      <c r="T78" s="47">
        <v>4.4283019999999995</v>
      </c>
      <c r="U78" s="47">
        <v>5.0598900000000002</v>
      </c>
      <c r="V78" s="47">
        <v>4.5115469999999993</v>
      </c>
      <c r="W78" s="47">
        <v>3.8275520000000003</v>
      </c>
      <c r="X78" s="47">
        <v>4.0732689999999998</v>
      </c>
      <c r="Y78" s="47">
        <v>4.2201000000000004</v>
      </c>
      <c r="Z78" s="47">
        <v>4.8597070000000002</v>
      </c>
      <c r="AA78" s="47">
        <v>5.0573889999999997</v>
      </c>
      <c r="AB78" s="47">
        <v>5.5599440000000007</v>
      </c>
      <c r="AC78" s="47">
        <v>5.397214</v>
      </c>
      <c r="AD78" s="47">
        <v>5.6306830000000003</v>
      </c>
      <c r="AE78" s="47">
        <v>58.025829000000002</v>
      </c>
      <c r="AF78" s="1100">
        <f t="shared" si="4"/>
        <v>0</v>
      </c>
    </row>
    <row r="79" spans="1:32" ht="23.1" customHeight="1" x14ac:dyDescent="0.3">
      <c r="A79" s="1091"/>
      <c r="B79" s="1101">
        <f t="shared" si="5"/>
        <v>72</v>
      </c>
      <c r="C79" s="1102" t="s">
        <v>129</v>
      </c>
      <c r="D79" s="1103">
        <v>14.586078000000001</v>
      </c>
      <c r="E79" s="1103">
        <v>9.9421199999999992</v>
      </c>
      <c r="F79" s="1103">
        <v>8.5740879999999997</v>
      </c>
      <c r="G79" s="1103">
        <v>12.899141</v>
      </c>
      <c r="H79" s="1103">
        <v>12.337786000000001</v>
      </c>
      <c r="I79" s="1103">
        <v>10.514251999999999</v>
      </c>
      <c r="J79" s="1103">
        <v>10.331136000000001</v>
      </c>
      <c r="K79" s="1103">
        <v>9.8897659999999998</v>
      </c>
      <c r="L79" s="1103">
        <v>14.909886</v>
      </c>
      <c r="M79" s="1103">
        <v>13.978982999999999</v>
      </c>
      <c r="N79" s="1103">
        <v>13.368139999999999</v>
      </c>
      <c r="O79" s="1103">
        <v>10.694288</v>
      </c>
      <c r="P79" s="1104">
        <f t="shared" si="3"/>
        <v>142.02566400000001</v>
      </c>
      <c r="Q79" s="23"/>
      <c r="R79" s="47" t="s">
        <v>129</v>
      </c>
      <c r="S79" s="47">
        <v>14.586078000000001</v>
      </c>
      <c r="T79" s="47">
        <v>9.9421199999999992</v>
      </c>
      <c r="U79" s="47">
        <v>8.5740879999999997</v>
      </c>
      <c r="V79" s="47">
        <v>12.899141</v>
      </c>
      <c r="W79" s="47">
        <v>12.337786000000001</v>
      </c>
      <c r="X79" s="47">
        <v>10.514251999999999</v>
      </c>
      <c r="Y79" s="47">
        <v>10.331136000000001</v>
      </c>
      <c r="Z79" s="47">
        <v>9.8897659999999998</v>
      </c>
      <c r="AA79" s="47">
        <v>14.909886</v>
      </c>
      <c r="AB79" s="47">
        <v>13.978982999999999</v>
      </c>
      <c r="AC79" s="47">
        <v>13.368139999999999</v>
      </c>
      <c r="AD79" s="47">
        <v>10.694288</v>
      </c>
      <c r="AE79" s="47">
        <v>142.02566400000001</v>
      </c>
      <c r="AF79" s="1100">
        <f t="shared" si="4"/>
        <v>0</v>
      </c>
    </row>
    <row r="80" spans="1:32" ht="23.1" customHeight="1" x14ac:dyDescent="0.3">
      <c r="A80" s="1091"/>
      <c r="B80" s="1101">
        <f t="shared" si="5"/>
        <v>73</v>
      </c>
      <c r="C80" s="1102" t="s">
        <v>131</v>
      </c>
      <c r="D80" s="1103">
        <v>40.325856000000002</v>
      </c>
      <c r="E80" s="1103">
        <v>29.202702000000002</v>
      </c>
      <c r="F80" s="1103">
        <v>25.903588000000003</v>
      </c>
      <c r="G80" s="1103">
        <v>39.379083000000001</v>
      </c>
      <c r="H80" s="1103">
        <v>38.773152000000003</v>
      </c>
      <c r="I80" s="1103">
        <v>30.341625999999998</v>
      </c>
      <c r="J80" s="1103">
        <v>31.32207</v>
      </c>
      <c r="K80" s="1103">
        <v>29.999797999999998</v>
      </c>
      <c r="L80" s="1103">
        <v>45.001129999999996</v>
      </c>
      <c r="M80" s="1103">
        <v>43.920656000000001</v>
      </c>
      <c r="N80" s="1103">
        <v>43.822235999999997</v>
      </c>
      <c r="O80" s="1103">
        <v>35.433503000000002</v>
      </c>
      <c r="P80" s="1104">
        <f t="shared" si="3"/>
        <v>433.42539999999997</v>
      </c>
      <c r="Q80" s="23"/>
      <c r="R80" s="47" t="s">
        <v>131</v>
      </c>
      <c r="S80" s="47">
        <v>40.325856000000002</v>
      </c>
      <c r="T80" s="47">
        <v>29.202702000000002</v>
      </c>
      <c r="U80" s="47">
        <v>25.903588000000003</v>
      </c>
      <c r="V80" s="47">
        <v>39.379083000000001</v>
      </c>
      <c r="W80" s="47">
        <v>38.773152000000003</v>
      </c>
      <c r="X80" s="47">
        <v>30.341625999999998</v>
      </c>
      <c r="Y80" s="47">
        <v>31.32207</v>
      </c>
      <c r="Z80" s="47">
        <v>29.999797999999998</v>
      </c>
      <c r="AA80" s="47">
        <v>45.001129999999996</v>
      </c>
      <c r="AB80" s="47">
        <v>43.920656000000001</v>
      </c>
      <c r="AC80" s="47">
        <v>43.822235999999997</v>
      </c>
      <c r="AD80" s="47">
        <v>35.433503000000002</v>
      </c>
      <c r="AE80" s="47">
        <v>433.42539999999997</v>
      </c>
      <c r="AF80" s="1100">
        <f t="shared" si="4"/>
        <v>0</v>
      </c>
    </row>
    <row r="81" spans="1:32" ht="23.1" customHeight="1" x14ac:dyDescent="0.3">
      <c r="A81" s="1091"/>
      <c r="B81" s="1101">
        <f t="shared" si="5"/>
        <v>74</v>
      </c>
      <c r="C81" s="1102" t="s">
        <v>1606</v>
      </c>
      <c r="D81" s="1103">
        <v>13.099795</v>
      </c>
      <c r="E81" s="1103">
        <v>12.497744000000001</v>
      </c>
      <c r="F81" s="1103">
        <v>4.6999250000000004</v>
      </c>
      <c r="G81" s="1103">
        <v>4.9758450000000005</v>
      </c>
      <c r="H81" s="1103">
        <v>5.5946119999999997</v>
      </c>
      <c r="I81" s="1103">
        <v>5.3125450000000001</v>
      </c>
      <c r="J81" s="1103">
        <v>3.6220569999999999</v>
      </c>
      <c r="K81" s="1103">
        <v>2.6776809999999998</v>
      </c>
      <c r="L81" s="1103">
        <v>1.831431</v>
      </c>
      <c r="M81" s="1103">
        <v>5.9686610000000009</v>
      </c>
      <c r="N81" s="1103">
        <v>8.6166200000000011</v>
      </c>
      <c r="O81" s="1103">
        <v>11.053153999999999</v>
      </c>
      <c r="P81" s="1104">
        <f t="shared" si="3"/>
        <v>79.950070000000011</v>
      </c>
      <c r="Q81" s="23"/>
      <c r="R81" s="47" t="s">
        <v>1606</v>
      </c>
      <c r="S81" s="47">
        <v>13.099795</v>
      </c>
      <c r="T81" s="47">
        <v>12.497744000000001</v>
      </c>
      <c r="U81" s="47">
        <v>4.6999250000000004</v>
      </c>
      <c r="V81" s="47">
        <v>4.9758450000000005</v>
      </c>
      <c r="W81" s="47">
        <v>5.5946119999999997</v>
      </c>
      <c r="X81" s="47">
        <v>5.3125450000000001</v>
      </c>
      <c r="Y81" s="47">
        <v>3.6220569999999999</v>
      </c>
      <c r="Z81" s="47">
        <v>2.6776809999999998</v>
      </c>
      <c r="AA81" s="47">
        <v>1.831431</v>
      </c>
      <c r="AB81" s="47">
        <v>5.9686610000000009</v>
      </c>
      <c r="AC81" s="47">
        <v>8.6166200000000011</v>
      </c>
      <c r="AD81" s="47">
        <v>11.053153999999999</v>
      </c>
      <c r="AE81" s="47">
        <v>79.950070000000011</v>
      </c>
      <c r="AF81" s="1100">
        <f t="shared" si="4"/>
        <v>0</v>
      </c>
    </row>
    <row r="82" spans="1:32" ht="23.1" customHeight="1" x14ac:dyDescent="0.3">
      <c r="A82" s="1091"/>
      <c r="B82" s="1101">
        <f t="shared" si="5"/>
        <v>75</v>
      </c>
      <c r="C82" s="1102" t="s">
        <v>133</v>
      </c>
      <c r="D82" s="1103">
        <v>6.8119700000000005</v>
      </c>
      <c r="E82" s="1103">
        <v>6.2437599999999991</v>
      </c>
      <c r="F82" s="1103">
        <v>6.0944199999999995</v>
      </c>
      <c r="G82" s="1103">
        <v>1.37893</v>
      </c>
      <c r="H82" s="1103">
        <v>5.7554299999999996</v>
      </c>
      <c r="I82" s="1103">
        <v>6.976799999999999</v>
      </c>
      <c r="J82" s="1103">
        <v>5.9279600000000006</v>
      </c>
      <c r="K82" s="1103">
        <v>5.27895</v>
      </c>
      <c r="L82" s="1103">
        <v>5.7300900000000006</v>
      </c>
      <c r="M82" s="1103">
        <v>6.21997</v>
      </c>
      <c r="N82" s="1103">
        <v>5.48116</v>
      </c>
      <c r="O82" s="1103">
        <v>7.5562300000000002</v>
      </c>
      <c r="P82" s="1104">
        <f t="shared" si="3"/>
        <v>69.455670000000012</v>
      </c>
      <c r="Q82" s="23"/>
      <c r="R82" s="47" t="s">
        <v>133</v>
      </c>
      <c r="S82" s="47">
        <v>6.8119700000000005</v>
      </c>
      <c r="T82" s="47">
        <v>6.2437599999999991</v>
      </c>
      <c r="U82" s="47">
        <v>6.0944199999999995</v>
      </c>
      <c r="V82" s="47">
        <v>1.37893</v>
      </c>
      <c r="W82" s="47">
        <v>5.7554299999999996</v>
      </c>
      <c r="X82" s="47">
        <v>6.976799999999999</v>
      </c>
      <c r="Y82" s="47">
        <v>5.9279600000000006</v>
      </c>
      <c r="Z82" s="47">
        <v>5.27895</v>
      </c>
      <c r="AA82" s="47">
        <v>5.7300900000000006</v>
      </c>
      <c r="AB82" s="47">
        <v>6.21997</v>
      </c>
      <c r="AC82" s="47">
        <v>5.48116</v>
      </c>
      <c r="AD82" s="47">
        <v>7.5562300000000002</v>
      </c>
      <c r="AE82" s="47">
        <v>69.455670000000012</v>
      </c>
      <c r="AF82" s="1100">
        <f t="shared" si="4"/>
        <v>0</v>
      </c>
    </row>
    <row r="83" spans="1:32" ht="23.1" customHeight="1" x14ac:dyDescent="0.3">
      <c r="A83" s="1091"/>
      <c r="B83" s="1101">
        <f t="shared" si="5"/>
        <v>76</v>
      </c>
      <c r="C83" s="1102" t="s">
        <v>264</v>
      </c>
      <c r="D83" s="1103">
        <v>0</v>
      </c>
      <c r="E83" s="1103">
        <v>0</v>
      </c>
      <c r="F83" s="1103">
        <v>0</v>
      </c>
      <c r="G83" s="1103">
        <v>0</v>
      </c>
      <c r="H83" s="1103">
        <v>0</v>
      </c>
      <c r="I83" s="1103">
        <v>0</v>
      </c>
      <c r="J83" s="1103">
        <v>0</v>
      </c>
      <c r="K83" s="1103">
        <v>0</v>
      </c>
      <c r="L83" s="1103"/>
      <c r="M83" s="1103"/>
      <c r="N83" s="1103"/>
      <c r="O83" s="1103"/>
      <c r="P83" s="1104">
        <f t="shared" si="3"/>
        <v>0</v>
      </c>
      <c r="Q83" s="23"/>
      <c r="R83" s="47" t="s">
        <v>264</v>
      </c>
      <c r="S83" s="47">
        <v>0</v>
      </c>
      <c r="T83" s="47">
        <v>0</v>
      </c>
      <c r="U83" s="47">
        <v>0</v>
      </c>
      <c r="V83" s="47">
        <v>0</v>
      </c>
      <c r="W83" s="47">
        <v>0</v>
      </c>
      <c r="X83" s="47">
        <v>0</v>
      </c>
      <c r="Y83" s="47">
        <v>0</v>
      </c>
      <c r="Z83" s="47">
        <v>0</v>
      </c>
      <c r="AE83" s="47">
        <v>0</v>
      </c>
      <c r="AF83" s="1100">
        <f t="shared" si="4"/>
        <v>0</v>
      </c>
    </row>
    <row r="84" spans="1:32" ht="23.1" customHeight="1" x14ac:dyDescent="0.3">
      <c r="A84" s="1091"/>
      <c r="B84" s="1101">
        <f t="shared" si="5"/>
        <v>77</v>
      </c>
      <c r="C84" s="1102" t="s">
        <v>135</v>
      </c>
      <c r="D84" s="1103">
        <v>1.7703E-2</v>
      </c>
      <c r="E84" s="1103">
        <v>1.04518</v>
      </c>
      <c r="F84" s="1103">
        <v>0.49027700000000002</v>
      </c>
      <c r="G84" s="1103">
        <v>2.5630000000000002E-3</v>
      </c>
      <c r="H84" s="1103">
        <v>0.47678799999999999</v>
      </c>
      <c r="I84" s="1103">
        <v>1.6376999999999999E-2</v>
      </c>
      <c r="J84" s="1103">
        <v>1.5060640000000001</v>
      </c>
      <c r="K84" s="1103">
        <v>4.240183</v>
      </c>
      <c r="L84" s="1103">
        <v>7.5300000000000002E-3</v>
      </c>
      <c r="M84" s="1103">
        <v>1.2723999999999999E-2</v>
      </c>
      <c r="N84" s="1103">
        <v>0.48613699999999999</v>
      </c>
      <c r="O84" s="1103">
        <v>1.5404999999999999E-2</v>
      </c>
      <c r="P84" s="1104">
        <f t="shared" si="3"/>
        <v>8.3169310000000003</v>
      </c>
      <c r="Q84" s="23"/>
      <c r="R84" s="47" t="s">
        <v>135</v>
      </c>
      <c r="S84" s="47">
        <v>1.7703E-2</v>
      </c>
      <c r="T84" s="47">
        <v>1.04518</v>
      </c>
      <c r="U84" s="47">
        <v>0.49027700000000002</v>
      </c>
      <c r="V84" s="47">
        <v>2.5630000000000002E-3</v>
      </c>
      <c r="W84" s="47">
        <v>0.47678799999999999</v>
      </c>
      <c r="X84" s="47">
        <v>1.6376999999999999E-2</v>
      </c>
      <c r="Y84" s="47">
        <v>1.5060640000000001</v>
      </c>
      <c r="Z84" s="47">
        <v>4.240183</v>
      </c>
      <c r="AA84" s="47">
        <v>7.5300000000000002E-3</v>
      </c>
      <c r="AB84" s="47">
        <v>1.2723999999999999E-2</v>
      </c>
      <c r="AC84" s="47">
        <v>0.48613699999999999</v>
      </c>
      <c r="AD84" s="47">
        <v>1.5404999999999999E-2</v>
      </c>
      <c r="AE84" s="47">
        <v>8.3169310000000003</v>
      </c>
      <c r="AF84" s="1100">
        <f t="shared" si="4"/>
        <v>0</v>
      </c>
    </row>
    <row r="85" spans="1:32" ht="23.1" customHeight="1" x14ac:dyDescent="0.3">
      <c r="A85" s="1091"/>
      <c r="B85" s="1101">
        <f t="shared" si="5"/>
        <v>78</v>
      </c>
      <c r="C85" s="1102" t="s">
        <v>137</v>
      </c>
      <c r="D85" s="1103">
        <v>0.90703800000000001</v>
      </c>
      <c r="E85" s="1103">
        <v>0.83447495999999999</v>
      </c>
      <c r="F85" s="1103">
        <v>0.55589</v>
      </c>
      <c r="G85" s="1103">
        <v>0.61435388928569157</v>
      </c>
      <c r="H85" s="1103">
        <v>0.57849914676914327</v>
      </c>
      <c r="I85" s="1103">
        <v>0.46304000000000001</v>
      </c>
      <c r="J85" s="1103">
        <v>0.65798000000000001</v>
      </c>
      <c r="K85" s="1103">
        <v>0.57850000000000001</v>
      </c>
      <c r="L85" s="1103">
        <v>0.70850000000000002</v>
      </c>
      <c r="M85" s="1103">
        <v>0.62850000000000006</v>
      </c>
      <c r="N85" s="1103">
        <v>0.61592999999999998</v>
      </c>
      <c r="O85" s="1103">
        <v>0.65853099999999998</v>
      </c>
      <c r="P85" s="1104">
        <f t="shared" si="3"/>
        <v>7.8012369960548344</v>
      </c>
      <c r="Q85" s="23"/>
      <c r="R85" s="47" t="s">
        <v>137</v>
      </c>
      <c r="S85" s="47">
        <v>0.90703800000000001</v>
      </c>
      <c r="T85" s="47">
        <v>0.83447495999999999</v>
      </c>
      <c r="U85" s="47">
        <v>0.55589</v>
      </c>
      <c r="V85" s="47">
        <v>0.61435388928569157</v>
      </c>
      <c r="W85" s="47">
        <v>0.57849914676914327</v>
      </c>
      <c r="X85" s="47">
        <v>0.46304000000000001</v>
      </c>
      <c r="Y85" s="47">
        <v>0.65798000000000001</v>
      </c>
      <c r="Z85" s="47">
        <v>0.57850000000000001</v>
      </c>
      <c r="AA85" s="47">
        <v>0.70850000000000002</v>
      </c>
      <c r="AB85" s="47">
        <v>0.62850000000000006</v>
      </c>
      <c r="AC85" s="47">
        <v>0.61592999999999998</v>
      </c>
      <c r="AD85" s="47">
        <v>0.65853099999999998</v>
      </c>
      <c r="AE85" s="47">
        <v>7.8012369960548344</v>
      </c>
      <c r="AF85" s="1100">
        <f t="shared" si="4"/>
        <v>0</v>
      </c>
    </row>
    <row r="86" spans="1:32" ht="23.1" customHeight="1" x14ac:dyDescent="0.3">
      <c r="A86" s="1091"/>
      <c r="B86" s="1101">
        <f t="shared" si="5"/>
        <v>79</v>
      </c>
      <c r="C86" s="1102" t="s">
        <v>1589</v>
      </c>
      <c r="D86" s="1103">
        <v>3.847391</v>
      </c>
      <c r="E86" s="1103">
        <v>3.0929290000000003</v>
      </c>
      <c r="F86" s="1103">
        <v>3.2629869999999999</v>
      </c>
      <c r="G86" s="1103">
        <v>3.7264630000000003</v>
      </c>
      <c r="H86" s="1103">
        <v>3.5068839999999999</v>
      </c>
      <c r="I86" s="1103">
        <v>3.6044940000000003</v>
      </c>
      <c r="J86" s="1103">
        <v>3.7262939999999998</v>
      </c>
      <c r="K86" s="1103">
        <v>3.9565649999999999</v>
      </c>
      <c r="L86" s="1103">
        <v>4.0078690000000003</v>
      </c>
      <c r="M86" s="1103">
        <v>4.0347249999999999</v>
      </c>
      <c r="N86" s="1103">
        <v>3.8269639999999998</v>
      </c>
      <c r="O86" s="1103">
        <v>3.9747510000000004</v>
      </c>
      <c r="P86" s="1104">
        <f t="shared" si="3"/>
        <v>44.568315999999996</v>
      </c>
      <c r="Q86" s="23"/>
      <c r="R86" s="47" t="s">
        <v>1589</v>
      </c>
      <c r="S86" s="47">
        <v>3.847391</v>
      </c>
      <c r="T86" s="47">
        <v>3.0929290000000003</v>
      </c>
      <c r="U86" s="47">
        <v>3.2629869999999999</v>
      </c>
      <c r="V86" s="47">
        <v>3.7264630000000003</v>
      </c>
      <c r="W86" s="47">
        <v>3.5068839999999999</v>
      </c>
      <c r="X86" s="47">
        <v>3.6044940000000003</v>
      </c>
      <c r="Y86" s="47">
        <v>3.7262939999999998</v>
      </c>
      <c r="Z86" s="47">
        <v>3.9565649999999999</v>
      </c>
      <c r="AA86" s="47">
        <v>4.0078690000000003</v>
      </c>
      <c r="AB86" s="47">
        <v>4.0347249999999999</v>
      </c>
      <c r="AC86" s="47">
        <v>3.8269639999999998</v>
      </c>
      <c r="AD86" s="47">
        <v>3.9747510000000004</v>
      </c>
      <c r="AE86" s="47">
        <v>44.568315999999996</v>
      </c>
      <c r="AF86" s="1100">
        <f t="shared" si="4"/>
        <v>0</v>
      </c>
    </row>
    <row r="87" spans="1:32" ht="23.1" customHeight="1" x14ac:dyDescent="0.3">
      <c r="A87" s="1091"/>
      <c r="B87" s="1101">
        <f t="shared" si="5"/>
        <v>80</v>
      </c>
      <c r="C87" s="1102" t="s">
        <v>139</v>
      </c>
      <c r="D87" s="1103">
        <v>0</v>
      </c>
      <c r="E87" s="1103">
        <v>0.45871300000000004</v>
      </c>
      <c r="F87" s="1103">
        <v>2.6410849999999999</v>
      </c>
      <c r="G87" s="1103">
        <v>4.6272330000000004</v>
      </c>
      <c r="H87" s="1103">
        <v>12.743741</v>
      </c>
      <c r="I87" s="1103">
        <v>19.308017</v>
      </c>
      <c r="J87" s="1103">
        <v>166.64041499999999</v>
      </c>
      <c r="K87" s="1103">
        <v>15.195138999999999</v>
      </c>
      <c r="L87" s="1103">
        <v>76.499763000000002</v>
      </c>
      <c r="M87" s="1103">
        <v>0</v>
      </c>
      <c r="N87" s="1103">
        <v>0.36499999999999999</v>
      </c>
      <c r="O87" s="1103">
        <v>0.398835</v>
      </c>
      <c r="P87" s="1104">
        <f t="shared" si="3"/>
        <v>298.87794100000002</v>
      </c>
      <c r="Q87" s="23"/>
      <c r="R87" s="47" t="s">
        <v>139</v>
      </c>
      <c r="S87" s="47">
        <v>0</v>
      </c>
      <c r="T87" s="47">
        <v>0.45871300000000004</v>
      </c>
      <c r="U87" s="47">
        <v>2.6410849999999999</v>
      </c>
      <c r="V87" s="47">
        <v>4.6272330000000004</v>
      </c>
      <c r="W87" s="47">
        <v>12.743741</v>
      </c>
      <c r="X87" s="47">
        <v>19.308017</v>
      </c>
      <c r="Y87" s="47">
        <v>166.64041499999999</v>
      </c>
      <c r="Z87" s="47">
        <v>15.195138999999999</v>
      </c>
      <c r="AA87" s="47">
        <v>76.499763000000002</v>
      </c>
      <c r="AB87" s="47">
        <v>0</v>
      </c>
      <c r="AC87" s="47">
        <v>0.36499999999999999</v>
      </c>
      <c r="AD87" s="47">
        <v>0.398835</v>
      </c>
      <c r="AE87" s="47">
        <v>298.87794100000002</v>
      </c>
      <c r="AF87" s="1100">
        <f t="shared" si="4"/>
        <v>0</v>
      </c>
    </row>
    <row r="88" spans="1:32" ht="23.1" customHeight="1" x14ac:dyDescent="0.3">
      <c r="A88" s="1091"/>
      <c r="B88" s="1101">
        <f t="shared" si="5"/>
        <v>81</v>
      </c>
      <c r="C88" s="1102" t="s">
        <v>141</v>
      </c>
      <c r="D88" s="1103">
        <v>1.61408</v>
      </c>
      <c r="E88" s="1103">
        <v>1.4873019999999999</v>
      </c>
      <c r="F88" s="1103">
        <v>1.7910029999999999</v>
      </c>
      <c r="G88" s="1103">
        <v>1.9647600000000001</v>
      </c>
      <c r="H88" s="1103">
        <v>3.5858910000000002</v>
      </c>
      <c r="I88" s="1103">
        <v>20.521328</v>
      </c>
      <c r="J88" s="1103">
        <v>20.064547999999998</v>
      </c>
      <c r="K88" s="1103">
        <v>23.530154</v>
      </c>
      <c r="L88" s="1103">
        <v>22.575468000000001</v>
      </c>
      <c r="M88" s="1103">
        <v>21.828617000000001</v>
      </c>
      <c r="N88" s="1103"/>
      <c r="O88" s="1103"/>
      <c r="P88" s="1104">
        <f t="shared" si="3"/>
        <v>118.96315100000001</v>
      </c>
      <c r="Q88" s="23"/>
      <c r="R88" s="47" t="s">
        <v>141</v>
      </c>
      <c r="S88" s="47">
        <v>1.61408</v>
      </c>
      <c r="T88" s="47">
        <v>1.4873019999999999</v>
      </c>
      <c r="U88" s="47">
        <v>1.7910029999999999</v>
      </c>
      <c r="V88" s="47">
        <v>1.9647600000000001</v>
      </c>
      <c r="W88" s="47">
        <v>3.5858910000000002</v>
      </c>
      <c r="X88" s="47">
        <v>20.521328</v>
      </c>
      <c r="Y88" s="47">
        <v>20.064547999999998</v>
      </c>
      <c r="Z88" s="47">
        <v>23.530154</v>
      </c>
      <c r="AA88" s="47">
        <v>22.575468000000001</v>
      </c>
      <c r="AB88" s="47">
        <v>21.828617000000001</v>
      </c>
      <c r="AE88" s="47">
        <v>118.96315100000001</v>
      </c>
      <c r="AF88" s="1100">
        <f t="shared" si="4"/>
        <v>0</v>
      </c>
    </row>
    <row r="89" spans="1:32" ht="23.1" customHeight="1" x14ac:dyDescent="0.3">
      <c r="A89" s="1091"/>
      <c r="B89" s="1101">
        <f t="shared" si="5"/>
        <v>82</v>
      </c>
      <c r="C89" s="1102" t="s">
        <v>143</v>
      </c>
      <c r="D89" s="1103">
        <v>0.21490500000000001</v>
      </c>
      <c r="E89" s="1103">
        <v>0.44145899999999999</v>
      </c>
      <c r="F89" s="1103">
        <v>1.349998</v>
      </c>
      <c r="G89" s="1103">
        <v>0</v>
      </c>
      <c r="H89" s="1103">
        <v>2.160898</v>
      </c>
      <c r="I89" s="1103">
        <v>0</v>
      </c>
      <c r="J89" s="1103">
        <v>4.1385670000000001</v>
      </c>
      <c r="K89" s="1103">
        <v>6.8821090000000007</v>
      </c>
      <c r="L89" s="1103">
        <v>10.142816</v>
      </c>
      <c r="M89" s="1103">
        <v>0.39681099999999997</v>
      </c>
      <c r="N89" s="1103">
        <v>0.21378</v>
      </c>
      <c r="O89" s="1103">
        <v>0.25876399999999999</v>
      </c>
      <c r="P89" s="1104">
        <f t="shared" si="3"/>
        <v>26.200106999999999</v>
      </c>
      <c r="Q89" s="23"/>
      <c r="R89" s="47" t="s">
        <v>143</v>
      </c>
      <c r="S89" s="47">
        <v>0.21490500000000001</v>
      </c>
      <c r="T89" s="47">
        <v>0.44145899999999999</v>
      </c>
      <c r="U89" s="47">
        <v>1.349998</v>
      </c>
      <c r="V89" s="47">
        <v>0</v>
      </c>
      <c r="W89" s="47">
        <v>2.160898</v>
      </c>
      <c r="X89" s="47">
        <v>0</v>
      </c>
      <c r="Y89" s="47">
        <v>4.1385670000000001</v>
      </c>
      <c r="Z89" s="47">
        <v>6.8821090000000007</v>
      </c>
      <c r="AA89" s="47">
        <v>10.142816</v>
      </c>
      <c r="AB89" s="47">
        <v>0.39681099999999997</v>
      </c>
      <c r="AC89" s="47">
        <v>0.21378</v>
      </c>
      <c r="AD89" s="47">
        <v>0.25876399999999999</v>
      </c>
      <c r="AE89" s="47">
        <v>26.200106999999999</v>
      </c>
      <c r="AF89" s="1100">
        <f t="shared" si="4"/>
        <v>0</v>
      </c>
    </row>
    <row r="90" spans="1:32" ht="23.1" customHeight="1" x14ac:dyDescent="0.3">
      <c r="A90" s="1091"/>
      <c r="B90" s="1101">
        <f t="shared" si="5"/>
        <v>83</v>
      </c>
      <c r="C90" s="1102" t="s">
        <v>145</v>
      </c>
      <c r="D90" s="1103">
        <v>21.728622999999999</v>
      </c>
      <c r="E90" s="1103">
        <v>28.082730000000002</v>
      </c>
      <c r="F90" s="1103">
        <v>37.491475999999999</v>
      </c>
      <c r="G90" s="1103">
        <v>36.218662000000002</v>
      </c>
      <c r="H90" s="1103">
        <v>36.589174999999997</v>
      </c>
      <c r="I90" s="1103">
        <v>34.944186000000002</v>
      </c>
      <c r="J90" s="1103">
        <v>26.929283999999999</v>
      </c>
      <c r="K90" s="1103">
        <v>24.826742000000003</v>
      </c>
      <c r="L90" s="1103">
        <v>22.782761999999998</v>
      </c>
      <c r="M90" s="1103">
        <v>27.151368000000002</v>
      </c>
      <c r="N90" s="1103">
        <v>21.626207999999998</v>
      </c>
      <c r="O90" s="1103">
        <v>21.674017000000003</v>
      </c>
      <c r="P90" s="1104">
        <f t="shared" si="3"/>
        <v>340.045233</v>
      </c>
      <c r="Q90" s="23"/>
      <c r="R90" s="47" t="s">
        <v>145</v>
      </c>
      <c r="S90" s="47">
        <v>21.728622999999999</v>
      </c>
      <c r="T90" s="47">
        <v>28.082730000000002</v>
      </c>
      <c r="U90" s="47">
        <v>37.491475999999999</v>
      </c>
      <c r="V90" s="47">
        <v>36.218662000000002</v>
      </c>
      <c r="W90" s="47">
        <v>36.589174999999997</v>
      </c>
      <c r="X90" s="47">
        <v>34.944186000000002</v>
      </c>
      <c r="Y90" s="47">
        <v>26.929283999999999</v>
      </c>
      <c r="Z90" s="47">
        <v>24.826742000000003</v>
      </c>
      <c r="AA90" s="47">
        <v>22.782761999999998</v>
      </c>
      <c r="AB90" s="47">
        <v>27.151368000000002</v>
      </c>
      <c r="AC90" s="47">
        <v>21.626207999999998</v>
      </c>
      <c r="AD90" s="47">
        <v>21.674017000000003</v>
      </c>
      <c r="AE90" s="47">
        <v>340.045233</v>
      </c>
      <c r="AF90" s="1100">
        <f t="shared" si="4"/>
        <v>0</v>
      </c>
    </row>
    <row r="91" spans="1:32" ht="23.1" customHeight="1" x14ac:dyDescent="0.3">
      <c r="A91" s="1091"/>
      <c r="B91" s="1101">
        <v>84</v>
      </c>
      <c r="C91" s="1102" t="s">
        <v>147</v>
      </c>
      <c r="D91" s="1103">
        <v>0.29277700000000001</v>
      </c>
      <c r="E91" s="1103">
        <v>0.30235399999999996</v>
      </c>
      <c r="F91" s="1103">
        <v>0.30344700000000002</v>
      </c>
      <c r="G91" s="1103">
        <v>0.28834400000000004</v>
      </c>
      <c r="H91" s="1103">
        <v>0.25797099999999995</v>
      </c>
      <c r="I91" s="1103">
        <v>0.27088999999999996</v>
      </c>
      <c r="J91" s="1103">
        <v>0.26705899999999999</v>
      </c>
      <c r="K91" s="1103">
        <v>0.25879600000000003</v>
      </c>
      <c r="L91" s="1103">
        <v>0.26698899999999998</v>
      </c>
      <c r="M91" s="1103">
        <v>0.262629</v>
      </c>
      <c r="N91" s="1103">
        <v>0.25582500000000002</v>
      </c>
      <c r="O91" s="1103">
        <v>0.28310500000000005</v>
      </c>
      <c r="P91" s="1104">
        <f t="shared" si="3"/>
        <v>3.3101860000000003</v>
      </c>
      <c r="Q91" s="23"/>
      <c r="R91" s="47" t="s">
        <v>147</v>
      </c>
      <c r="S91" s="47">
        <v>0.29277700000000001</v>
      </c>
      <c r="T91" s="47">
        <v>0.30235399999999996</v>
      </c>
      <c r="U91" s="47">
        <v>0.30344700000000002</v>
      </c>
      <c r="V91" s="47">
        <v>0.28834400000000004</v>
      </c>
      <c r="W91" s="47">
        <v>0.25797099999999995</v>
      </c>
      <c r="X91" s="47">
        <v>0.27088999999999996</v>
      </c>
      <c r="Y91" s="47">
        <v>0.26705899999999999</v>
      </c>
      <c r="Z91" s="47">
        <v>0.25879600000000003</v>
      </c>
      <c r="AA91" s="47">
        <v>0.26698899999999998</v>
      </c>
      <c r="AB91" s="47">
        <v>0.262629</v>
      </c>
      <c r="AC91" s="47">
        <v>0.25582500000000002</v>
      </c>
      <c r="AD91" s="47">
        <v>0.28310500000000005</v>
      </c>
      <c r="AE91" s="47">
        <v>3.3101860000000003</v>
      </c>
      <c r="AF91" s="1100">
        <f t="shared" si="4"/>
        <v>0</v>
      </c>
    </row>
    <row r="92" spans="1:32" ht="23.1" customHeight="1" x14ac:dyDescent="0.3">
      <c r="A92" s="1091"/>
      <c r="B92" s="1101">
        <v>85</v>
      </c>
      <c r="C92" s="1102" t="s">
        <v>149</v>
      </c>
      <c r="D92" s="1103">
        <v>0.83701700000000001</v>
      </c>
      <c r="E92" s="1103">
        <v>2.334435</v>
      </c>
      <c r="F92" s="1103">
        <v>1.2343309999999998</v>
      </c>
      <c r="G92" s="1103">
        <v>0</v>
      </c>
      <c r="H92" s="1103"/>
      <c r="I92" s="1103">
        <v>0</v>
      </c>
      <c r="J92" s="1103">
        <v>2.7671010000000003</v>
      </c>
      <c r="K92" s="1103">
        <v>1.6895850000000001</v>
      </c>
      <c r="L92" s="1103">
        <v>1.1608019999999999</v>
      </c>
      <c r="M92" s="1103">
        <v>0</v>
      </c>
      <c r="N92" s="1103">
        <v>0</v>
      </c>
      <c r="O92" s="1103">
        <v>0</v>
      </c>
      <c r="P92" s="1104">
        <f>SUM(D92:O92)</f>
        <v>10.023271000000001</v>
      </c>
      <c r="Q92" s="23"/>
      <c r="R92" s="47" t="s">
        <v>149</v>
      </c>
      <c r="S92" s="47">
        <v>0.83701700000000001</v>
      </c>
      <c r="T92" s="47">
        <v>2.334435</v>
      </c>
      <c r="U92" s="47">
        <v>1.2343309999999998</v>
      </c>
      <c r="V92" s="47">
        <v>0</v>
      </c>
      <c r="X92" s="47">
        <v>0</v>
      </c>
      <c r="Y92" s="47">
        <v>2.7671010000000003</v>
      </c>
      <c r="Z92" s="47">
        <v>1.6895850000000001</v>
      </c>
      <c r="AA92" s="47">
        <v>1.1608019999999999</v>
      </c>
      <c r="AB92" s="47">
        <v>0</v>
      </c>
      <c r="AC92" s="47">
        <v>0</v>
      </c>
      <c r="AD92" s="47">
        <v>0</v>
      </c>
      <c r="AE92" s="47">
        <v>10.023271000000001</v>
      </c>
      <c r="AF92" s="1100">
        <f t="shared" si="4"/>
        <v>0</v>
      </c>
    </row>
    <row r="93" spans="1:32" ht="23.1" customHeight="1" x14ac:dyDescent="0.3">
      <c r="A93" s="1091"/>
      <c r="B93" s="1101">
        <v>86</v>
      </c>
      <c r="C93" s="1102" t="s">
        <v>151</v>
      </c>
      <c r="D93" s="1103">
        <v>220.13476700000001</v>
      </c>
      <c r="E93" s="1103">
        <v>228.55121800000003</v>
      </c>
      <c r="F93" s="1103">
        <v>259.06894399999999</v>
      </c>
      <c r="G93" s="1103">
        <v>258.64883299999991</v>
      </c>
      <c r="H93" s="1103">
        <v>202.90929399999999</v>
      </c>
      <c r="I93" s="1103">
        <v>134.66048900000001</v>
      </c>
      <c r="J93" s="1103">
        <v>134.38789100000005</v>
      </c>
      <c r="K93" s="1103">
        <v>141.50594900000002</v>
      </c>
      <c r="L93" s="1103">
        <v>117.36519999999999</v>
      </c>
      <c r="M93" s="1103">
        <v>174.130337</v>
      </c>
      <c r="N93" s="1103">
        <v>196.14337499999993</v>
      </c>
      <c r="O93" s="1103">
        <v>270.44299500000005</v>
      </c>
      <c r="P93" s="1104">
        <f>SUM(D93:O93)</f>
        <v>2337.9492920000002</v>
      </c>
      <c r="Q93" s="23"/>
      <c r="R93" s="47" t="s">
        <v>151</v>
      </c>
      <c r="S93" s="47">
        <v>220.13476700000001</v>
      </c>
      <c r="T93" s="47">
        <v>228.55121800000003</v>
      </c>
      <c r="U93" s="47">
        <v>259.06894399999999</v>
      </c>
      <c r="V93" s="47">
        <v>258.64883299999991</v>
      </c>
      <c r="W93" s="47">
        <v>202.90929399999999</v>
      </c>
      <c r="X93" s="47">
        <v>134.66048900000001</v>
      </c>
      <c r="Y93" s="47">
        <v>134.38789100000005</v>
      </c>
      <c r="Z93" s="47">
        <v>141.50594900000002</v>
      </c>
      <c r="AA93" s="47">
        <v>117.36519999999999</v>
      </c>
      <c r="AB93" s="47">
        <v>174.130337</v>
      </c>
      <c r="AC93" s="47">
        <v>196.14337499999993</v>
      </c>
      <c r="AD93" s="47">
        <v>270.44299500000005</v>
      </c>
      <c r="AE93" s="47">
        <v>2337.9492920000002</v>
      </c>
      <c r="AF93" s="1100">
        <f t="shared" si="4"/>
        <v>0</v>
      </c>
    </row>
    <row r="94" spans="1:32" ht="23.1" customHeight="1" x14ac:dyDescent="0.3">
      <c r="B94" s="1101">
        <v>87</v>
      </c>
      <c r="C94" s="1102" t="s">
        <v>153</v>
      </c>
      <c r="D94" s="1103">
        <v>5.667084</v>
      </c>
      <c r="E94" s="1103">
        <v>4.9983779999999998</v>
      </c>
      <c r="F94" s="1103">
        <v>5.3073300000000003</v>
      </c>
      <c r="G94" s="1103">
        <v>4.5386569999999997</v>
      </c>
      <c r="H94" s="1103">
        <v>3.1038890000000001</v>
      </c>
      <c r="I94" s="1103">
        <v>3.3269789999999997</v>
      </c>
      <c r="J94" s="1103">
        <v>3.4422669999999997</v>
      </c>
      <c r="K94" s="1103">
        <v>3.7948209999999998</v>
      </c>
      <c r="L94" s="1103">
        <v>3.7389969999999999</v>
      </c>
      <c r="M94" s="1103">
        <v>5.3773059999999999</v>
      </c>
      <c r="N94" s="1103">
        <v>4.7429509999999997</v>
      </c>
      <c r="O94" s="1103">
        <v>5.3141160000000003</v>
      </c>
      <c r="P94" s="1104">
        <f>SUM(D94:O94)</f>
        <v>53.352774999999987</v>
      </c>
      <c r="R94" s="47" t="s">
        <v>153</v>
      </c>
      <c r="S94" s="47">
        <v>5.667084</v>
      </c>
      <c r="T94" s="47">
        <v>4.9983779999999998</v>
      </c>
      <c r="U94" s="47">
        <v>5.3073300000000003</v>
      </c>
      <c r="V94" s="47">
        <v>4.5386569999999997</v>
      </c>
      <c r="W94" s="47">
        <v>3.1038890000000001</v>
      </c>
      <c r="X94" s="47">
        <v>3.3269789999999997</v>
      </c>
      <c r="Y94" s="47">
        <v>3.4422669999999997</v>
      </c>
      <c r="Z94" s="47">
        <v>3.7948209999999998</v>
      </c>
      <c r="AA94" s="47">
        <v>3.7389969999999999</v>
      </c>
      <c r="AB94" s="47">
        <v>5.3773059999999999</v>
      </c>
      <c r="AC94" s="47">
        <v>4.7429509999999997</v>
      </c>
      <c r="AD94" s="47">
        <v>5.3141160000000003</v>
      </c>
      <c r="AE94" s="47">
        <v>53.352774999999987</v>
      </c>
      <c r="AF94" s="1100">
        <f t="shared" si="4"/>
        <v>0</v>
      </c>
    </row>
    <row r="95" spans="1:32" ht="23.1" customHeight="1" x14ac:dyDescent="0.3">
      <c r="B95" s="1101">
        <v>88</v>
      </c>
      <c r="C95" s="1102" t="s">
        <v>155</v>
      </c>
      <c r="D95" s="1103">
        <v>15.68765</v>
      </c>
      <c r="E95" s="1103">
        <v>78.771005000000002</v>
      </c>
      <c r="F95" s="1103">
        <v>133.532228</v>
      </c>
      <c r="G95" s="1103">
        <v>145.42997</v>
      </c>
      <c r="H95" s="1103">
        <v>200.14760999999999</v>
      </c>
      <c r="I95" s="1103">
        <v>167.860163</v>
      </c>
      <c r="J95" s="1103">
        <v>167.19300099999998</v>
      </c>
      <c r="K95" s="1103">
        <v>134.05899199999999</v>
      </c>
      <c r="L95" s="1103">
        <v>205.73270300000001</v>
      </c>
      <c r="M95" s="1103">
        <v>181.53302100000002</v>
      </c>
      <c r="N95" s="1103">
        <v>121.756259</v>
      </c>
      <c r="O95" s="1103">
        <v>34.645781999999997</v>
      </c>
      <c r="P95" s="1104">
        <f>SUM(D95:O95)</f>
        <v>1586.3483839999999</v>
      </c>
      <c r="R95" s="47" t="s">
        <v>155</v>
      </c>
      <c r="S95" s="47">
        <v>15.68765</v>
      </c>
      <c r="T95" s="47">
        <v>78.771005000000002</v>
      </c>
      <c r="U95" s="47">
        <v>133.532228</v>
      </c>
      <c r="V95" s="47">
        <v>145.42997</v>
      </c>
      <c r="W95" s="47">
        <v>200.14760999999999</v>
      </c>
      <c r="X95" s="47">
        <v>167.860163</v>
      </c>
      <c r="Y95" s="47">
        <v>167.19300099999998</v>
      </c>
      <c r="Z95" s="47">
        <v>134.05899199999999</v>
      </c>
      <c r="AA95" s="47">
        <v>205.73270300000001</v>
      </c>
      <c r="AB95" s="47">
        <v>181.53302100000002</v>
      </c>
      <c r="AC95" s="47">
        <v>121.756259</v>
      </c>
      <c r="AD95" s="47">
        <v>34.645781999999997</v>
      </c>
      <c r="AE95" s="47">
        <v>1586.3483839999999</v>
      </c>
      <c r="AF95" s="1100">
        <f t="shared" si="4"/>
        <v>0</v>
      </c>
    </row>
    <row r="96" spans="1:32" ht="23.1" customHeight="1" thickBot="1" x14ac:dyDescent="0.35">
      <c r="B96" s="1101">
        <v>89</v>
      </c>
      <c r="C96" s="1102" t="s">
        <v>157</v>
      </c>
      <c r="D96" s="1103">
        <v>17.297989000000001</v>
      </c>
      <c r="E96" s="1103">
        <v>1.9413699999999998</v>
      </c>
      <c r="F96" s="1103">
        <v>22.260714</v>
      </c>
      <c r="G96" s="1103">
        <v>13.969003000000001</v>
      </c>
      <c r="H96" s="1103">
        <v>33.322660999999997</v>
      </c>
      <c r="I96" s="1103">
        <v>60.782188000000005</v>
      </c>
      <c r="J96" s="1103">
        <v>45.072545999999996</v>
      </c>
      <c r="K96" s="1103">
        <v>37.225767999999995</v>
      </c>
      <c r="L96" s="1103">
        <v>56.569194000000003</v>
      </c>
      <c r="M96" s="1103">
        <v>32.276830000000004</v>
      </c>
      <c r="N96" s="1103">
        <v>31.446848000000003</v>
      </c>
      <c r="O96" s="1103">
        <v>11.78415</v>
      </c>
      <c r="P96" s="1104">
        <f>SUM(D96:O96)</f>
        <v>363.94926099999998</v>
      </c>
      <c r="R96" s="47" t="s">
        <v>157</v>
      </c>
      <c r="S96" s="47">
        <v>17.297989000000001</v>
      </c>
      <c r="T96" s="47">
        <v>1.9413699999999998</v>
      </c>
      <c r="U96" s="47">
        <v>22.260714</v>
      </c>
      <c r="V96" s="47">
        <v>13.969003000000001</v>
      </c>
      <c r="W96" s="47">
        <v>33.322660999999997</v>
      </c>
      <c r="X96" s="47">
        <v>60.782188000000005</v>
      </c>
      <c r="Y96" s="47">
        <v>45.072545999999996</v>
      </c>
      <c r="Z96" s="47">
        <v>37.225767999999995</v>
      </c>
      <c r="AA96" s="47">
        <v>56.569194000000003</v>
      </c>
      <c r="AB96" s="47">
        <v>32.276830000000004</v>
      </c>
      <c r="AC96" s="47">
        <v>31.446848000000003</v>
      </c>
      <c r="AD96" s="47">
        <v>11.78415</v>
      </c>
      <c r="AE96" s="47">
        <v>363.94926099999998</v>
      </c>
      <c r="AF96" s="1100">
        <f t="shared" si="4"/>
        <v>0</v>
      </c>
    </row>
    <row r="97" spans="2:31" ht="23.1" customHeight="1" thickTop="1" x14ac:dyDescent="0.3">
      <c r="B97" s="1106" t="s">
        <v>1887</v>
      </c>
      <c r="C97" s="1107"/>
      <c r="D97" s="1108">
        <f>SUM(D8:D96)</f>
        <v>5030.2819407649986</v>
      </c>
      <c r="E97" s="1108">
        <f>SUM(E8:E96)</f>
        <v>4665.1377893599993</v>
      </c>
      <c r="F97" s="1108">
        <f t="shared" ref="F97:O97" si="6">SUM(F8:F96)</f>
        <v>5255.5456179250004</v>
      </c>
      <c r="G97" s="1108">
        <f t="shared" si="6"/>
        <v>4974.9745327592864</v>
      </c>
      <c r="H97" s="1108">
        <f t="shared" si="6"/>
        <v>5046.5090792767687</v>
      </c>
      <c r="I97" s="1108">
        <f t="shared" si="6"/>
        <v>4916.1132269199998</v>
      </c>
      <c r="J97" s="1108">
        <f t="shared" si="6"/>
        <v>4943.6656398199993</v>
      </c>
      <c r="K97" s="1108">
        <f t="shared" si="6"/>
        <v>5041.8109844275004</v>
      </c>
      <c r="L97" s="1108">
        <f t="shared" si="6"/>
        <v>4958.0860840024989</v>
      </c>
      <c r="M97" s="1108">
        <f t="shared" si="6"/>
        <v>5104.7639289424988</v>
      </c>
      <c r="N97" s="1108">
        <f t="shared" si="6"/>
        <v>4972.2062478874968</v>
      </c>
      <c r="O97" s="1108">
        <f t="shared" si="6"/>
        <v>5191.4941269925012</v>
      </c>
      <c r="P97" s="1108">
        <f>SUM(P8:P96)</f>
        <v>60100.58919907856</v>
      </c>
      <c r="R97" s="47" t="s">
        <v>290</v>
      </c>
      <c r="S97" s="47">
        <v>5030.2819407649986</v>
      </c>
      <c r="T97" s="47">
        <v>4665.1377893599993</v>
      </c>
      <c r="U97" s="47">
        <v>5255.5456179250004</v>
      </c>
      <c r="V97" s="47">
        <v>4974.9745327592864</v>
      </c>
      <c r="W97" s="47">
        <v>5046.5090792767687</v>
      </c>
      <c r="X97" s="47">
        <v>4916.1132269199998</v>
      </c>
      <c r="Y97" s="47">
        <v>4943.6656398199993</v>
      </c>
      <c r="Z97" s="47">
        <v>5041.8109844275004</v>
      </c>
      <c r="AA97" s="47">
        <v>4958.0860840024989</v>
      </c>
      <c r="AB97" s="47">
        <v>5104.7639289424988</v>
      </c>
      <c r="AC97" s="47">
        <v>4972.2062478874968</v>
      </c>
      <c r="AD97" s="47">
        <v>5191.4941269925012</v>
      </c>
      <c r="AE97" s="47">
        <v>60100.58919907856</v>
      </c>
    </row>
    <row r="98" spans="2:31" ht="17.25" x14ac:dyDescent="0.3">
      <c r="B98" s="1109" t="s">
        <v>1841</v>
      </c>
      <c r="C98" s="1110"/>
      <c r="D98" s="1111"/>
      <c r="E98" s="1111"/>
      <c r="F98" s="1111"/>
      <c r="G98" s="1111"/>
      <c r="H98" s="1111"/>
      <c r="I98" s="1111"/>
      <c r="J98" s="1111"/>
      <c r="K98" s="1111"/>
      <c r="L98" s="1111"/>
      <c r="M98" s="1111"/>
      <c r="N98" s="1111"/>
      <c r="O98" s="1111"/>
      <c r="P98" s="1111"/>
    </row>
    <row r="100" spans="2:31" ht="17.25" x14ac:dyDescent="0.3">
      <c r="B100" s="1112"/>
      <c r="C100" s="1113"/>
      <c r="D100" s="1091"/>
      <c r="E100" s="1091"/>
      <c r="F100" s="1091"/>
      <c r="G100" s="1091"/>
      <c r="H100" s="1091"/>
      <c r="I100" s="1091"/>
      <c r="J100" s="1091"/>
      <c r="K100" s="1091"/>
      <c r="L100" s="1091"/>
      <c r="M100" s="1091"/>
      <c r="N100" s="1091"/>
      <c r="O100" s="1091"/>
      <c r="P100" s="1111"/>
    </row>
    <row r="171" ht="15.95" customHeight="1" x14ac:dyDescent="0.3"/>
    <row r="172" ht="15.95" customHeight="1" x14ac:dyDescent="0.3"/>
    <row r="173" ht="15.95" customHeight="1" x14ac:dyDescent="0.3"/>
    <row r="174" ht="15.95" customHeight="1" x14ac:dyDescent="0.3"/>
    <row r="175" ht="15.95" customHeight="1" x14ac:dyDescent="0.3"/>
    <row r="176" ht="15.95" customHeight="1" x14ac:dyDescent="0.3"/>
    <row r="177" ht="15.95" customHeight="1" x14ac:dyDescent="0.3"/>
    <row r="178" ht="15.95" customHeight="1" x14ac:dyDescent="0.3"/>
    <row r="179" ht="15.95" customHeight="1" x14ac:dyDescent="0.3"/>
    <row r="180" ht="15.95" customHeight="1" x14ac:dyDescent="0.3"/>
    <row r="181" ht="15.95" customHeight="1" x14ac:dyDescent="0.3"/>
    <row r="182" ht="15.95" customHeight="1" x14ac:dyDescent="0.3"/>
    <row r="183" ht="15.95" customHeight="1" x14ac:dyDescent="0.3"/>
    <row r="184" ht="15.95" customHeight="1" x14ac:dyDescent="0.3"/>
    <row r="185" ht="15.95" customHeight="1" x14ac:dyDescent="0.3"/>
    <row r="186" ht="15.95" customHeight="1" x14ac:dyDescent="0.3"/>
    <row r="187" ht="15.95" customHeight="1" x14ac:dyDescent="0.3"/>
    <row r="188" ht="15.95" customHeight="1" x14ac:dyDescent="0.3"/>
    <row r="189" ht="15.95" customHeight="1" x14ac:dyDescent="0.3"/>
    <row r="190" ht="15.95" customHeight="1" x14ac:dyDescent="0.3"/>
    <row r="191" ht="15.95" customHeight="1" x14ac:dyDescent="0.3"/>
    <row r="192" ht="15.95" customHeight="1" x14ac:dyDescent="0.3"/>
    <row r="193" ht="15.95" customHeight="1" x14ac:dyDescent="0.3"/>
    <row r="194" ht="15.95" customHeight="1" x14ac:dyDescent="0.3"/>
    <row r="195" ht="15.95" customHeight="1" x14ac:dyDescent="0.3"/>
    <row r="196" ht="15.95" customHeight="1" x14ac:dyDescent="0.3"/>
    <row r="197" ht="15.95" customHeight="1" x14ac:dyDescent="0.3"/>
    <row r="198" ht="15.95" customHeight="1" x14ac:dyDescent="0.3"/>
    <row r="199" ht="15.95" customHeight="1" x14ac:dyDescent="0.3"/>
    <row r="200" ht="15.95" customHeight="1" x14ac:dyDescent="0.3"/>
    <row r="201" ht="15.95" customHeight="1" x14ac:dyDescent="0.3"/>
    <row r="202" ht="15.95" customHeight="1" x14ac:dyDescent="0.3"/>
    <row r="203" ht="15.95" customHeight="1" x14ac:dyDescent="0.3"/>
    <row r="204" ht="15.95" customHeight="1" x14ac:dyDescent="0.3"/>
    <row r="205" ht="15.95" customHeight="1" x14ac:dyDescent="0.3"/>
    <row r="206" ht="15.95" customHeight="1" x14ac:dyDescent="0.3"/>
    <row r="207" ht="15.95" customHeight="1" x14ac:dyDescent="0.3"/>
    <row r="208" ht="15.95" customHeight="1" x14ac:dyDescent="0.3"/>
    <row r="209" ht="15.95" customHeight="1" x14ac:dyDescent="0.3"/>
    <row r="210" ht="15.95" customHeight="1" x14ac:dyDescent="0.3"/>
    <row r="211" ht="15.95" customHeight="1" x14ac:dyDescent="0.3"/>
    <row r="212" ht="15.95" customHeight="1" x14ac:dyDescent="0.3"/>
    <row r="213" ht="15.95" customHeight="1" x14ac:dyDescent="0.3"/>
    <row r="214" ht="15.95" customHeight="1" x14ac:dyDescent="0.3"/>
    <row r="215" ht="15.95" customHeight="1" x14ac:dyDescent="0.3"/>
    <row r="216" ht="15.95" customHeight="1" x14ac:dyDescent="0.3"/>
    <row r="217" ht="15.95" customHeight="1" x14ac:dyDescent="0.3"/>
    <row r="218" ht="15.95" customHeight="1" x14ac:dyDescent="0.3"/>
    <row r="219" ht="15.95" customHeight="1" x14ac:dyDescent="0.3"/>
    <row r="220" ht="15.95" customHeight="1" x14ac:dyDescent="0.3"/>
    <row r="221" ht="15.95" customHeight="1" x14ac:dyDescent="0.3"/>
    <row r="222" ht="15.95" customHeight="1" x14ac:dyDescent="0.3"/>
    <row r="223" ht="15.95" customHeight="1" x14ac:dyDescent="0.3"/>
    <row r="224" ht="15.95" customHeight="1" x14ac:dyDescent="0.3"/>
    <row r="225" ht="15.95" customHeight="1" x14ac:dyDescent="0.3"/>
    <row r="226" ht="15.95" customHeight="1" x14ac:dyDescent="0.3"/>
    <row r="227" ht="15.95" customHeight="1" x14ac:dyDescent="0.3"/>
    <row r="228" ht="15.95" customHeight="1" x14ac:dyDescent="0.3"/>
    <row r="229" ht="15.95" customHeight="1" x14ac:dyDescent="0.3"/>
    <row r="230" ht="15.95" customHeight="1" x14ac:dyDescent="0.3"/>
    <row r="231" ht="15.95" customHeight="1" x14ac:dyDescent="0.3"/>
    <row r="232" ht="15.95" customHeight="1" x14ac:dyDescent="0.3"/>
    <row r="233" ht="15.95" customHeight="1" x14ac:dyDescent="0.3"/>
    <row r="234" ht="15.95" customHeight="1" x14ac:dyDescent="0.3"/>
    <row r="235" ht="15.95" customHeight="1" x14ac:dyDescent="0.3"/>
    <row r="236" ht="15.95" customHeight="1" x14ac:dyDescent="0.3"/>
    <row r="237" ht="15.95" customHeight="1" x14ac:dyDescent="0.3"/>
    <row r="238" ht="15.95" customHeight="1" x14ac:dyDescent="0.3"/>
    <row r="239" ht="15.95" customHeight="1" x14ac:dyDescent="0.3"/>
    <row r="240" ht="15.95" customHeight="1" x14ac:dyDescent="0.3"/>
    <row r="241" ht="15.95" customHeight="1" x14ac:dyDescent="0.3"/>
    <row r="242" ht="15.95" customHeight="1" x14ac:dyDescent="0.3"/>
    <row r="243" ht="15.95" customHeight="1" x14ac:dyDescent="0.3"/>
    <row r="244" ht="15.95" customHeight="1" x14ac:dyDescent="0.3"/>
    <row r="245" ht="15.95" customHeight="1" x14ac:dyDescent="0.3"/>
    <row r="246" ht="15.95" customHeight="1" x14ac:dyDescent="0.3"/>
    <row r="247" ht="15.95" customHeight="1" x14ac:dyDescent="0.3"/>
    <row r="249" ht="18.75" customHeight="1" x14ac:dyDescent="0.3"/>
    <row r="250" ht="18.75" customHeight="1" x14ac:dyDescent="0.3"/>
    <row r="251" ht="18.75" customHeight="1" x14ac:dyDescent="0.3"/>
    <row r="252" ht="18.75" customHeight="1" x14ac:dyDescent="0.3"/>
    <row r="253" ht="18.75" customHeight="1" x14ac:dyDescent="0.3"/>
    <row r="254" ht="22.5" customHeight="1" x14ac:dyDescent="0.3"/>
    <row r="255" ht="22.5" customHeight="1" x14ac:dyDescent="0.3"/>
    <row r="256" ht="22.5" customHeight="1" x14ac:dyDescent="0.3"/>
    <row r="257" ht="22.5" customHeight="1" x14ac:dyDescent="0.3"/>
    <row r="258" ht="22.5" customHeight="1" x14ac:dyDescent="0.3"/>
    <row r="259" ht="22.5" customHeight="1" x14ac:dyDescent="0.3"/>
  </sheetData>
  <pageMargins left="0.78740157480314965" right="0.59055118110236227" top="0.59055118110236227" bottom="0.59055118110236227" header="0" footer="0"/>
  <pageSetup paperSize="9" scale="45" fitToHeight="2" orientation="landscape" copies="2" r:id="rId1"/>
  <headerFooter alignWithMargins="0"/>
  <rowBreaks count="1" manualBreakCount="1">
    <brk id="51" max="1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AG225"/>
  <sheetViews>
    <sheetView view="pageBreakPreview" zoomScale="90" zoomScaleNormal="55" zoomScaleSheetLayoutView="90" zoomScalePageLayoutView="90" workbookViewId="0">
      <selection activeCell="O3" sqref="O3"/>
    </sheetView>
  </sheetViews>
  <sheetFormatPr baseColWidth="10" defaultColWidth="11.42578125" defaultRowHeight="16.5" x14ac:dyDescent="0.3"/>
  <cols>
    <col min="1" max="1" width="4.140625" style="24" customWidth="1"/>
    <col min="2" max="2" width="9.28515625" style="24" customWidth="1"/>
    <col min="3" max="3" width="65.140625" style="24" customWidth="1"/>
    <col min="4" max="15" width="16.140625" style="24" customWidth="1"/>
    <col min="16" max="16" width="18.5703125" style="24" customWidth="1"/>
    <col min="17" max="17" width="9.140625" style="24" customWidth="1"/>
    <col min="18" max="18" width="29.85546875" style="47" bestFit="1" customWidth="1"/>
    <col min="19" max="19" width="30.28515625" style="47" bestFit="1" customWidth="1"/>
    <col min="20" max="21" width="10.140625" style="47" bestFit="1" customWidth="1"/>
    <col min="22" max="27" width="9.7109375" style="47" bestFit="1" customWidth="1"/>
    <col min="28" max="29" width="10.140625" style="47" bestFit="1" customWidth="1"/>
    <col min="30" max="30" width="9.7109375" style="47" bestFit="1" customWidth="1"/>
    <col min="31" max="31" width="16.5703125" style="47" bestFit="1" customWidth="1"/>
    <col min="32" max="32" width="15.42578125" style="47" customWidth="1"/>
    <col min="33" max="33" width="11.42578125" style="47"/>
    <col min="34" max="16384" width="11.42578125" style="24"/>
  </cols>
  <sheetData>
    <row r="1" spans="1:31" ht="14.25" customHeight="1" x14ac:dyDescent="0.3">
      <c r="A1" s="1091"/>
      <c r="B1" s="1118"/>
      <c r="C1" s="1090"/>
      <c r="D1" s="1091"/>
      <c r="E1" s="1091"/>
      <c r="F1" s="1091"/>
      <c r="G1" s="1091"/>
      <c r="H1" s="1091"/>
      <c r="I1" s="1091"/>
      <c r="J1" s="1091"/>
      <c r="K1" s="1091"/>
      <c r="L1" s="1091"/>
      <c r="M1" s="1091"/>
      <c r="N1" s="1091"/>
      <c r="O1" s="1091"/>
      <c r="P1" s="1091"/>
      <c r="Q1" s="23"/>
      <c r="R1" s="808"/>
      <c r="S1" s="808"/>
      <c r="T1" s="808"/>
      <c r="U1" s="808"/>
      <c r="V1" s="808"/>
      <c r="W1" s="808"/>
      <c r="X1" s="808"/>
      <c r="Y1" s="808"/>
      <c r="Z1" s="808"/>
      <c r="AA1" s="808"/>
      <c r="AB1" s="1119"/>
      <c r="AC1" s="1119"/>
      <c r="AD1" s="1119"/>
      <c r="AE1" s="1119"/>
    </row>
    <row r="2" spans="1:31" x14ac:dyDescent="0.3">
      <c r="A2" s="1091"/>
      <c r="B2" s="1120"/>
      <c r="C2" s="1090"/>
      <c r="D2" s="1091"/>
      <c r="E2" s="1091"/>
      <c r="F2" s="1091"/>
      <c r="G2" s="1091"/>
      <c r="H2" s="1091"/>
      <c r="I2" s="1091"/>
      <c r="J2" s="1091"/>
      <c r="K2" s="1091"/>
      <c r="L2" s="1091"/>
      <c r="M2" s="1091"/>
      <c r="N2" s="1091"/>
      <c r="O2" s="1091"/>
      <c r="P2" s="1091"/>
      <c r="Q2" s="23"/>
      <c r="R2" s="808"/>
      <c r="S2" s="808"/>
      <c r="T2" s="808"/>
      <c r="U2" s="808"/>
      <c r="V2" s="808"/>
      <c r="W2" s="808"/>
      <c r="X2" s="808"/>
      <c r="Y2" s="808"/>
      <c r="Z2" s="808"/>
      <c r="AA2" s="808"/>
      <c r="AB2" s="1119"/>
      <c r="AC2" s="1119"/>
      <c r="AD2" s="1119"/>
      <c r="AE2" s="1119"/>
    </row>
    <row r="3" spans="1:31" x14ac:dyDescent="0.3">
      <c r="A3" s="1091"/>
      <c r="B3" s="1091"/>
      <c r="C3" s="1090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23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1119"/>
      <c r="AC3" s="1119"/>
      <c r="AD3" s="1119"/>
      <c r="AE3" s="1119"/>
    </row>
    <row r="4" spans="1:31" ht="17.25" x14ac:dyDescent="0.3">
      <c r="A4" s="1091"/>
      <c r="B4" s="1091"/>
      <c r="C4" s="1110"/>
      <c r="D4" s="109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23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1119"/>
      <c r="AC4" s="1119"/>
      <c r="AD4" s="1119"/>
      <c r="AE4" s="1119"/>
    </row>
    <row r="5" spans="1:31" x14ac:dyDescent="0.3">
      <c r="A5" s="1091"/>
      <c r="B5" s="1091"/>
      <c r="C5" s="1090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23"/>
      <c r="AB5" s="1119"/>
      <c r="AC5" s="1119"/>
      <c r="AD5" s="1119"/>
      <c r="AE5" s="1119"/>
    </row>
    <row r="6" spans="1:31" ht="17.25" x14ac:dyDescent="0.3">
      <c r="A6" s="1091"/>
      <c r="B6" s="1091"/>
      <c r="C6" s="1090"/>
      <c r="D6" s="1121"/>
      <c r="E6" s="1122"/>
      <c r="F6" s="1122"/>
      <c r="G6" s="1122"/>
      <c r="H6" s="1122"/>
      <c r="I6" s="1122"/>
      <c r="J6" s="1122"/>
      <c r="K6" s="1122"/>
      <c r="L6" s="1122"/>
      <c r="M6" s="1122"/>
      <c r="N6" s="1122"/>
      <c r="O6" s="1122"/>
      <c r="P6" s="1114"/>
      <c r="Q6" s="23"/>
      <c r="AB6" s="1119"/>
      <c r="AC6" s="1119"/>
      <c r="AD6" s="1119"/>
      <c r="AE6" s="1119"/>
    </row>
    <row r="7" spans="1:31" ht="17.25" x14ac:dyDescent="0.3">
      <c r="A7" s="1091"/>
      <c r="B7" s="1091"/>
      <c r="C7" s="1090"/>
      <c r="D7" s="1122"/>
      <c r="E7" s="1122"/>
      <c r="F7" s="1122"/>
      <c r="G7" s="1122"/>
      <c r="H7" s="1122"/>
      <c r="I7" s="1122"/>
      <c r="J7" s="1122"/>
      <c r="K7" s="1122"/>
      <c r="L7" s="1122"/>
      <c r="M7" s="1122"/>
      <c r="N7" s="1122"/>
      <c r="O7" s="1122"/>
      <c r="P7" s="1114"/>
      <c r="Q7" s="23"/>
      <c r="AB7" s="1119"/>
      <c r="AC7" s="1119"/>
      <c r="AD7" s="1119"/>
      <c r="AE7" s="1119"/>
    </row>
    <row r="8" spans="1:31" ht="17.25" x14ac:dyDescent="0.3">
      <c r="A8" s="1091"/>
      <c r="B8" s="1091"/>
      <c r="C8" s="1090"/>
      <c r="D8" s="1123"/>
      <c r="E8" s="1124"/>
      <c r="F8" s="1123"/>
      <c r="G8" s="1123"/>
      <c r="H8" s="1123"/>
      <c r="I8" s="1123"/>
      <c r="J8" s="1123"/>
      <c r="K8" s="1123"/>
      <c r="L8" s="1123"/>
      <c r="M8" s="1125"/>
      <c r="N8" s="1123"/>
      <c r="O8" s="1123"/>
      <c r="P8" s="1091"/>
      <c r="Q8" s="23"/>
      <c r="AB8" s="1119"/>
      <c r="AC8" s="1119"/>
      <c r="AD8" s="1119"/>
      <c r="AE8" s="1119"/>
    </row>
    <row r="9" spans="1:31" ht="17.25" x14ac:dyDescent="0.3">
      <c r="A9" s="1091"/>
      <c r="B9" s="1091"/>
      <c r="C9" s="1090"/>
      <c r="D9" s="1123"/>
      <c r="E9" s="1124"/>
      <c r="F9" s="1123"/>
      <c r="G9" s="1123"/>
      <c r="H9" s="1123"/>
      <c r="I9" s="1123"/>
      <c r="J9" s="1123"/>
      <c r="K9" s="1123"/>
      <c r="L9" s="1123"/>
      <c r="M9" s="1123"/>
      <c r="N9" s="1123"/>
      <c r="O9" s="1123"/>
      <c r="P9" s="1091"/>
      <c r="Q9" s="23"/>
      <c r="AB9" s="1119"/>
      <c r="AC9" s="1119"/>
      <c r="AD9" s="1119"/>
      <c r="AE9" s="1119"/>
    </row>
    <row r="10" spans="1:31" ht="17.25" x14ac:dyDescent="0.3">
      <c r="A10" s="1091"/>
      <c r="B10" s="1091"/>
      <c r="C10" s="1090"/>
      <c r="D10" s="1126"/>
      <c r="E10" s="1122"/>
      <c r="F10" s="1127"/>
      <c r="G10" s="1127"/>
      <c r="H10" s="1105"/>
      <c r="I10" s="1127"/>
      <c r="J10" s="1127"/>
      <c r="K10" s="1127"/>
      <c r="L10" s="1127"/>
      <c r="M10" s="1127"/>
      <c r="N10" s="1127"/>
      <c r="O10" s="1127"/>
      <c r="P10" s="1091"/>
      <c r="Q10" s="23"/>
      <c r="AB10" s="1119"/>
      <c r="AC10" s="1119"/>
      <c r="AD10" s="1119"/>
      <c r="AE10" s="1119"/>
    </row>
    <row r="11" spans="1:31" ht="17.25" x14ac:dyDescent="0.3">
      <c r="A11" s="1091"/>
      <c r="B11" s="1091"/>
      <c r="C11" s="1090"/>
      <c r="D11" s="1126"/>
      <c r="E11" s="1122"/>
      <c r="F11" s="1127"/>
      <c r="G11" s="1127"/>
      <c r="H11" s="1105"/>
      <c r="I11" s="1127"/>
      <c r="J11" s="1127"/>
      <c r="K11" s="1127"/>
      <c r="L11" s="1127"/>
      <c r="M11" s="1127"/>
      <c r="N11" s="1127"/>
      <c r="O11" s="1127"/>
      <c r="P11" s="1091"/>
      <c r="Q11" s="23"/>
      <c r="AB11" s="1119"/>
      <c r="AC11" s="1119"/>
      <c r="AD11" s="1119"/>
      <c r="AE11" s="1119"/>
    </row>
    <row r="12" spans="1:31" ht="17.25" x14ac:dyDescent="0.3">
      <c r="A12" s="1091"/>
      <c r="B12" s="1091"/>
      <c r="C12" s="1090"/>
      <c r="D12" s="1126"/>
      <c r="E12" s="1122"/>
      <c r="F12" s="1127"/>
      <c r="G12" s="1127"/>
      <c r="H12" s="1105"/>
      <c r="I12" s="1127"/>
      <c r="J12" s="1127"/>
      <c r="K12" s="1127"/>
      <c r="L12" s="1127"/>
      <c r="M12" s="1127"/>
      <c r="N12" s="1127"/>
      <c r="O12" s="1127"/>
      <c r="P12" s="1091"/>
      <c r="Q12" s="23"/>
      <c r="AB12" s="1119"/>
      <c r="AC12" s="1119"/>
      <c r="AD12" s="1119"/>
      <c r="AE12" s="1119"/>
    </row>
    <row r="13" spans="1:31" ht="17.25" x14ac:dyDescent="0.3">
      <c r="A13" s="1091"/>
      <c r="B13" s="1091"/>
      <c r="C13" s="1090"/>
      <c r="D13" s="1126"/>
      <c r="E13" s="1122"/>
      <c r="F13" s="1127"/>
      <c r="G13" s="1127"/>
      <c r="H13" s="1105"/>
      <c r="I13" s="1127"/>
      <c r="J13" s="1127"/>
      <c r="K13" s="1127"/>
      <c r="L13" s="1127"/>
      <c r="M13" s="1127"/>
      <c r="N13" s="1127"/>
      <c r="O13" s="1127"/>
      <c r="P13" s="1091"/>
      <c r="Q13" s="23"/>
      <c r="AB13" s="1119"/>
      <c r="AC13" s="1119"/>
      <c r="AD13" s="1119"/>
      <c r="AE13" s="1119"/>
    </row>
    <row r="14" spans="1:31" ht="17.25" x14ac:dyDescent="0.3">
      <c r="A14" s="1091"/>
      <c r="B14" s="1091"/>
      <c r="C14" s="1090"/>
      <c r="D14" s="1126"/>
      <c r="E14" s="1122"/>
      <c r="F14" s="1127"/>
      <c r="G14" s="1127"/>
      <c r="H14" s="1105"/>
      <c r="I14" s="1127"/>
      <c r="J14" s="1127"/>
      <c r="K14" s="1127"/>
      <c r="L14" s="1127"/>
      <c r="M14" s="1127"/>
      <c r="N14" s="1127"/>
      <c r="O14" s="1127"/>
      <c r="P14" s="1091"/>
      <c r="Q14" s="23"/>
      <c r="AB14" s="1119"/>
      <c r="AC14" s="1119"/>
      <c r="AD14" s="1119"/>
      <c r="AE14" s="1119"/>
    </row>
    <row r="15" spans="1:31" ht="17.25" x14ac:dyDescent="0.3">
      <c r="A15" s="1091"/>
      <c r="B15" s="1091"/>
      <c r="C15" s="1090"/>
      <c r="D15" s="1126"/>
      <c r="E15" s="1122"/>
      <c r="F15" s="1127"/>
      <c r="G15" s="1127"/>
      <c r="H15" s="1105"/>
      <c r="I15" s="1127"/>
      <c r="J15" s="1127"/>
      <c r="K15" s="1127"/>
      <c r="L15" s="1127"/>
      <c r="M15" s="1127"/>
      <c r="N15" s="1127"/>
      <c r="O15" s="1127"/>
      <c r="P15" s="1091"/>
      <c r="Q15" s="23"/>
      <c r="AB15" s="1119"/>
      <c r="AC15" s="1119"/>
      <c r="AD15" s="1119"/>
      <c r="AE15" s="1119"/>
    </row>
    <row r="16" spans="1:31" ht="17.25" x14ac:dyDescent="0.3">
      <c r="A16" s="1091"/>
      <c r="B16" s="1091"/>
      <c r="C16" s="1090"/>
      <c r="D16" s="1126"/>
      <c r="E16" s="1122"/>
      <c r="F16" s="1127"/>
      <c r="G16" s="1127"/>
      <c r="H16" s="1105"/>
      <c r="I16" s="1127"/>
      <c r="J16" s="1127"/>
      <c r="K16" s="1127"/>
      <c r="L16" s="1127"/>
      <c r="M16" s="1127"/>
      <c r="N16" s="1127"/>
      <c r="O16" s="1127"/>
      <c r="P16" s="1091"/>
      <c r="Q16" s="23"/>
      <c r="AB16" s="1119"/>
      <c r="AC16" s="1119"/>
      <c r="AD16" s="1119"/>
      <c r="AE16" s="1119"/>
    </row>
    <row r="17" spans="1:31" ht="17.25" x14ac:dyDescent="0.3">
      <c r="A17" s="1091"/>
      <c r="B17" s="1091"/>
      <c r="C17" s="1090"/>
      <c r="D17" s="1126"/>
      <c r="E17" s="1122"/>
      <c r="F17" s="1127"/>
      <c r="G17" s="1127"/>
      <c r="H17" s="1105"/>
      <c r="I17" s="1127"/>
      <c r="J17" s="1127"/>
      <c r="K17" s="1127"/>
      <c r="L17" s="1127"/>
      <c r="M17" s="1127"/>
      <c r="N17" s="1127"/>
      <c r="O17" s="1127"/>
      <c r="P17" s="1091"/>
      <c r="Q17" s="23"/>
      <c r="AB17" s="1119"/>
      <c r="AC17" s="1119"/>
      <c r="AD17" s="1119"/>
      <c r="AE17" s="1119"/>
    </row>
    <row r="18" spans="1:31" ht="17.25" x14ac:dyDescent="0.3">
      <c r="A18" s="1091"/>
      <c r="B18" s="1091"/>
      <c r="C18" s="1090"/>
      <c r="D18" s="1126"/>
      <c r="E18" s="1122"/>
      <c r="F18" s="1127"/>
      <c r="G18" s="1127"/>
      <c r="H18" s="1105"/>
      <c r="I18" s="1127"/>
      <c r="J18" s="1127"/>
      <c r="K18" s="1127"/>
      <c r="L18" s="1127"/>
      <c r="M18" s="1127"/>
      <c r="N18" s="1127"/>
      <c r="O18" s="1127"/>
      <c r="P18" s="1091"/>
      <c r="Q18" s="23"/>
      <c r="AB18" s="1119"/>
      <c r="AC18" s="1119"/>
      <c r="AD18" s="1119"/>
      <c r="AE18" s="1119"/>
    </row>
    <row r="19" spans="1:31" ht="17.25" x14ac:dyDescent="0.3">
      <c r="A19" s="1091"/>
      <c r="B19" s="1091"/>
      <c r="C19" s="1090"/>
      <c r="D19" s="1126"/>
      <c r="E19" s="1122"/>
      <c r="F19" s="1127"/>
      <c r="G19" s="1127"/>
      <c r="H19" s="1105"/>
      <c r="I19" s="1127"/>
      <c r="J19" s="1127"/>
      <c r="K19" s="1127"/>
      <c r="L19" s="1127"/>
      <c r="M19" s="1127"/>
      <c r="N19" s="1127"/>
      <c r="O19" s="1127"/>
      <c r="P19" s="1091"/>
      <c r="Q19" s="23"/>
      <c r="AB19" s="1119"/>
      <c r="AC19" s="1119"/>
      <c r="AD19" s="1119"/>
      <c r="AE19" s="1119"/>
    </row>
    <row r="20" spans="1:31" ht="17.25" x14ac:dyDescent="0.3">
      <c r="A20" s="1091"/>
      <c r="B20" s="1091"/>
      <c r="C20" s="1090"/>
      <c r="D20" s="1126"/>
      <c r="E20" s="1122"/>
      <c r="F20" s="1127"/>
      <c r="G20" s="1127"/>
      <c r="H20" s="1105"/>
      <c r="I20" s="1127"/>
      <c r="J20" s="1127"/>
      <c r="K20" s="1127"/>
      <c r="L20" s="1127"/>
      <c r="M20" s="1127"/>
      <c r="N20" s="1127"/>
      <c r="O20" s="1127"/>
      <c r="P20" s="1091"/>
      <c r="Q20" s="23"/>
      <c r="AB20" s="1119"/>
      <c r="AC20" s="1119"/>
      <c r="AD20" s="1119"/>
      <c r="AE20" s="1119"/>
    </row>
    <row r="21" spans="1:31" ht="17.25" x14ac:dyDescent="0.3">
      <c r="A21" s="1091"/>
      <c r="B21" s="1091"/>
      <c r="C21" s="1090"/>
      <c r="D21" s="1126"/>
      <c r="E21" s="1122"/>
      <c r="F21" s="1127"/>
      <c r="G21" s="1127"/>
      <c r="H21" s="1105"/>
      <c r="I21" s="1127"/>
      <c r="J21" s="1127"/>
      <c r="K21" s="1127"/>
      <c r="L21" s="1127"/>
      <c r="M21" s="1127"/>
      <c r="N21" s="1127"/>
      <c r="O21" s="1127"/>
      <c r="P21" s="1091"/>
      <c r="Q21" s="23"/>
      <c r="AB21" s="1119"/>
      <c r="AC21" s="1119"/>
      <c r="AD21" s="1119"/>
      <c r="AE21" s="1119"/>
    </row>
    <row r="22" spans="1:31" ht="17.25" x14ac:dyDescent="0.3">
      <c r="A22" s="1091"/>
      <c r="B22" s="1091"/>
      <c r="C22" s="1090"/>
      <c r="D22" s="1126"/>
      <c r="E22" s="1122"/>
      <c r="F22" s="1127"/>
      <c r="G22" s="1127"/>
      <c r="H22" s="1105"/>
      <c r="I22" s="1127"/>
      <c r="J22" s="1127"/>
      <c r="K22" s="1127"/>
      <c r="L22" s="1127"/>
      <c r="M22" s="1127"/>
      <c r="N22" s="1127"/>
      <c r="O22" s="1127"/>
      <c r="P22" s="1091"/>
      <c r="Q22" s="23"/>
      <c r="AB22" s="1119"/>
      <c r="AC22" s="1119"/>
      <c r="AD22" s="1119"/>
      <c r="AE22" s="1119"/>
    </row>
    <row r="23" spans="1:31" ht="17.25" x14ac:dyDescent="0.3">
      <c r="A23" s="1091"/>
      <c r="B23" s="1091"/>
      <c r="C23" s="1090"/>
      <c r="D23" s="1126"/>
      <c r="E23" s="1122"/>
      <c r="F23" s="1127"/>
      <c r="G23" s="1127"/>
      <c r="H23" s="1105"/>
      <c r="I23" s="1127"/>
      <c r="J23" s="1127"/>
      <c r="K23" s="1127"/>
      <c r="L23" s="1127"/>
      <c r="M23" s="1127"/>
      <c r="N23" s="1127"/>
      <c r="O23" s="1127"/>
      <c r="P23" s="1091"/>
      <c r="Q23" s="23"/>
      <c r="AB23" s="1119"/>
      <c r="AC23" s="1119"/>
      <c r="AD23" s="1119"/>
      <c r="AE23" s="1119"/>
    </row>
    <row r="24" spans="1:31" ht="17.25" x14ac:dyDescent="0.3">
      <c r="A24" s="1091"/>
      <c r="B24" s="1091"/>
      <c r="C24" s="1090"/>
      <c r="D24" s="1126"/>
      <c r="E24" s="1122"/>
      <c r="F24" s="1127"/>
      <c r="G24" s="1127"/>
      <c r="H24" s="1105"/>
      <c r="I24" s="1127"/>
      <c r="J24" s="1127"/>
      <c r="K24" s="1127"/>
      <c r="L24" s="1127"/>
      <c r="M24" s="1127"/>
      <c r="N24" s="1127"/>
      <c r="O24" s="1127"/>
      <c r="P24" s="1091"/>
      <c r="Q24" s="23"/>
      <c r="AB24" s="1119"/>
      <c r="AC24" s="1119"/>
      <c r="AD24" s="1119"/>
      <c r="AE24" s="1119"/>
    </row>
    <row r="25" spans="1:31" ht="17.25" x14ac:dyDescent="0.3">
      <c r="A25" s="1091"/>
      <c r="B25" s="1091"/>
      <c r="C25" s="1090"/>
      <c r="D25" s="1126"/>
      <c r="E25" s="1122"/>
      <c r="F25" s="1127"/>
      <c r="G25" s="1127"/>
      <c r="H25" s="1105"/>
      <c r="I25" s="1127"/>
      <c r="J25" s="1127"/>
      <c r="K25" s="1127"/>
      <c r="L25" s="1127"/>
      <c r="M25" s="1127"/>
      <c r="N25" s="1127"/>
      <c r="O25" s="1127"/>
      <c r="P25" s="1091"/>
      <c r="Q25" s="23"/>
      <c r="AB25" s="1119"/>
      <c r="AC25" s="1119"/>
      <c r="AD25" s="1119"/>
      <c r="AE25" s="1119"/>
    </row>
    <row r="26" spans="1:31" ht="17.25" x14ac:dyDescent="0.3">
      <c r="A26" s="1091"/>
      <c r="B26" s="1091"/>
      <c r="C26" s="1090"/>
      <c r="D26" s="1126"/>
      <c r="E26" s="1122"/>
      <c r="F26" s="1127"/>
      <c r="G26" s="1127"/>
      <c r="H26" s="1105"/>
      <c r="I26" s="1127"/>
      <c r="J26" s="1127"/>
      <c r="K26" s="1127"/>
      <c r="L26" s="1127"/>
      <c r="M26" s="1127"/>
      <c r="N26" s="1127"/>
      <c r="O26" s="1127"/>
      <c r="P26" s="1091"/>
      <c r="Q26" s="23"/>
      <c r="AB26" s="1119"/>
      <c r="AC26" s="1119"/>
      <c r="AD26" s="1119"/>
      <c r="AE26" s="1119"/>
    </row>
    <row r="27" spans="1:31" ht="17.25" x14ac:dyDescent="0.3">
      <c r="A27" s="1091"/>
      <c r="B27" s="1091"/>
      <c r="C27" s="1090"/>
      <c r="D27" s="1126"/>
      <c r="E27" s="1122"/>
      <c r="F27" s="1127"/>
      <c r="G27" s="1127"/>
      <c r="H27" s="1105"/>
      <c r="I27" s="1127"/>
      <c r="J27" s="1127"/>
      <c r="K27" s="1127"/>
      <c r="L27" s="1127"/>
      <c r="M27" s="1127"/>
      <c r="N27" s="1127"/>
      <c r="O27" s="1127"/>
      <c r="P27" s="1091"/>
      <c r="Q27" s="23"/>
      <c r="AB27" s="1119"/>
      <c r="AC27" s="1119"/>
      <c r="AD27" s="1119"/>
      <c r="AE27" s="1119"/>
    </row>
    <row r="28" spans="1:31" ht="17.25" x14ac:dyDescent="0.3">
      <c r="A28" s="1091"/>
      <c r="B28" s="1091"/>
      <c r="C28" s="1090"/>
      <c r="D28" s="1126"/>
      <c r="E28" s="1122"/>
      <c r="F28" s="1127"/>
      <c r="G28" s="1127"/>
      <c r="H28" s="1105"/>
      <c r="I28" s="1127"/>
      <c r="J28" s="1127"/>
      <c r="K28" s="1127"/>
      <c r="L28" s="1127"/>
      <c r="M28" s="1127"/>
      <c r="N28" s="1127"/>
      <c r="O28" s="1127"/>
      <c r="P28" s="1091"/>
      <c r="Q28" s="23"/>
      <c r="AB28" s="1119"/>
      <c r="AC28" s="1119"/>
      <c r="AD28" s="1119"/>
      <c r="AE28" s="1119"/>
    </row>
    <row r="29" spans="1:31" ht="17.25" x14ac:dyDescent="0.3">
      <c r="A29" s="1091"/>
      <c r="B29" s="1091"/>
      <c r="C29" s="1090"/>
      <c r="D29" s="1126"/>
      <c r="E29" s="1122"/>
      <c r="F29" s="1127"/>
      <c r="G29" s="1127"/>
      <c r="H29" s="1105"/>
      <c r="I29" s="1127"/>
      <c r="J29" s="1127"/>
      <c r="K29" s="1127"/>
      <c r="L29" s="1127"/>
      <c r="M29" s="1127"/>
      <c r="N29" s="1127"/>
      <c r="O29" s="1127"/>
      <c r="P29" s="1091"/>
      <c r="Q29" s="23"/>
      <c r="AB29" s="1119"/>
      <c r="AC29" s="1119"/>
      <c r="AD29" s="1119"/>
      <c r="AE29" s="1119"/>
    </row>
    <row r="30" spans="1:31" ht="17.25" x14ac:dyDescent="0.3">
      <c r="A30" s="1091"/>
      <c r="B30" s="1091"/>
      <c r="C30" s="1090"/>
      <c r="D30" s="1126"/>
      <c r="E30" s="1122"/>
      <c r="F30" s="1127"/>
      <c r="G30" s="1127"/>
      <c r="H30" s="1105"/>
      <c r="I30" s="1127"/>
      <c r="J30" s="1127"/>
      <c r="K30" s="1127"/>
      <c r="L30" s="1127"/>
      <c r="M30" s="1127"/>
      <c r="N30" s="1127"/>
      <c r="O30" s="1127"/>
      <c r="P30" s="1091"/>
      <c r="Q30" s="23"/>
      <c r="AB30" s="1119"/>
      <c r="AC30" s="1119"/>
      <c r="AD30" s="1119"/>
      <c r="AE30" s="1119"/>
    </row>
    <row r="31" spans="1:31" ht="17.25" x14ac:dyDescent="0.3">
      <c r="A31" s="1091"/>
      <c r="B31" s="1091"/>
      <c r="C31" s="1090"/>
      <c r="D31" s="1126"/>
      <c r="E31" s="1122"/>
      <c r="F31" s="1127"/>
      <c r="G31" s="1127"/>
      <c r="H31" s="1105"/>
      <c r="I31" s="1127"/>
      <c r="J31" s="1127"/>
      <c r="K31" s="1127"/>
      <c r="L31" s="1127"/>
      <c r="M31" s="1127"/>
      <c r="N31" s="1127"/>
      <c r="O31" s="1127"/>
      <c r="P31" s="1091"/>
      <c r="Q31" s="23"/>
      <c r="AB31" s="1119"/>
      <c r="AC31" s="1119"/>
      <c r="AD31" s="1119"/>
      <c r="AE31" s="1119"/>
    </row>
    <row r="32" spans="1:31" ht="17.25" x14ac:dyDescent="0.3">
      <c r="A32" s="1091"/>
      <c r="B32" s="1091"/>
      <c r="C32" s="1090"/>
      <c r="D32" s="1126"/>
      <c r="E32" s="1122"/>
      <c r="F32" s="1127"/>
      <c r="G32" s="1127"/>
      <c r="H32" s="1105"/>
      <c r="I32" s="1127"/>
      <c r="J32" s="1127"/>
      <c r="K32" s="1127"/>
      <c r="L32" s="1127"/>
      <c r="M32" s="1127"/>
      <c r="N32" s="1127"/>
      <c r="O32" s="1127"/>
      <c r="P32" s="1091"/>
      <c r="Q32" s="23"/>
      <c r="AB32" s="1119"/>
      <c r="AC32" s="1119"/>
      <c r="AD32" s="1119"/>
      <c r="AE32" s="1119"/>
    </row>
    <row r="33" spans="1:31" ht="17.25" x14ac:dyDescent="0.3">
      <c r="A33" s="1091"/>
      <c r="B33" s="1091"/>
      <c r="C33" s="1090"/>
      <c r="D33" s="1126"/>
      <c r="E33" s="1122"/>
      <c r="F33" s="1127"/>
      <c r="G33" s="1127"/>
      <c r="H33" s="1105"/>
      <c r="I33" s="1127"/>
      <c r="J33" s="1127"/>
      <c r="K33" s="1127"/>
      <c r="L33" s="1127"/>
      <c r="M33" s="1127"/>
      <c r="N33" s="1127"/>
      <c r="O33" s="1127"/>
      <c r="P33" s="1091"/>
      <c r="Q33" s="23"/>
      <c r="AB33" s="1119"/>
      <c r="AC33" s="1119"/>
      <c r="AD33" s="1119"/>
      <c r="AE33" s="1119"/>
    </row>
    <row r="34" spans="1:31" ht="17.25" x14ac:dyDescent="0.3">
      <c r="A34" s="1091"/>
      <c r="B34" s="1091"/>
      <c r="C34" s="1090"/>
      <c r="D34" s="1126"/>
      <c r="E34" s="1122"/>
      <c r="F34" s="1127"/>
      <c r="G34" s="1127"/>
      <c r="H34" s="1105"/>
      <c r="I34" s="1127"/>
      <c r="J34" s="1127"/>
      <c r="K34" s="1127"/>
      <c r="L34" s="1127"/>
      <c r="M34" s="1127"/>
      <c r="N34" s="1127"/>
      <c r="O34" s="1127"/>
      <c r="P34" s="1091"/>
      <c r="Q34" s="23"/>
      <c r="AB34" s="1119"/>
      <c r="AC34" s="1119"/>
      <c r="AD34" s="1119"/>
      <c r="AE34" s="1119"/>
    </row>
    <row r="35" spans="1:31" ht="17.25" x14ac:dyDescent="0.3">
      <c r="A35" s="1091"/>
      <c r="B35" s="1091"/>
      <c r="C35" s="1090"/>
      <c r="D35" s="1126"/>
      <c r="E35" s="1122"/>
      <c r="F35" s="1127"/>
      <c r="G35" s="1127"/>
      <c r="H35" s="1105"/>
      <c r="I35" s="1127"/>
      <c r="J35" s="1127"/>
      <c r="K35" s="1127"/>
      <c r="L35" s="1127"/>
      <c r="M35" s="1127"/>
      <c r="N35" s="1127"/>
      <c r="O35" s="1127"/>
      <c r="P35" s="1091"/>
      <c r="Q35" s="23"/>
      <c r="AB35" s="1119"/>
      <c r="AC35" s="1119"/>
      <c r="AD35" s="1119"/>
      <c r="AE35" s="1119"/>
    </row>
    <row r="36" spans="1:31" ht="17.25" x14ac:dyDescent="0.3">
      <c r="A36" s="1091"/>
      <c r="B36" s="1091"/>
      <c r="C36" s="1090"/>
      <c r="D36" s="1126"/>
      <c r="E36" s="1122"/>
      <c r="F36" s="1127"/>
      <c r="G36" s="1127"/>
      <c r="H36" s="1105"/>
      <c r="I36" s="1127"/>
      <c r="J36" s="1127"/>
      <c r="K36" s="1127"/>
      <c r="L36" s="1127"/>
      <c r="M36" s="1127"/>
      <c r="N36" s="1127"/>
      <c r="O36" s="1127"/>
      <c r="P36" s="1091"/>
      <c r="Q36" s="23"/>
      <c r="AB36" s="1119"/>
      <c r="AC36" s="1119"/>
      <c r="AD36" s="1119"/>
      <c r="AE36" s="1119"/>
    </row>
    <row r="37" spans="1:31" ht="17.25" x14ac:dyDescent="0.3">
      <c r="A37" s="1091"/>
      <c r="B37" s="1091"/>
      <c r="C37" s="1090"/>
      <c r="D37" s="1126"/>
      <c r="E37" s="1122"/>
      <c r="F37" s="1127"/>
      <c r="G37" s="1127"/>
      <c r="H37" s="1105"/>
      <c r="I37" s="1127"/>
      <c r="J37" s="1127"/>
      <c r="K37" s="1127"/>
      <c r="L37" s="1127"/>
      <c r="M37" s="1127"/>
      <c r="N37" s="1127"/>
      <c r="O37" s="1127"/>
      <c r="P37" s="1091"/>
      <c r="Q37" s="23"/>
      <c r="AB37" s="1119"/>
      <c r="AC37" s="1119"/>
      <c r="AD37" s="1119"/>
      <c r="AE37" s="1119"/>
    </row>
    <row r="38" spans="1:31" ht="17.25" x14ac:dyDescent="0.3">
      <c r="A38" s="1091"/>
      <c r="B38" s="1091"/>
      <c r="C38" s="1090"/>
      <c r="D38" s="1126"/>
      <c r="E38" s="1122"/>
      <c r="F38" s="1127"/>
      <c r="G38" s="1127"/>
      <c r="H38" s="1105"/>
      <c r="I38" s="1127"/>
      <c r="J38" s="1127"/>
      <c r="K38" s="1127"/>
      <c r="L38" s="1127"/>
      <c r="M38" s="1127"/>
      <c r="N38" s="1127"/>
      <c r="O38" s="1127"/>
      <c r="P38" s="1091"/>
      <c r="Q38" s="23"/>
      <c r="AB38" s="1119"/>
      <c r="AC38" s="1119"/>
      <c r="AD38" s="1119"/>
      <c r="AE38" s="1119"/>
    </row>
    <row r="39" spans="1:31" ht="17.25" x14ac:dyDescent="0.3">
      <c r="A39" s="1091"/>
      <c r="B39" s="1091"/>
      <c r="C39" s="1090"/>
      <c r="D39" s="1126"/>
      <c r="E39" s="1122"/>
      <c r="F39" s="1127"/>
      <c r="G39" s="1127"/>
      <c r="H39" s="1105"/>
      <c r="I39" s="1127"/>
      <c r="J39" s="1127"/>
      <c r="K39" s="1127"/>
      <c r="L39" s="1127"/>
      <c r="M39" s="1127"/>
      <c r="N39" s="1127"/>
      <c r="O39" s="1127"/>
      <c r="P39" s="1091"/>
      <c r="Q39" s="23"/>
      <c r="AB39" s="1119"/>
      <c r="AC39" s="1119"/>
      <c r="AD39" s="1119"/>
      <c r="AE39" s="1119"/>
    </row>
    <row r="40" spans="1:31" ht="17.25" x14ac:dyDescent="0.3">
      <c r="A40" s="1091"/>
      <c r="B40" s="1091"/>
      <c r="C40" s="1090"/>
      <c r="D40" s="1126"/>
      <c r="E40" s="1122"/>
      <c r="F40" s="1127"/>
      <c r="G40" s="1127"/>
      <c r="H40" s="1105"/>
      <c r="I40" s="1127"/>
      <c r="J40" s="1127"/>
      <c r="K40" s="1127"/>
      <c r="L40" s="1127"/>
      <c r="M40" s="1127"/>
      <c r="N40" s="1127"/>
      <c r="O40" s="1127"/>
      <c r="P40" s="1091"/>
      <c r="Q40" s="23"/>
      <c r="AB40" s="1119"/>
      <c r="AC40" s="1119"/>
      <c r="AD40" s="1119"/>
      <c r="AE40" s="1119"/>
    </row>
    <row r="41" spans="1:31" ht="17.25" x14ac:dyDescent="0.3">
      <c r="A41" s="1091"/>
      <c r="B41" s="1091"/>
      <c r="C41" s="1090"/>
      <c r="D41" s="1126"/>
      <c r="E41" s="1122"/>
      <c r="F41" s="1127"/>
      <c r="G41" s="1127"/>
      <c r="H41" s="1105"/>
      <c r="I41" s="1127"/>
      <c r="J41" s="1127"/>
      <c r="K41" s="1127"/>
      <c r="L41" s="1127"/>
      <c r="M41" s="1127"/>
      <c r="N41" s="1127"/>
      <c r="O41" s="1127"/>
      <c r="P41" s="1091"/>
      <c r="Q41" s="23"/>
    </row>
    <row r="42" spans="1:31" ht="17.25" x14ac:dyDescent="0.3">
      <c r="A42" s="1091"/>
      <c r="B42" s="1091"/>
      <c r="C42" s="1090"/>
      <c r="D42" s="1126"/>
      <c r="E42" s="1122"/>
      <c r="F42" s="1127"/>
      <c r="G42" s="1127"/>
      <c r="H42" s="1105"/>
      <c r="I42" s="1127"/>
      <c r="J42" s="1127"/>
      <c r="K42" s="1127"/>
      <c r="L42" s="1127"/>
      <c r="M42" s="1127"/>
      <c r="N42" s="1127"/>
      <c r="O42" s="1127"/>
      <c r="P42" s="1091"/>
      <c r="Q42" s="23"/>
    </row>
    <row r="43" spans="1:31" ht="17.25" x14ac:dyDescent="0.3">
      <c r="A43" s="1091"/>
      <c r="B43" s="1091"/>
      <c r="C43" s="1090"/>
      <c r="D43" s="1126"/>
      <c r="E43" s="1122"/>
      <c r="F43" s="1127"/>
      <c r="G43" s="1127"/>
      <c r="H43" s="1105"/>
      <c r="I43" s="1127"/>
      <c r="J43" s="1127"/>
      <c r="K43" s="1127"/>
      <c r="L43" s="1127"/>
      <c r="M43" s="1127"/>
      <c r="N43" s="1127"/>
      <c r="O43" s="1127"/>
      <c r="P43" s="1091"/>
      <c r="Q43" s="23"/>
    </row>
    <row r="44" spans="1:31" ht="17.25" x14ac:dyDescent="0.3">
      <c r="A44" s="1091"/>
      <c r="B44" s="1091"/>
      <c r="C44" s="1090"/>
      <c r="D44" s="1126"/>
      <c r="E44" s="1122"/>
      <c r="F44" s="1127"/>
      <c r="G44" s="1127"/>
      <c r="H44" s="1105"/>
      <c r="I44" s="1127"/>
      <c r="J44" s="1127"/>
      <c r="K44" s="1127"/>
      <c r="L44" s="1127"/>
      <c r="M44" s="1127"/>
      <c r="N44" s="1127"/>
      <c r="O44" s="1127"/>
      <c r="P44" s="1091"/>
      <c r="Q44" s="23"/>
    </row>
    <row r="45" spans="1:31" ht="17.25" x14ac:dyDescent="0.3">
      <c r="A45" s="1091"/>
      <c r="B45" s="1091"/>
      <c r="C45" s="1090"/>
      <c r="D45" s="1126"/>
      <c r="E45" s="1122"/>
      <c r="F45" s="1127"/>
      <c r="G45" s="1127"/>
      <c r="H45" s="1105"/>
      <c r="I45" s="1127"/>
      <c r="J45" s="1127"/>
      <c r="K45" s="1127"/>
      <c r="L45" s="1127"/>
      <c r="M45" s="1127"/>
      <c r="N45" s="1127"/>
      <c r="O45" s="1127"/>
      <c r="P45" s="1091"/>
      <c r="Q45" s="23"/>
      <c r="R45" s="71" t="s">
        <v>163</v>
      </c>
      <c r="S45" s="47" t="s">
        <v>164</v>
      </c>
      <c r="U45" s="123"/>
      <c r="V45" s="123"/>
      <c r="W45" s="123"/>
    </row>
    <row r="46" spans="1:31" ht="17.25" x14ac:dyDescent="0.3">
      <c r="A46" s="1091"/>
      <c r="B46" s="1091"/>
      <c r="C46" s="1090"/>
      <c r="D46" s="1126"/>
      <c r="E46" s="1122"/>
      <c r="F46" s="1127"/>
      <c r="G46" s="1127"/>
      <c r="H46" s="1105"/>
      <c r="I46" s="1127"/>
      <c r="J46" s="1127"/>
      <c r="K46" s="1127"/>
      <c r="L46" s="1127"/>
      <c r="M46" s="1127"/>
      <c r="N46" s="1127"/>
      <c r="O46" s="1127"/>
      <c r="P46" s="1091"/>
      <c r="Q46" s="23"/>
      <c r="R46" s="71" t="s">
        <v>165</v>
      </c>
      <c r="S46" s="47" t="s">
        <v>292</v>
      </c>
      <c r="U46" s="123"/>
      <c r="V46" s="123"/>
      <c r="W46" s="123"/>
    </row>
    <row r="47" spans="1:31" ht="17.25" x14ac:dyDescent="0.3">
      <c r="A47" s="1091"/>
      <c r="B47" s="1091"/>
      <c r="C47" s="1090"/>
      <c r="D47" s="1126"/>
      <c r="E47" s="1122"/>
      <c r="F47" s="1127"/>
      <c r="G47" s="1127"/>
      <c r="H47" s="1105"/>
      <c r="I47" s="1127"/>
      <c r="J47" s="1127"/>
      <c r="K47" s="1127"/>
      <c r="L47" s="1127"/>
      <c r="M47" s="1127"/>
      <c r="N47" s="1127"/>
      <c r="O47" s="1127"/>
      <c r="P47" s="1091"/>
      <c r="Q47" s="23"/>
      <c r="R47" s="71" t="s">
        <v>1112</v>
      </c>
      <c r="S47" s="47" t="s">
        <v>1113</v>
      </c>
      <c r="U47" s="123"/>
      <c r="V47" s="123"/>
      <c r="W47" s="123"/>
    </row>
    <row r="48" spans="1:31" ht="17.25" x14ac:dyDescent="0.3">
      <c r="A48" s="1091"/>
      <c r="B48" s="1091"/>
      <c r="C48" s="1090"/>
      <c r="D48" s="1126"/>
      <c r="E48" s="1122"/>
      <c r="F48" s="1127"/>
      <c r="G48" s="1127"/>
      <c r="H48" s="1105"/>
      <c r="I48" s="1127"/>
      <c r="J48" s="1127"/>
      <c r="K48" s="1127"/>
      <c r="L48" s="1127"/>
      <c r="M48" s="1127"/>
      <c r="N48" s="1127"/>
      <c r="O48" s="1127"/>
      <c r="P48" s="1091"/>
      <c r="Q48" s="23"/>
      <c r="R48" s="71" t="s">
        <v>1260</v>
      </c>
      <c r="S48" s="47" t="s">
        <v>294</v>
      </c>
      <c r="U48" s="123"/>
      <c r="V48" s="123"/>
      <c r="W48" s="123"/>
    </row>
    <row r="49" spans="1:31" s="47" customFormat="1" x14ac:dyDescent="0.3">
      <c r="A49" s="1128"/>
      <c r="B49" s="1119"/>
      <c r="C49" s="1129"/>
      <c r="D49" s="1119"/>
      <c r="E49" s="1119"/>
      <c r="F49" s="1119"/>
      <c r="G49" s="1119"/>
      <c r="H49" s="1119"/>
      <c r="I49" s="1119"/>
      <c r="J49" s="1119"/>
      <c r="K49" s="1119"/>
      <c r="L49" s="1119"/>
      <c r="M49" s="1119"/>
      <c r="N49" s="1119"/>
      <c r="O49" s="1119"/>
      <c r="P49" s="1119"/>
      <c r="Q49" s="1130"/>
    </row>
    <row r="50" spans="1:31" s="47" customFormat="1" x14ac:dyDescent="0.3">
      <c r="A50" s="1128"/>
      <c r="B50" s="1119"/>
      <c r="C50" s="1129"/>
      <c r="D50" s="1119"/>
      <c r="E50" s="1119"/>
      <c r="F50" s="1119"/>
      <c r="G50" s="1119"/>
      <c r="H50" s="1119"/>
      <c r="I50" s="1119"/>
      <c r="J50" s="1119"/>
      <c r="K50" s="1119"/>
      <c r="L50" s="1119"/>
      <c r="M50" s="1119"/>
      <c r="N50" s="1119"/>
      <c r="O50" s="1119"/>
      <c r="P50" s="1119"/>
      <c r="Q50" s="1130"/>
      <c r="R50" s="47" t="s">
        <v>1646</v>
      </c>
      <c r="S50" s="47" t="s">
        <v>300</v>
      </c>
    </row>
    <row r="51" spans="1:31" s="47" customFormat="1" ht="17.25" x14ac:dyDescent="0.3">
      <c r="A51" s="1128"/>
      <c r="B51" s="1119"/>
      <c r="C51" s="1131" t="s">
        <v>1282</v>
      </c>
      <c r="D51" s="1132" t="s">
        <v>1283</v>
      </c>
      <c r="E51" s="1132" t="s">
        <v>1284</v>
      </c>
      <c r="F51" s="1132" t="s">
        <v>1285</v>
      </c>
      <c r="G51" s="1132" t="s">
        <v>1286</v>
      </c>
      <c r="H51" s="1132" t="s">
        <v>1287</v>
      </c>
      <c r="I51" s="1132" t="s">
        <v>1288</v>
      </c>
      <c r="J51" s="1132" t="s">
        <v>1289</v>
      </c>
      <c r="K51" s="1132" t="s">
        <v>1290</v>
      </c>
      <c r="L51" s="1132" t="s">
        <v>1291</v>
      </c>
      <c r="M51" s="1132" t="s">
        <v>1292</v>
      </c>
      <c r="N51" s="1132" t="s">
        <v>1293</v>
      </c>
      <c r="O51" s="1132" t="s">
        <v>1294</v>
      </c>
      <c r="P51" s="1132" t="s">
        <v>1127</v>
      </c>
      <c r="Q51" s="1130"/>
      <c r="R51" s="47" t="s">
        <v>315</v>
      </c>
      <c r="S51" s="47" t="s">
        <v>826</v>
      </c>
      <c r="T51" s="47" t="s">
        <v>827</v>
      </c>
      <c r="U51" s="47" t="s">
        <v>1272</v>
      </c>
      <c r="V51" s="47" t="s">
        <v>1273</v>
      </c>
      <c r="W51" s="47" t="s">
        <v>1274</v>
      </c>
      <c r="X51" s="47" t="s">
        <v>1275</v>
      </c>
      <c r="Y51" s="47" t="s">
        <v>1276</v>
      </c>
      <c r="Z51" s="47" t="s">
        <v>1277</v>
      </c>
      <c r="AA51" s="47" t="s">
        <v>1278</v>
      </c>
      <c r="AB51" s="47" t="s">
        <v>1279</v>
      </c>
      <c r="AC51" s="47" t="s">
        <v>1280</v>
      </c>
      <c r="AD51" s="47" t="s">
        <v>1281</v>
      </c>
      <c r="AE51" s="47" t="s">
        <v>290</v>
      </c>
    </row>
    <row r="52" spans="1:31" s="47" customFormat="1" ht="17.25" x14ac:dyDescent="0.3">
      <c r="A52" s="1128"/>
      <c r="B52" s="1119"/>
      <c r="C52" s="1133" t="s">
        <v>119</v>
      </c>
      <c r="D52" s="1134">
        <v>927.06707399999993</v>
      </c>
      <c r="E52" s="1134">
        <v>872.92927200000008</v>
      </c>
      <c r="F52" s="1134">
        <v>920.40127800000005</v>
      </c>
      <c r="G52" s="1134">
        <v>1010.6412310000001</v>
      </c>
      <c r="H52" s="1134">
        <v>1025.2554390000003</v>
      </c>
      <c r="I52" s="1134">
        <v>981.00341700000013</v>
      </c>
      <c r="J52" s="1134">
        <v>956.11985700000002</v>
      </c>
      <c r="K52" s="1134">
        <v>967.98263300000008</v>
      </c>
      <c r="L52" s="1134">
        <v>961.70301100000006</v>
      </c>
      <c r="M52" s="1134">
        <v>995.90561000000014</v>
      </c>
      <c r="N52" s="1134">
        <v>958.6480029999999</v>
      </c>
      <c r="O52" s="1134">
        <v>808.92341199999998</v>
      </c>
      <c r="P52" s="1135">
        <f t="shared" ref="P52:P57" si="0">SUM(D52:O52)</f>
        <v>11386.580237</v>
      </c>
      <c r="Q52" s="1130"/>
      <c r="R52" s="47" t="s">
        <v>119</v>
      </c>
      <c r="S52" s="47">
        <v>927.06707399999993</v>
      </c>
      <c r="T52" s="47">
        <v>872.92927200000008</v>
      </c>
      <c r="U52" s="47">
        <v>920.40127800000005</v>
      </c>
      <c r="V52" s="47">
        <v>1010.6412310000001</v>
      </c>
      <c r="W52" s="47">
        <v>1025.2554390000003</v>
      </c>
      <c r="X52" s="47">
        <v>981.00341700000013</v>
      </c>
      <c r="Y52" s="47">
        <v>956.11985700000002</v>
      </c>
      <c r="Z52" s="47">
        <v>967.98263300000008</v>
      </c>
      <c r="AA52" s="47">
        <v>961.70301100000006</v>
      </c>
      <c r="AB52" s="47">
        <v>995.90561000000014</v>
      </c>
      <c r="AC52" s="47">
        <v>958.6480029999999</v>
      </c>
      <c r="AD52" s="47">
        <v>808.92341199999998</v>
      </c>
      <c r="AE52" s="47">
        <v>11386.580237</v>
      </c>
    </row>
    <row r="53" spans="1:31" s="47" customFormat="1" ht="17.25" x14ac:dyDescent="0.3">
      <c r="A53" s="1128"/>
      <c r="B53" s="1119"/>
      <c r="C53" s="1133" t="s">
        <v>96</v>
      </c>
      <c r="D53" s="1134">
        <v>597.81688699999995</v>
      </c>
      <c r="E53" s="1134">
        <v>460.87017199999991</v>
      </c>
      <c r="F53" s="1134">
        <v>686.54332099999988</v>
      </c>
      <c r="G53" s="1134">
        <v>652.22959700000013</v>
      </c>
      <c r="H53" s="1134">
        <v>749.916563</v>
      </c>
      <c r="I53" s="1134">
        <v>789.57594000000017</v>
      </c>
      <c r="J53" s="1134">
        <v>799.14524400000028</v>
      </c>
      <c r="K53" s="1134">
        <v>950.21754399999998</v>
      </c>
      <c r="L53" s="1134">
        <v>833.69970999999998</v>
      </c>
      <c r="M53" s="1134">
        <v>804.8385609999998</v>
      </c>
      <c r="N53" s="1134">
        <v>769.18512800000008</v>
      </c>
      <c r="O53" s="1134">
        <v>722.38388299999997</v>
      </c>
      <c r="P53" s="1135">
        <f t="shared" si="0"/>
        <v>8816.4225500000011</v>
      </c>
      <c r="Q53" s="1130"/>
      <c r="R53" s="47" t="s">
        <v>96</v>
      </c>
      <c r="S53" s="47">
        <v>597.81688699999995</v>
      </c>
      <c r="T53" s="47">
        <v>460.87017199999991</v>
      </c>
      <c r="U53" s="47">
        <v>686.54332099999988</v>
      </c>
      <c r="V53" s="47">
        <v>652.22959700000013</v>
      </c>
      <c r="W53" s="47">
        <v>749.916563</v>
      </c>
      <c r="X53" s="47">
        <v>789.57594000000017</v>
      </c>
      <c r="Y53" s="47">
        <v>799.14524400000028</v>
      </c>
      <c r="Z53" s="47">
        <v>950.21754399999998</v>
      </c>
      <c r="AA53" s="47">
        <v>833.69970999999998</v>
      </c>
      <c r="AB53" s="47">
        <v>804.8385609999998</v>
      </c>
      <c r="AC53" s="47">
        <v>769.18512800000008</v>
      </c>
      <c r="AD53" s="47">
        <v>722.38388299999997</v>
      </c>
      <c r="AE53" s="47">
        <v>8816.4225500000011</v>
      </c>
    </row>
    <row r="54" spans="1:31" s="47" customFormat="1" ht="17.25" x14ac:dyDescent="0.3">
      <c r="A54" s="1128"/>
      <c r="B54" s="1119"/>
      <c r="C54" s="1133" t="s">
        <v>88</v>
      </c>
      <c r="D54" s="1134">
        <v>577.69407999999987</v>
      </c>
      <c r="E54" s="1134">
        <v>467.36514799999986</v>
      </c>
      <c r="F54" s="1134">
        <v>659.91808499999991</v>
      </c>
      <c r="G54" s="1134">
        <v>548.32310000000007</v>
      </c>
      <c r="H54" s="1134">
        <v>640.19472399999995</v>
      </c>
      <c r="I54" s="1134">
        <v>803.71266500000013</v>
      </c>
      <c r="J54" s="1134">
        <v>816.92838599999993</v>
      </c>
      <c r="K54" s="1134">
        <v>907.11226499999964</v>
      </c>
      <c r="L54" s="1134">
        <v>895.38499500000023</v>
      </c>
      <c r="M54" s="1134">
        <v>763.07585900000015</v>
      </c>
      <c r="N54" s="1134">
        <v>667.1124130000004</v>
      </c>
      <c r="O54" s="1134">
        <v>733.04968600000007</v>
      </c>
      <c r="P54" s="1135">
        <f t="shared" si="0"/>
        <v>8479.8714060000002</v>
      </c>
      <c r="Q54" s="1130"/>
      <c r="R54" s="47" t="s">
        <v>88</v>
      </c>
      <c r="S54" s="47">
        <v>577.69407999999987</v>
      </c>
      <c r="T54" s="47">
        <v>467.36514799999986</v>
      </c>
      <c r="U54" s="47">
        <v>659.91808499999991</v>
      </c>
      <c r="V54" s="47">
        <v>548.32310000000007</v>
      </c>
      <c r="W54" s="47">
        <v>640.19472399999995</v>
      </c>
      <c r="X54" s="47">
        <v>803.71266500000013</v>
      </c>
      <c r="Y54" s="47">
        <v>816.92838599999993</v>
      </c>
      <c r="Z54" s="47">
        <v>907.11226499999964</v>
      </c>
      <c r="AA54" s="47">
        <v>895.38499500000023</v>
      </c>
      <c r="AB54" s="47">
        <v>763.07585900000015</v>
      </c>
      <c r="AC54" s="47">
        <v>667.1124130000004</v>
      </c>
      <c r="AD54" s="47">
        <v>733.04968600000007</v>
      </c>
      <c r="AE54" s="47">
        <v>8479.8714060000002</v>
      </c>
    </row>
    <row r="55" spans="1:31" s="47" customFormat="1" ht="17.25" x14ac:dyDescent="0.3">
      <c r="A55" s="1128"/>
      <c r="B55" s="1119"/>
      <c r="C55" s="1133" t="s">
        <v>56</v>
      </c>
      <c r="D55" s="1134">
        <v>590.96846700000003</v>
      </c>
      <c r="E55" s="1134">
        <v>537.19791099999998</v>
      </c>
      <c r="F55" s="1134">
        <v>407.91603099999998</v>
      </c>
      <c r="G55" s="1134">
        <v>574.35075400000005</v>
      </c>
      <c r="H55" s="1134">
        <v>535.074611</v>
      </c>
      <c r="I55" s="1134">
        <v>433.08490400000005</v>
      </c>
      <c r="J55" s="1134">
        <v>495.55853500000001</v>
      </c>
      <c r="K55" s="1134">
        <v>522.433898</v>
      </c>
      <c r="L55" s="1134">
        <v>459.19292299999995</v>
      </c>
      <c r="M55" s="1134">
        <v>528.80352599999992</v>
      </c>
      <c r="N55" s="1134">
        <v>514.02276200000006</v>
      </c>
      <c r="O55" s="1134">
        <v>592.13312999999994</v>
      </c>
      <c r="P55" s="1135">
        <f t="shared" si="0"/>
        <v>6190.7374519999994</v>
      </c>
      <c r="Q55" s="1130"/>
      <c r="R55" s="47" t="s">
        <v>56</v>
      </c>
      <c r="S55" s="47">
        <v>590.96846700000003</v>
      </c>
      <c r="T55" s="47">
        <v>537.19791099999998</v>
      </c>
      <c r="U55" s="47">
        <v>407.91603099999998</v>
      </c>
      <c r="V55" s="47">
        <v>574.35075400000005</v>
      </c>
      <c r="W55" s="47">
        <v>535.074611</v>
      </c>
      <c r="X55" s="47">
        <v>433.08490400000005</v>
      </c>
      <c r="Y55" s="47">
        <v>495.55853500000001</v>
      </c>
      <c r="Z55" s="47">
        <v>522.433898</v>
      </c>
      <c r="AA55" s="47">
        <v>459.19292299999995</v>
      </c>
      <c r="AB55" s="47">
        <v>528.80352599999992</v>
      </c>
      <c r="AC55" s="47">
        <v>514.02276200000006</v>
      </c>
      <c r="AD55" s="47">
        <v>592.13312999999994</v>
      </c>
      <c r="AE55" s="47">
        <v>6190.7374519999994</v>
      </c>
    </row>
    <row r="56" spans="1:31" s="47" customFormat="1" ht="17.25" x14ac:dyDescent="0.3">
      <c r="A56" s="1128"/>
      <c r="B56" s="1119"/>
      <c r="C56" s="1133" t="s">
        <v>98</v>
      </c>
      <c r="D56" s="1134">
        <v>345.90911</v>
      </c>
      <c r="E56" s="1134">
        <v>310.01301699999999</v>
      </c>
      <c r="F56" s="1134">
        <v>313.62920500000001</v>
      </c>
      <c r="G56" s="1134">
        <v>0</v>
      </c>
      <c r="H56" s="1134">
        <v>25.742578999999999</v>
      </c>
      <c r="I56" s="1134">
        <v>311.11730299999999</v>
      </c>
      <c r="J56" s="1134">
        <v>362.04767800000002</v>
      </c>
      <c r="K56" s="1134">
        <v>408.35579599999994</v>
      </c>
      <c r="L56" s="1134">
        <v>406.82220100000001</v>
      </c>
      <c r="M56" s="1134">
        <v>392.70681000000002</v>
      </c>
      <c r="N56" s="1134">
        <v>327.424599</v>
      </c>
      <c r="O56" s="1134">
        <v>180.16898800000001</v>
      </c>
      <c r="P56" s="1135">
        <f t="shared" si="0"/>
        <v>3383.9372859999999</v>
      </c>
      <c r="Q56" s="1130"/>
      <c r="R56" s="47" t="s">
        <v>98</v>
      </c>
      <c r="S56" s="47">
        <v>345.90911</v>
      </c>
      <c r="T56" s="47">
        <v>310.01301699999999</v>
      </c>
      <c r="U56" s="47">
        <v>313.62920500000001</v>
      </c>
      <c r="V56" s="47">
        <v>0</v>
      </c>
      <c r="W56" s="47">
        <v>25.742578999999999</v>
      </c>
      <c r="X56" s="47">
        <v>311.11730299999999</v>
      </c>
      <c r="Y56" s="47">
        <v>362.04767800000002</v>
      </c>
      <c r="Z56" s="47">
        <v>408.35579599999994</v>
      </c>
      <c r="AA56" s="47">
        <v>406.82220100000001</v>
      </c>
      <c r="AB56" s="47">
        <v>392.70681000000002</v>
      </c>
      <c r="AC56" s="47">
        <v>327.424599</v>
      </c>
      <c r="AD56" s="47">
        <v>180.16898800000001</v>
      </c>
      <c r="AE56" s="47">
        <v>3383.9372859999999</v>
      </c>
    </row>
    <row r="57" spans="1:31" s="47" customFormat="1" ht="17.25" x14ac:dyDescent="0.3">
      <c r="A57" s="1128"/>
      <c r="B57" s="1119"/>
      <c r="C57" s="1133" t="s">
        <v>151</v>
      </c>
      <c r="D57" s="1134">
        <v>220.13476700000001</v>
      </c>
      <c r="E57" s="1134">
        <v>228.55121800000003</v>
      </c>
      <c r="F57" s="1134">
        <v>259.06894399999999</v>
      </c>
      <c r="G57" s="1134">
        <v>258.64883299999991</v>
      </c>
      <c r="H57" s="1134">
        <v>202.90929399999999</v>
      </c>
      <c r="I57" s="1134">
        <v>134.66048900000001</v>
      </c>
      <c r="J57" s="1134">
        <v>134.38789100000005</v>
      </c>
      <c r="K57" s="1134">
        <v>141.50594900000002</v>
      </c>
      <c r="L57" s="1134">
        <v>117.36519999999999</v>
      </c>
      <c r="M57" s="1134">
        <v>174.130337</v>
      </c>
      <c r="N57" s="1134">
        <v>196.14337499999993</v>
      </c>
      <c r="O57" s="1134">
        <v>270.44299500000005</v>
      </c>
      <c r="P57" s="1135">
        <f t="shared" si="0"/>
        <v>2337.9492920000002</v>
      </c>
      <c r="Q57" s="1130"/>
      <c r="R57" s="47" t="s">
        <v>151</v>
      </c>
      <c r="S57" s="47">
        <v>220.13476700000001</v>
      </c>
      <c r="T57" s="47">
        <v>228.55121800000003</v>
      </c>
      <c r="U57" s="47">
        <v>259.06894399999999</v>
      </c>
      <c r="V57" s="47">
        <v>258.64883299999991</v>
      </c>
      <c r="W57" s="47">
        <v>202.90929399999999</v>
      </c>
      <c r="X57" s="47">
        <v>134.66048900000001</v>
      </c>
      <c r="Y57" s="47">
        <v>134.38789100000005</v>
      </c>
      <c r="Z57" s="47">
        <v>141.50594900000002</v>
      </c>
      <c r="AA57" s="47">
        <v>117.36519999999999</v>
      </c>
      <c r="AB57" s="47">
        <v>174.130337</v>
      </c>
      <c r="AC57" s="47">
        <v>196.14337499999993</v>
      </c>
      <c r="AD57" s="47">
        <v>270.44299500000005</v>
      </c>
      <c r="AE57" s="47">
        <v>2337.9492920000002</v>
      </c>
    </row>
    <row r="58" spans="1:31" s="47" customFormat="1" x14ac:dyDescent="0.3">
      <c r="R58" s="47" t="s">
        <v>290</v>
      </c>
      <c r="S58" s="47">
        <v>3259.590385</v>
      </c>
      <c r="T58" s="47">
        <v>2876.9267379999997</v>
      </c>
      <c r="U58" s="47">
        <v>3247.4768639999998</v>
      </c>
      <c r="V58" s="47">
        <v>3044.1935149999999</v>
      </c>
      <c r="W58" s="47">
        <v>3179.09321</v>
      </c>
      <c r="X58" s="47">
        <v>3453.1547180000007</v>
      </c>
      <c r="Y58" s="47">
        <v>3564.1875909999999</v>
      </c>
      <c r="Z58" s="47">
        <v>3897.6080849999994</v>
      </c>
      <c r="AA58" s="47">
        <v>3674.1680400000005</v>
      </c>
      <c r="AB58" s="47">
        <v>3659.4607030000002</v>
      </c>
      <c r="AC58" s="47">
        <v>3432.5362800000003</v>
      </c>
      <c r="AD58" s="47">
        <v>3307.1020939999999</v>
      </c>
      <c r="AE58" s="47">
        <v>40595.498223000002</v>
      </c>
    </row>
    <row r="59" spans="1:31" s="47" customFormat="1" x14ac:dyDescent="0.3"/>
    <row r="60" spans="1:31" x14ac:dyDescent="0.3">
      <c r="P60" s="480"/>
    </row>
    <row r="137" ht="15.95" customHeight="1" x14ac:dyDescent="0.3"/>
    <row r="138" ht="15.95" customHeight="1" x14ac:dyDescent="0.3"/>
    <row r="139" ht="15.95" customHeight="1" x14ac:dyDescent="0.3"/>
    <row r="140" ht="15.95" customHeight="1" x14ac:dyDescent="0.3"/>
    <row r="141" ht="15.95" customHeight="1" x14ac:dyDescent="0.3"/>
    <row r="142" ht="15.95" customHeight="1" x14ac:dyDescent="0.3"/>
    <row r="143" ht="15.95" customHeight="1" x14ac:dyDescent="0.3"/>
    <row r="144" ht="15.95" customHeight="1" x14ac:dyDescent="0.3"/>
    <row r="145" ht="15.95" customHeight="1" x14ac:dyDescent="0.3"/>
    <row r="146" ht="15.95" customHeight="1" x14ac:dyDescent="0.3"/>
    <row r="147" ht="15.95" customHeight="1" x14ac:dyDescent="0.3"/>
    <row r="148" ht="15.95" customHeight="1" x14ac:dyDescent="0.3"/>
    <row r="149" ht="15.95" customHeight="1" x14ac:dyDescent="0.3"/>
    <row r="150" ht="15.95" customHeight="1" x14ac:dyDescent="0.3"/>
    <row r="151" ht="15.95" customHeight="1" x14ac:dyDescent="0.3"/>
    <row r="152" ht="15.95" customHeight="1" x14ac:dyDescent="0.3"/>
    <row r="153" ht="15.95" customHeight="1" x14ac:dyDescent="0.3"/>
    <row r="154" ht="15.95" customHeight="1" x14ac:dyDescent="0.3"/>
    <row r="155" ht="15.95" customHeight="1" x14ac:dyDescent="0.3"/>
    <row r="156" ht="15.95" customHeight="1" x14ac:dyDescent="0.3"/>
    <row r="157" ht="15.95" customHeight="1" x14ac:dyDescent="0.3"/>
    <row r="158" ht="15.95" customHeight="1" x14ac:dyDescent="0.3"/>
    <row r="159" ht="15.95" customHeight="1" x14ac:dyDescent="0.3"/>
    <row r="160" ht="15.95" customHeight="1" x14ac:dyDescent="0.3"/>
    <row r="161" ht="15.95" customHeight="1" x14ac:dyDescent="0.3"/>
    <row r="162" ht="15.95" customHeight="1" x14ac:dyDescent="0.3"/>
    <row r="163" ht="15.95" customHeight="1" x14ac:dyDescent="0.3"/>
    <row r="164" ht="15.95" customHeight="1" x14ac:dyDescent="0.3"/>
    <row r="165" ht="15.95" customHeight="1" x14ac:dyDescent="0.3"/>
    <row r="166" ht="15.95" customHeight="1" x14ac:dyDescent="0.3"/>
    <row r="167" ht="15.95" customHeight="1" x14ac:dyDescent="0.3"/>
    <row r="168" ht="15.95" customHeight="1" x14ac:dyDescent="0.3"/>
    <row r="169" ht="15.95" customHeight="1" x14ac:dyDescent="0.3"/>
    <row r="170" ht="15.95" customHeight="1" x14ac:dyDescent="0.3"/>
    <row r="171" ht="15.95" customHeight="1" x14ac:dyDescent="0.3"/>
    <row r="172" ht="15.95" customHeight="1" x14ac:dyDescent="0.3"/>
    <row r="173" ht="15.95" customHeight="1" x14ac:dyDescent="0.3"/>
    <row r="174" ht="15.95" customHeight="1" x14ac:dyDescent="0.3"/>
    <row r="175" ht="15.95" customHeight="1" x14ac:dyDescent="0.3"/>
    <row r="176" ht="15.95" customHeight="1" x14ac:dyDescent="0.3"/>
    <row r="177" ht="15.95" customHeight="1" x14ac:dyDescent="0.3"/>
    <row r="178" ht="15.95" customHeight="1" x14ac:dyDescent="0.3"/>
    <row r="179" ht="15.95" customHeight="1" x14ac:dyDescent="0.3"/>
    <row r="180" ht="15.95" customHeight="1" x14ac:dyDescent="0.3"/>
    <row r="181" ht="15.95" customHeight="1" x14ac:dyDescent="0.3"/>
    <row r="182" ht="15.95" customHeight="1" x14ac:dyDescent="0.3"/>
    <row r="183" ht="15.95" customHeight="1" x14ac:dyDescent="0.3"/>
    <row r="184" ht="15.95" customHeight="1" x14ac:dyDescent="0.3"/>
    <row r="185" ht="15.95" customHeight="1" x14ac:dyDescent="0.3"/>
    <row r="186" ht="15.95" customHeight="1" x14ac:dyDescent="0.3"/>
    <row r="187" ht="15.95" customHeight="1" x14ac:dyDescent="0.3"/>
    <row r="188" ht="15.95" customHeight="1" x14ac:dyDescent="0.3"/>
    <row r="189" ht="15.95" customHeight="1" x14ac:dyDescent="0.3"/>
    <row r="190" ht="15.95" customHeight="1" x14ac:dyDescent="0.3"/>
    <row r="191" ht="15.95" customHeight="1" x14ac:dyDescent="0.3"/>
    <row r="192" ht="15.95" customHeight="1" x14ac:dyDescent="0.3"/>
    <row r="193" ht="15.95" customHeight="1" x14ac:dyDescent="0.3"/>
    <row r="194" ht="15.95" customHeight="1" x14ac:dyDescent="0.3"/>
    <row r="195" ht="15.95" customHeight="1" x14ac:dyDescent="0.3"/>
    <row r="196" ht="15.95" customHeight="1" x14ac:dyDescent="0.3"/>
    <row r="197" ht="15.95" customHeight="1" x14ac:dyDescent="0.3"/>
    <row r="198" ht="15.95" customHeight="1" x14ac:dyDescent="0.3"/>
    <row r="199" ht="15.95" customHeight="1" x14ac:dyDescent="0.3"/>
    <row r="200" ht="15.95" customHeight="1" x14ac:dyDescent="0.3"/>
    <row r="201" ht="15.95" customHeight="1" x14ac:dyDescent="0.3"/>
    <row r="202" ht="15.95" customHeight="1" x14ac:dyDescent="0.3"/>
    <row r="203" ht="15.95" customHeight="1" x14ac:dyDescent="0.3"/>
    <row r="204" ht="15.95" customHeight="1" x14ac:dyDescent="0.3"/>
    <row r="205" ht="15.95" customHeight="1" x14ac:dyDescent="0.3"/>
    <row r="206" ht="15.95" customHeight="1" x14ac:dyDescent="0.3"/>
    <row r="207" ht="15.95" customHeight="1" x14ac:dyDescent="0.3"/>
    <row r="208" ht="15.95" customHeight="1" x14ac:dyDescent="0.3"/>
    <row r="209" ht="15.95" customHeight="1" x14ac:dyDescent="0.3"/>
    <row r="210" ht="15.95" customHeight="1" x14ac:dyDescent="0.3"/>
    <row r="211" ht="15.95" customHeight="1" x14ac:dyDescent="0.3"/>
    <row r="212" ht="15.95" customHeight="1" x14ac:dyDescent="0.3"/>
    <row r="213" ht="15.95" customHeight="1" x14ac:dyDescent="0.3"/>
    <row r="215" ht="18.75" customHeight="1" x14ac:dyDescent="0.3"/>
    <row r="216" ht="18.75" customHeight="1" x14ac:dyDescent="0.3"/>
    <row r="217" ht="18.75" customHeight="1" x14ac:dyDescent="0.3"/>
    <row r="218" ht="18.75" customHeight="1" x14ac:dyDescent="0.3"/>
    <row r="219" ht="18.75" customHeight="1" x14ac:dyDescent="0.3"/>
    <row r="220" ht="22.5" customHeight="1" x14ac:dyDescent="0.3"/>
    <row r="221" ht="22.5" customHeight="1" x14ac:dyDescent="0.3"/>
    <row r="222" ht="22.5" customHeight="1" x14ac:dyDescent="0.3"/>
    <row r="223" ht="22.5" customHeight="1" x14ac:dyDescent="0.3"/>
    <row r="224" ht="22.5" customHeight="1" x14ac:dyDescent="0.3"/>
    <row r="225" ht="22.5" customHeight="1" x14ac:dyDescent="0.3"/>
  </sheetData>
  <pageMargins left="0.78740157480314965" right="0.59055118110236227" top="0.59055118110236227" bottom="0.59055118110236227" header="0" footer="0"/>
  <pageSetup paperSize="9" scale="45" orientation="landscape" copies="2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A1:AW99"/>
  <sheetViews>
    <sheetView view="pageBreakPreview" zoomScale="90" zoomScaleNormal="55" zoomScaleSheetLayoutView="90" zoomScalePageLayoutView="90" workbookViewId="0">
      <pane ySplit="4" topLeftCell="A5" activePane="bottomLeft" state="frozen"/>
      <selection activeCell="V32" sqref="V32"/>
      <selection pane="bottomLeft" activeCell="C8" sqref="C8"/>
    </sheetView>
  </sheetViews>
  <sheetFormatPr baseColWidth="10" defaultRowHeight="16.5" x14ac:dyDescent="0.3"/>
  <cols>
    <col min="1" max="1" width="2.5703125" style="24" customWidth="1"/>
    <col min="2" max="2" width="6.5703125" style="24" customWidth="1"/>
    <col min="3" max="3" width="71.85546875" style="24" customWidth="1"/>
    <col min="4" max="15" width="15.85546875" style="24" customWidth="1"/>
    <col min="16" max="16" width="19.7109375" style="24" customWidth="1"/>
    <col min="17" max="17" width="5.7109375" style="47" customWidth="1"/>
    <col min="18" max="18" width="56.42578125" style="47" bestFit="1" customWidth="1"/>
    <col min="19" max="19" width="30.28515625" style="47" bestFit="1" customWidth="1"/>
    <col min="20" max="20" width="12.28515625" style="47" bestFit="1" customWidth="1"/>
    <col min="21" max="21" width="14.7109375" style="47" bestFit="1" customWidth="1"/>
    <col min="22" max="25" width="12.28515625" style="47" bestFit="1" customWidth="1"/>
    <col min="26" max="26" width="14.7109375" style="47" bestFit="1" customWidth="1"/>
    <col min="27" max="27" width="12.28515625" style="47" bestFit="1" customWidth="1"/>
    <col min="28" max="28" width="14.7109375" style="47" bestFit="1" customWidth="1"/>
    <col min="29" max="30" width="12.28515625" style="47" bestFit="1" customWidth="1"/>
    <col min="31" max="31" width="16.42578125" style="47" bestFit="1" customWidth="1"/>
    <col min="32" max="32" width="14.28515625" style="47" bestFit="1" customWidth="1"/>
    <col min="33" max="33" width="53.140625" style="47" bestFit="1" customWidth="1"/>
    <col min="34" max="34" width="22.42578125" style="24" bestFit="1" customWidth="1"/>
    <col min="35" max="45" width="10.28515625" style="24" bestFit="1" customWidth="1"/>
    <col min="46" max="46" width="12.5703125" style="24" bestFit="1" customWidth="1"/>
    <col min="47" max="47" width="18.42578125" style="24" bestFit="1" customWidth="1"/>
    <col min="48" max="16384" width="11.42578125" style="24"/>
  </cols>
  <sheetData>
    <row r="1" spans="1:47" s="75" customFormat="1" ht="18.75" x14ac:dyDescent="0.3">
      <c r="A1" s="1095" t="s">
        <v>1295</v>
      </c>
      <c r="C1" s="100"/>
      <c r="D1" s="1091"/>
      <c r="E1" s="1091"/>
      <c r="F1" s="1091"/>
      <c r="G1" s="1091"/>
      <c r="H1" s="1091"/>
      <c r="I1" s="1091"/>
      <c r="J1" s="1091"/>
      <c r="K1" s="1091"/>
      <c r="L1" s="1091"/>
      <c r="M1" s="1091"/>
      <c r="N1" s="1091"/>
      <c r="O1" s="1091"/>
      <c r="P1" s="1091"/>
      <c r="Q1" s="1128"/>
      <c r="R1" s="71" t="s">
        <v>163</v>
      </c>
      <c r="S1" s="47" t="s">
        <v>164</v>
      </c>
      <c r="T1" s="47"/>
      <c r="U1" s="123"/>
      <c r="V1" s="123"/>
      <c r="W1" s="123"/>
      <c r="X1" s="123"/>
      <c r="Y1" s="123"/>
      <c r="Z1" s="122"/>
      <c r="AA1" s="122"/>
      <c r="AB1" s="122"/>
      <c r="AC1" s="122"/>
      <c r="AD1" s="122"/>
      <c r="AE1" s="122"/>
      <c r="AF1" s="122"/>
      <c r="AG1" s="122"/>
    </row>
    <row r="2" spans="1:47" s="75" customFormat="1" x14ac:dyDescent="0.3">
      <c r="C2" s="1090"/>
      <c r="D2" s="1091"/>
      <c r="E2" s="1091"/>
      <c r="F2" s="1091"/>
      <c r="G2" s="1091"/>
      <c r="H2" s="1091"/>
      <c r="I2" s="1091"/>
      <c r="J2" s="1091"/>
      <c r="K2" s="1091"/>
      <c r="L2" s="1091"/>
      <c r="M2" s="1091"/>
      <c r="N2" s="1091"/>
      <c r="O2" s="1091"/>
      <c r="P2" s="1091"/>
      <c r="Q2" s="1128"/>
      <c r="R2" s="47"/>
      <c r="S2" s="47"/>
      <c r="T2" s="47"/>
      <c r="U2" s="123"/>
      <c r="V2" s="123"/>
      <c r="W2" s="123"/>
      <c r="X2" s="123"/>
      <c r="Y2" s="123"/>
      <c r="Z2" s="1136"/>
      <c r="AA2" s="1136"/>
      <c r="AB2" s="1136"/>
      <c r="AC2" s="1136"/>
      <c r="AD2" s="1136"/>
      <c r="AE2" s="1136"/>
      <c r="AF2" s="122"/>
      <c r="AG2" s="122"/>
    </row>
    <row r="3" spans="1:47" s="75" customFormat="1" x14ac:dyDescent="0.3">
      <c r="C3" s="1090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128"/>
      <c r="R3" s="47" t="s">
        <v>1646</v>
      </c>
      <c r="S3" s="47" t="s">
        <v>300</v>
      </c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122"/>
      <c r="AG3" s="122"/>
    </row>
    <row r="4" spans="1:47" s="1143" customFormat="1" ht="36.75" customHeight="1" thickBot="1" x14ac:dyDescent="0.35">
      <c r="A4" s="1137"/>
      <c r="B4" s="1138" t="s">
        <v>3</v>
      </c>
      <c r="C4" s="1138" t="s">
        <v>1262</v>
      </c>
      <c r="D4" s="1138" t="s">
        <v>1147</v>
      </c>
      <c r="E4" s="1139" t="s">
        <v>1263</v>
      </c>
      <c r="F4" s="1138" t="s">
        <v>1264</v>
      </c>
      <c r="G4" s="1139" t="s">
        <v>1265</v>
      </c>
      <c r="H4" s="1138" t="s">
        <v>1266</v>
      </c>
      <c r="I4" s="1139" t="s">
        <v>1267</v>
      </c>
      <c r="J4" s="1138" t="s">
        <v>1175</v>
      </c>
      <c r="K4" s="1139" t="s">
        <v>1268</v>
      </c>
      <c r="L4" s="1138" t="s">
        <v>1269</v>
      </c>
      <c r="M4" s="1139" t="s">
        <v>1270</v>
      </c>
      <c r="N4" s="1138" t="s">
        <v>1176</v>
      </c>
      <c r="O4" s="1140" t="s">
        <v>1271</v>
      </c>
      <c r="P4" s="1141" t="s">
        <v>1296</v>
      </c>
      <c r="Q4" s="1142"/>
      <c r="R4" s="47" t="s">
        <v>315</v>
      </c>
      <c r="S4" s="47" t="s">
        <v>826</v>
      </c>
      <c r="T4" s="47" t="s">
        <v>827</v>
      </c>
      <c r="U4" s="47" t="s">
        <v>1272</v>
      </c>
      <c r="V4" s="47" t="s">
        <v>1273</v>
      </c>
      <c r="W4" s="47" t="s">
        <v>1274</v>
      </c>
      <c r="X4" s="47" t="s">
        <v>1275</v>
      </c>
      <c r="Y4" s="47" t="s">
        <v>1276</v>
      </c>
      <c r="Z4" s="47" t="s">
        <v>1277</v>
      </c>
      <c r="AA4" s="47" t="s">
        <v>1278</v>
      </c>
      <c r="AB4" s="47" t="s">
        <v>1279</v>
      </c>
      <c r="AC4" s="47" t="s">
        <v>1280</v>
      </c>
      <c r="AD4" s="47" t="s">
        <v>1281</v>
      </c>
      <c r="AE4" s="47" t="s">
        <v>290</v>
      </c>
      <c r="AF4" s="1136"/>
      <c r="AG4" s="1136"/>
    </row>
    <row r="5" spans="1:47" s="1151" customFormat="1" ht="23.1" customHeight="1" thickTop="1" x14ac:dyDescent="0.3">
      <c r="A5" s="1112"/>
      <c r="B5" s="1144">
        <v>1</v>
      </c>
      <c r="C5" s="1145" t="s">
        <v>169</v>
      </c>
      <c r="D5" s="1146">
        <v>2.2903799999999999</v>
      </c>
      <c r="E5" s="1146">
        <v>2.7569220000000003</v>
      </c>
      <c r="F5" s="1146">
        <v>2.3894880000000001</v>
      </c>
      <c r="G5" s="1146">
        <v>2.3569390000000001</v>
      </c>
      <c r="H5" s="1146">
        <v>2.929856</v>
      </c>
      <c r="I5" s="1146">
        <v>2.602474</v>
      </c>
      <c r="J5" s="1146">
        <v>2.833901</v>
      </c>
      <c r="K5" s="1146">
        <v>2.6178679999999996</v>
      </c>
      <c r="L5" s="1146">
        <v>2.9826739999999998</v>
      </c>
      <c r="M5" s="1146">
        <v>3.043558</v>
      </c>
      <c r="N5" s="1146">
        <v>2.86117</v>
      </c>
      <c r="O5" s="1146">
        <v>2.8483999999999998</v>
      </c>
      <c r="P5" s="1147">
        <f t="shared" ref="P5:P69" si="0">SUM(D5:O5)</f>
        <v>32.513629999999999</v>
      </c>
      <c r="Q5" s="1148"/>
      <c r="R5" s="47" t="s">
        <v>169</v>
      </c>
      <c r="S5" s="47">
        <v>2.2903799999999999</v>
      </c>
      <c r="T5" s="47">
        <v>2.7569220000000003</v>
      </c>
      <c r="U5" s="47">
        <v>2.3894880000000001</v>
      </c>
      <c r="V5" s="47">
        <v>2.3569390000000001</v>
      </c>
      <c r="W5" s="47">
        <v>2.929856</v>
      </c>
      <c r="X5" s="47">
        <v>2.602474</v>
      </c>
      <c r="Y5" s="47">
        <v>2.833901</v>
      </c>
      <c r="Z5" s="47">
        <v>2.6178679999999996</v>
      </c>
      <c r="AA5" s="47">
        <v>2.9826739999999998</v>
      </c>
      <c r="AB5" s="47">
        <v>3.043558</v>
      </c>
      <c r="AC5" s="47">
        <v>2.86117</v>
      </c>
      <c r="AD5" s="47">
        <v>2.8483999999999998</v>
      </c>
      <c r="AE5" s="47">
        <v>32.513629999999999</v>
      </c>
      <c r="AF5" s="1149">
        <v>0</v>
      </c>
      <c r="AG5" s="1150"/>
      <c r="AU5" s="24"/>
    </row>
    <row r="6" spans="1:47" s="1151" customFormat="1" ht="23.1" customHeight="1" x14ac:dyDescent="0.3">
      <c r="A6" s="1112"/>
      <c r="B6" s="1152">
        <f>+B5+1</f>
        <v>2</v>
      </c>
      <c r="C6" s="1153" t="s">
        <v>171</v>
      </c>
      <c r="D6" s="1154">
        <v>0.152419</v>
      </c>
      <c r="E6" s="1154">
        <v>0.12381399999999999</v>
      </c>
      <c r="F6" s="1154">
        <v>0.165765</v>
      </c>
      <c r="G6" s="1154">
        <v>0.14207900000000001</v>
      </c>
      <c r="H6" s="1154">
        <v>0.15237600000000001</v>
      </c>
      <c r="I6" s="1154">
        <v>0.16988</v>
      </c>
      <c r="J6" s="1154">
        <v>0.167402</v>
      </c>
      <c r="K6" s="1154">
        <v>0.16730099999999998</v>
      </c>
      <c r="L6" s="1154">
        <v>0.18970599999999999</v>
      </c>
      <c r="M6" s="1154">
        <v>0.171074</v>
      </c>
      <c r="N6" s="1154">
        <v>0.175016</v>
      </c>
      <c r="O6" s="1154">
        <v>0.18034700000000001</v>
      </c>
      <c r="P6" s="1155">
        <f t="shared" si="0"/>
        <v>1.957179</v>
      </c>
      <c r="Q6" s="1148"/>
      <c r="R6" s="47" t="s">
        <v>171</v>
      </c>
      <c r="S6" s="47">
        <v>0.152419</v>
      </c>
      <c r="T6" s="47">
        <v>0.12381399999999999</v>
      </c>
      <c r="U6" s="47">
        <v>0.165765</v>
      </c>
      <c r="V6" s="47">
        <v>0.14207900000000001</v>
      </c>
      <c r="W6" s="47">
        <v>0.15237600000000001</v>
      </c>
      <c r="X6" s="47">
        <v>0.16988</v>
      </c>
      <c r="Y6" s="47">
        <v>0.167402</v>
      </c>
      <c r="Z6" s="47">
        <v>0.16730099999999998</v>
      </c>
      <c r="AA6" s="47">
        <v>0.18970599999999999</v>
      </c>
      <c r="AB6" s="47">
        <v>0.171074</v>
      </c>
      <c r="AC6" s="47">
        <v>0.175016</v>
      </c>
      <c r="AD6" s="47">
        <v>0.18034700000000001</v>
      </c>
      <c r="AE6" s="47">
        <v>1.957179</v>
      </c>
      <c r="AF6" s="1149">
        <v>0</v>
      </c>
      <c r="AG6" s="1150"/>
      <c r="AU6" s="24"/>
    </row>
    <row r="7" spans="1:47" s="1151" customFormat="1" ht="23.1" customHeight="1" x14ac:dyDescent="0.3">
      <c r="A7" s="1112"/>
      <c r="B7" s="1152">
        <f t="shared" ref="B7:B72" si="1">+B6+1</f>
        <v>3</v>
      </c>
      <c r="C7" s="1153" t="s">
        <v>1716</v>
      </c>
      <c r="D7" s="1154">
        <v>0.38469999999999999</v>
      </c>
      <c r="E7" s="1154">
        <v>0.39629999999999999</v>
      </c>
      <c r="F7" s="1154">
        <v>0.49180000000000001</v>
      </c>
      <c r="G7" s="1154">
        <v>0.53110000000000002</v>
      </c>
      <c r="H7" s="1154">
        <v>0.53670000000000007</v>
      </c>
      <c r="I7" s="1154">
        <v>0.43369999999999997</v>
      </c>
      <c r="J7" s="1154">
        <v>0.4572</v>
      </c>
      <c r="K7" s="1154">
        <v>0.45230000000000004</v>
      </c>
      <c r="L7" s="1154">
        <v>0.3639</v>
      </c>
      <c r="M7" s="1154">
        <v>0.19750000000000001</v>
      </c>
      <c r="N7" s="1154">
        <v>0.15490000000000001</v>
      </c>
      <c r="O7" s="1154">
        <v>0.1946</v>
      </c>
      <c r="P7" s="1155">
        <f t="shared" si="0"/>
        <v>4.5946999999999996</v>
      </c>
      <c r="Q7" s="1148"/>
      <c r="R7" s="47" t="s">
        <v>1716</v>
      </c>
      <c r="S7" s="47">
        <v>0.38469999999999999</v>
      </c>
      <c r="T7" s="47">
        <v>0.39629999999999999</v>
      </c>
      <c r="U7" s="47">
        <v>0.49180000000000001</v>
      </c>
      <c r="V7" s="47">
        <v>0.53110000000000002</v>
      </c>
      <c r="W7" s="47">
        <v>0.53670000000000007</v>
      </c>
      <c r="X7" s="47">
        <v>0.43369999999999997</v>
      </c>
      <c r="Y7" s="47">
        <v>0.4572</v>
      </c>
      <c r="Z7" s="47">
        <v>0.45230000000000004</v>
      </c>
      <c r="AA7" s="47">
        <v>0.3639</v>
      </c>
      <c r="AB7" s="47">
        <v>0.19750000000000001</v>
      </c>
      <c r="AC7" s="47">
        <v>0.15490000000000001</v>
      </c>
      <c r="AD7" s="47">
        <v>0.1946</v>
      </c>
      <c r="AE7" s="47">
        <v>4.5946999999999996</v>
      </c>
      <c r="AF7" s="1149">
        <v>0</v>
      </c>
      <c r="AG7" s="1150"/>
      <c r="AU7" s="24"/>
    </row>
    <row r="8" spans="1:47" s="1151" customFormat="1" ht="23.1" customHeight="1" x14ac:dyDescent="0.3">
      <c r="A8" s="1112"/>
      <c r="B8" s="1152">
        <f t="shared" si="1"/>
        <v>4</v>
      </c>
      <c r="C8" s="1153" t="s">
        <v>1718</v>
      </c>
      <c r="D8" s="1154">
        <v>0</v>
      </c>
      <c r="E8" s="1154">
        <v>0</v>
      </c>
      <c r="F8" s="1154">
        <v>0</v>
      </c>
      <c r="G8" s="1154">
        <v>0</v>
      </c>
      <c r="H8" s="1154">
        <v>0</v>
      </c>
      <c r="I8" s="1154">
        <v>0</v>
      </c>
      <c r="J8" s="1154">
        <v>0</v>
      </c>
      <c r="K8" s="1154">
        <v>0</v>
      </c>
      <c r="L8" s="1154">
        <v>0</v>
      </c>
      <c r="M8" s="1154">
        <v>0</v>
      </c>
      <c r="N8" s="1154">
        <v>0</v>
      </c>
      <c r="O8" s="1154">
        <v>0</v>
      </c>
      <c r="P8" s="1155">
        <f t="shared" si="0"/>
        <v>0</v>
      </c>
      <c r="Q8" s="1148"/>
      <c r="R8" s="47" t="s">
        <v>1718</v>
      </c>
      <c r="S8" s="47">
        <v>0</v>
      </c>
      <c r="T8" s="47">
        <v>0</v>
      </c>
      <c r="U8" s="47">
        <v>0</v>
      </c>
      <c r="V8" s="47">
        <v>0</v>
      </c>
      <c r="W8" s="47">
        <v>0</v>
      </c>
      <c r="X8" s="47">
        <v>0</v>
      </c>
      <c r="Y8" s="47">
        <v>0</v>
      </c>
      <c r="Z8" s="47">
        <v>0</v>
      </c>
      <c r="AA8" s="47">
        <v>0</v>
      </c>
      <c r="AB8" s="47">
        <v>0</v>
      </c>
      <c r="AC8" s="47">
        <v>0</v>
      </c>
      <c r="AD8" s="47">
        <v>0</v>
      </c>
      <c r="AE8" s="47">
        <v>0</v>
      </c>
      <c r="AF8" s="1149">
        <v>0</v>
      </c>
      <c r="AG8" s="1150"/>
      <c r="AU8" s="24"/>
    </row>
    <row r="9" spans="1:47" s="1151" customFormat="1" ht="23.1" customHeight="1" x14ac:dyDescent="0.3">
      <c r="A9" s="1112"/>
      <c r="B9" s="1152">
        <f t="shared" si="1"/>
        <v>5</v>
      </c>
      <c r="C9" s="1153" t="s">
        <v>173</v>
      </c>
      <c r="D9" s="1154">
        <v>0.540103</v>
      </c>
      <c r="E9" s="1154">
        <v>0.53692999999999991</v>
      </c>
      <c r="F9" s="1154">
        <v>0.62400299999999997</v>
      </c>
      <c r="G9" s="1154">
        <v>0.58243699999999998</v>
      </c>
      <c r="H9" s="1154">
        <v>0.74030999999999991</v>
      </c>
      <c r="I9" s="1154">
        <v>0.62687000000000004</v>
      </c>
      <c r="J9" s="1154">
        <v>0.18303999999999998</v>
      </c>
      <c r="K9" s="1154">
        <v>0.177481</v>
      </c>
      <c r="L9" s="1154">
        <v>0.190946</v>
      </c>
      <c r="M9" s="1154">
        <v>0.20375499999999999</v>
      </c>
      <c r="N9" s="1154">
        <v>0.19899999999999998</v>
      </c>
      <c r="O9" s="1154">
        <v>0.15650999999999998</v>
      </c>
      <c r="P9" s="1155">
        <f t="shared" si="0"/>
        <v>4.7613850000000006</v>
      </c>
      <c r="Q9" s="1148"/>
      <c r="R9" s="47" t="s">
        <v>173</v>
      </c>
      <c r="S9" s="47">
        <v>0.540103</v>
      </c>
      <c r="T9" s="47">
        <v>0.53692999999999991</v>
      </c>
      <c r="U9" s="47">
        <v>0.62400299999999997</v>
      </c>
      <c r="V9" s="47">
        <v>0.58243699999999998</v>
      </c>
      <c r="W9" s="47">
        <v>0.74030999999999991</v>
      </c>
      <c r="X9" s="47">
        <v>0.62687000000000004</v>
      </c>
      <c r="Y9" s="47">
        <v>0.18303999999999998</v>
      </c>
      <c r="Z9" s="47">
        <v>0.177481</v>
      </c>
      <c r="AA9" s="47">
        <v>0.190946</v>
      </c>
      <c r="AB9" s="47">
        <v>0.20375499999999999</v>
      </c>
      <c r="AC9" s="47">
        <v>0.19899999999999998</v>
      </c>
      <c r="AD9" s="47">
        <v>0.15650999999999998</v>
      </c>
      <c r="AE9" s="47">
        <v>4.7613850000000006</v>
      </c>
      <c r="AF9" s="1149">
        <v>0</v>
      </c>
      <c r="AG9" s="1150"/>
      <c r="AU9" s="24"/>
    </row>
    <row r="10" spans="1:47" s="1151" customFormat="1" ht="23.1" customHeight="1" x14ac:dyDescent="0.3">
      <c r="A10" s="1112"/>
      <c r="B10" s="1152">
        <f t="shared" si="1"/>
        <v>6</v>
      </c>
      <c r="C10" s="1153" t="s">
        <v>1636</v>
      </c>
      <c r="D10" s="1154">
        <v>1.3640000000000002E-3</v>
      </c>
      <c r="E10" s="1154">
        <v>1.3569999999999999E-3</v>
      </c>
      <c r="F10" s="1154">
        <v>1.8140000000000001E-3</v>
      </c>
      <c r="G10" s="1154">
        <v>2.271E-3</v>
      </c>
      <c r="H10" s="1154">
        <v>9.0700000000000004E-4</v>
      </c>
      <c r="I10" s="1154">
        <v>1.3569999999999999E-3</v>
      </c>
      <c r="J10" s="1154">
        <v>1.3640000000000002E-3</v>
      </c>
      <c r="K10" s="1154">
        <v>2.7139999999999998E-3</v>
      </c>
      <c r="L10" s="1154">
        <v>3.1709999999999998E-3</v>
      </c>
      <c r="M10" s="1154">
        <v>3.1779999999999998E-3</v>
      </c>
      <c r="N10" s="1154">
        <v>2.7280000000000004E-3</v>
      </c>
      <c r="O10" s="1154">
        <v>3.1779999999999998E-3</v>
      </c>
      <c r="P10" s="1155">
        <f t="shared" si="0"/>
        <v>2.5403000000000002E-2</v>
      </c>
      <c r="Q10" s="1148"/>
      <c r="R10" s="47" t="s">
        <v>1636</v>
      </c>
      <c r="S10" s="47">
        <v>1.3640000000000002E-3</v>
      </c>
      <c r="T10" s="47">
        <v>1.3569999999999999E-3</v>
      </c>
      <c r="U10" s="47">
        <v>1.8140000000000001E-3</v>
      </c>
      <c r="V10" s="47">
        <v>2.271E-3</v>
      </c>
      <c r="W10" s="47">
        <v>9.0700000000000004E-4</v>
      </c>
      <c r="X10" s="47">
        <v>1.3569999999999999E-3</v>
      </c>
      <c r="Y10" s="47">
        <v>1.3640000000000002E-3</v>
      </c>
      <c r="Z10" s="47">
        <v>2.7139999999999998E-3</v>
      </c>
      <c r="AA10" s="47">
        <v>3.1709999999999998E-3</v>
      </c>
      <c r="AB10" s="47">
        <v>3.1779999999999998E-3</v>
      </c>
      <c r="AC10" s="47">
        <v>2.7280000000000004E-3</v>
      </c>
      <c r="AD10" s="47">
        <v>3.1779999999999998E-3</v>
      </c>
      <c r="AE10" s="47">
        <v>2.5403000000000002E-2</v>
      </c>
      <c r="AF10" s="1149">
        <v>0</v>
      </c>
      <c r="AG10" s="1150"/>
      <c r="AU10" s="24"/>
    </row>
    <row r="11" spans="1:47" s="1151" customFormat="1" ht="23.1" customHeight="1" x14ac:dyDescent="0.3">
      <c r="A11" s="1112"/>
      <c r="B11" s="1152">
        <f t="shared" si="1"/>
        <v>7</v>
      </c>
      <c r="C11" s="1153" t="s">
        <v>175</v>
      </c>
      <c r="D11" s="1154">
        <v>9.4336000000000003E-2</v>
      </c>
      <c r="E11" s="1154">
        <v>0.11683199999999999</v>
      </c>
      <c r="F11" s="1154">
        <v>9.8342999999999986E-2</v>
      </c>
      <c r="G11" s="1154">
        <v>6.6904000000000005E-2</v>
      </c>
      <c r="H11" s="1154">
        <v>5.1830999999999995E-2</v>
      </c>
      <c r="I11" s="1154">
        <v>4.7460000000000002E-2</v>
      </c>
      <c r="J11" s="1154">
        <v>2.3638999999999997E-2</v>
      </c>
      <c r="K11" s="1154">
        <v>2.9675E-2</v>
      </c>
      <c r="L11" s="1154">
        <v>2.8369999999999999E-2</v>
      </c>
      <c r="M11" s="1154">
        <v>2.3483999999999998E-2</v>
      </c>
      <c r="N11" s="1154">
        <v>3.279E-2</v>
      </c>
      <c r="O11" s="1154">
        <v>4.8039999999999999E-2</v>
      </c>
      <c r="P11" s="1155">
        <f t="shared" si="0"/>
        <v>0.66170399999999996</v>
      </c>
      <c r="Q11" s="1148"/>
      <c r="R11" s="47" t="s">
        <v>175</v>
      </c>
      <c r="S11" s="47">
        <v>9.4336000000000003E-2</v>
      </c>
      <c r="T11" s="47">
        <v>0.11683199999999999</v>
      </c>
      <c r="U11" s="47">
        <v>9.8342999999999986E-2</v>
      </c>
      <c r="V11" s="47">
        <v>6.6904000000000005E-2</v>
      </c>
      <c r="W11" s="47">
        <v>5.1830999999999995E-2</v>
      </c>
      <c r="X11" s="47">
        <v>4.7460000000000002E-2</v>
      </c>
      <c r="Y11" s="47">
        <v>2.3638999999999997E-2</v>
      </c>
      <c r="Z11" s="47">
        <v>2.9675E-2</v>
      </c>
      <c r="AA11" s="47">
        <v>2.8369999999999999E-2</v>
      </c>
      <c r="AB11" s="47">
        <v>2.3483999999999998E-2</v>
      </c>
      <c r="AC11" s="47">
        <v>3.279E-2</v>
      </c>
      <c r="AD11" s="47">
        <v>4.8039999999999999E-2</v>
      </c>
      <c r="AE11" s="47">
        <v>0.66170399999999996</v>
      </c>
      <c r="AF11" s="1149">
        <v>0</v>
      </c>
      <c r="AG11" s="1150"/>
      <c r="AU11" s="24"/>
    </row>
    <row r="12" spans="1:47" s="1151" customFormat="1" ht="23.1" customHeight="1" x14ac:dyDescent="0.3">
      <c r="A12" s="1112"/>
      <c r="B12" s="1152">
        <f t="shared" si="1"/>
        <v>8</v>
      </c>
      <c r="C12" s="1153" t="s">
        <v>177</v>
      </c>
      <c r="D12" s="1154">
        <v>0.21870700000000001</v>
      </c>
      <c r="E12" s="1154">
        <v>0.169876</v>
      </c>
      <c r="F12" s="1154">
        <v>0.16257400000000002</v>
      </c>
      <c r="G12" s="1154">
        <v>0.15429200000000001</v>
      </c>
      <c r="H12" s="1154">
        <v>0.20150599999999999</v>
      </c>
      <c r="I12" s="1154">
        <v>0.16844599999999998</v>
      </c>
      <c r="J12" s="1154">
        <v>0.17219999999999999</v>
      </c>
      <c r="K12" s="1154">
        <v>0.17984700000000001</v>
      </c>
      <c r="L12" s="1154">
        <v>0.19027100000000002</v>
      </c>
      <c r="M12" s="1154">
        <v>0.167245</v>
      </c>
      <c r="N12" s="1154">
        <v>0.16574900000000001</v>
      </c>
      <c r="O12" s="1154">
        <v>0.198849</v>
      </c>
      <c r="P12" s="1155">
        <f t="shared" si="0"/>
        <v>2.149562</v>
      </c>
      <c r="Q12" s="1148"/>
      <c r="R12" s="47" t="s">
        <v>177</v>
      </c>
      <c r="S12" s="47">
        <v>0.21870700000000001</v>
      </c>
      <c r="T12" s="47">
        <v>0.169876</v>
      </c>
      <c r="U12" s="47">
        <v>0.16257400000000002</v>
      </c>
      <c r="V12" s="47">
        <v>0.15429200000000001</v>
      </c>
      <c r="W12" s="47">
        <v>0.20150599999999999</v>
      </c>
      <c r="X12" s="47">
        <v>0.16844599999999998</v>
      </c>
      <c r="Y12" s="47">
        <v>0.17219999999999999</v>
      </c>
      <c r="Z12" s="47">
        <v>0.17984700000000001</v>
      </c>
      <c r="AA12" s="47">
        <v>0.19027100000000002</v>
      </c>
      <c r="AB12" s="47">
        <v>0.167245</v>
      </c>
      <c r="AC12" s="47">
        <v>0.16574900000000001</v>
      </c>
      <c r="AD12" s="47">
        <v>0.198849</v>
      </c>
      <c r="AE12" s="47">
        <v>2.149562</v>
      </c>
      <c r="AF12" s="1149">
        <v>0</v>
      </c>
      <c r="AG12" s="1150"/>
      <c r="AU12" s="24"/>
    </row>
    <row r="13" spans="1:47" s="1151" customFormat="1" ht="23.1" customHeight="1" x14ac:dyDescent="0.3">
      <c r="A13" s="1112"/>
      <c r="B13" s="1152">
        <f t="shared" si="1"/>
        <v>9</v>
      </c>
      <c r="C13" s="1153" t="s">
        <v>1754</v>
      </c>
      <c r="D13" s="1154">
        <v>0</v>
      </c>
      <c r="E13" s="1154">
        <v>0</v>
      </c>
      <c r="F13" s="1154">
        <v>0</v>
      </c>
      <c r="G13" s="1154">
        <v>2.4309999999999998E-2</v>
      </c>
      <c r="H13" s="1154">
        <v>0</v>
      </c>
      <c r="I13" s="1154">
        <v>0</v>
      </c>
      <c r="J13" s="1154">
        <v>0</v>
      </c>
      <c r="K13" s="1154"/>
      <c r="L13" s="1154">
        <v>0</v>
      </c>
      <c r="M13" s="1154">
        <v>0</v>
      </c>
      <c r="N13" s="1154">
        <v>1.008E-2</v>
      </c>
      <c r="O13" s="1154"/>
      <c r="P13" s="1155">
        <f t="shared" si="0"/>
        <v>3.4389999999999997E-2</v>
      </c>
      <c r="Q13" s="1148"/>
      <c r="R13" s="47" t="s">
        <v>1754</v>
      </c>
      <c r="S13" s="47">
        <v>0</v>
      </c>
      <c r="T13" s="47">
        <v>0</v>
      </c>
      <c r="U13" s="47">
        <v>0</v>
      </c>
      <c r="V13" s="47">
        <v>2.4309999999999998E-2</v>
      </c>
      <c r="W13" s="47">
        <v>0</v>
      </c>
      <c r="X13" s="47">
        <v>0</v>
      </c>
      <c r="Y13" s="47">
        <v>0</v>
      </c>
      <c r="Z13" s="47"/>
      <c r="AA13" s="47">
        <v>0</v>
      </c>
      <c r="AB13" s="47">
        <v>0</v>
      </c>
      <c r="AC13" s="47">
        <v>1.008E-2</v>
      </c>
      <c r="AD13" s="47"/>
      <c r="AE13" s="47">
        <v>3.4389999999999997E-2</v>
      </c>
      <c r="AF13" s="1149">
        <v>0</v>
      </c>
      <c r="AG13" s="1150"/>
      <c r="AU13" s="24"/>
    </row>
    <row r="14" spans="1:47" s="1151" customFormat="1" ht="23.1" customHeight="1" x14ac:dyDescent="0.3">
      <c r="A14" s="1112"/>
      <c r="B14" s="1152">
        <f t="shared" si="1"/>
        <v>10</v>
      </c>
      <c r="C14" s="1153" t="s">
        <v>179</v>
      </c>
      <c r="D14" s="1154">
        <v>7.6053999999999997E-2</v>
      </c>
      <c r="E14" s="1154">
        <v>6.3307000000000002E-2</v>
      </c>
      <c r="F14" s="1154">
        <v>9.1059000000000001E-2</v>
      </c>
      <c r="G14" s="1154">
        <v>2.5690000000000001E-2</v>
      </c>
      <c r="H14" s="1154">
        <v>0</v>
      </c>
      <c r="I14" s="1154">
        <v>2.1117E-2</v>
      </c>
      <c r="J14" s="1154">
        <v>5.5481999999999997E-2</v>
      </c>
      <c r="K14" s="1154">
        <v>1.7999999999999998E-4</v>
      </c>
      <c r="L14" s="1154">
        <v>2.1097000000000001E-2</v>
      </c>
      <c r="M14" s="1154">
        <v>4.9799999999999996E-4</v>
      </c>
      <c r="N14" s="1154">
        <v>8.7600000000000004E-4</v>
      </c>
      <c r="O14" s="1154">
        <v>0</v>
      </c>
      <c r="P14" s="1155">
        <f t="shared" si="0"/>
        <v>0.35535999999999995</v>
      </c>
      <c r="Q14" s="1148"/>
      <c r="R14" s="47" t="s">
        <v>179</v>
      </c>
      <c r="S14" s="47">
        <v>7.6053999999999997E-2</v>
      </c>
      <c r="T14" s="47">
        <v>6.3307000000000002E-2</v>
      </c>
      <c r="U14" s="47">
        <v>9.1059000000000001E-2</v>
      </c>
      <c r="V14" s="47">
        <v>2.5690000000000001E-2</v>
      </c>
      <c r="W14" s="47">
        <v>0</v>
      </c>
      <c r="X14" s="47">
        <v>2.1117E-2</v>
      </c>
      <c r="Y14" s="47">
        <v>5.5481999999999997E-2</v>
      </c>
      <c r="Z14" s="47">
        <v>1.7999999999999998E-4</v>
      </c>
      <c r="AA14" s="47">
        <v>2.1097000000000001E-2</v>
      </c>
      <c r="AB14" s="47">
        <v>4.9799999999999996E-4</v>
      </c>
      <c r="AC14" s="47">
        <v>8.7600000000000004E-4</v>
      </c>
      <c r="AD14" s="47">
        <v>0</v>
      </c>
      <c r="AE14" s="47">
        <v>0.35535999999999995</v>
      </c>
      <c r="AF14" s="1149">
        <v>0</v>
      </c>
      <c r="AG14" s="1150"/>
      <c r="AU14" s="24"/>
    </row>
    <row r="15" spans="1:47" s="1151" customFormat="1" ht="23.1" customHeight="1" x14ac:dyDescent="0.3">
      <c r="A15" s="1112"/>
      <c r="B15" s="1152">
        <f t="shared" si="1"/>
        <v>11</v>
      </c>
      <c r="C15" s="1153" t="s">
        <v>181</v>
      </c>
      <c r="D15" s="1154">
        <v>0</v>
      </c>
      <c r="E15" s="1154">
        <v>2.1299999999999999E-3</v>
      </c>
      <c r="F15" s="1154">
        <v>0</v>
      </c>
      <c r="G15" s="1154">
        <v>7.7200000000000001E-4</v>
      </c>
      <c r="H15" s="1154">
        <v>1.2350000000000002E-3</v>
      </c>
      <c r="I15" s="1154">
        <v>0</v>
      </c>
      <c r="J15" s="1154">
        <v>0</v>
      </c>
      <c r="K15" s="1154">
        <v>0</v>
      </c>
      <c r="L15" s="1154">
        <v>0</v>
      </c>
      <c r="M15" s="1154">
        <v>8.0020000000000004E-3</v>
      </c>
      <c r="N15" s="1154">
        <v>0</v>
      </c>
      <c r="O15" s="1154">
        <v>0</v>
      </c>
      <c r="P15" s="1155">
        <f t="shared" si="0"/>
        <v>1.2139E-2</v>
      </c>
      <c r="Q15" s="1148"/>
      <c r="R15" s="47" t="s">
        <v>181</v>
      </c>
      <c r="S15" s="47">
        <v>0</v>
      </c>
      <c r="T15" s="47">
        <v>2.1299999999999999E-3</v>
      </c>
      <c r="U15" s="47">
        <v>0</v>
      </c>
      <c r="V15" s="47">
        <v>7.7200000000000001E-4</v>
      </c>
      <c r="W15" s="47">
        <v>1.2350000000000002E-3</v>
      </c>
      <c r="X15" s="47">
        <v>0</v>
      </c>
      <c r="Y15" s="47">
        <v>0</v>
      </c>
      <c r="Z15" s="47">
        <v>0</v>
      </c>
      <c r="AA15" s="47">
        <v>0</v>
      </c>
      <c r="AB15" s="47">
        <v>8.0020000000000004E-3</v>
      </c>
      <c r="AC15" s="47">
        <v>0</v>
      </c>
      <c r="AD15" s="47">
        <v>0</v>
      </c>
      <c r="AE15" s="47">
        <v>1.2139E-2</v>
      </c>
      <c r="AF15" s="1149">
        <v>0</v>
      </c>
      <c r="AG15" s="1150"/>
      <c r="AU15" s="24"/>
    </row>
    <row r="16" spans="1:47" s="1151" customFormat="1" ht="23.1" customHeight="1" x14ac:dyDescent="0.3">
      <c r="A16" s="1112"/>
      <c r="B16" s="1152">
        <f t="shared" si="1"/>
        <v>12</v>
      </c>
      <c r="C16" s="1153" t="s">
        <v>183</v>
      </c>
      <c r="D16" s="1154">
        <v>0</v>
      </c>
      <c r="E16" s="1154">
        <v>0</v>
      </c>
      <c r="F16" s="1154">
        <v>8.2799999999999996E-4</v>
      </c>
      <c r="G16" s="1154">
        <v>2.153E-3</v>
      </c>
      <c r="H16" s="1154">
        <v>0</v>
      </c>
      <c r="I16" s="1154">
        <v>0</v>
      </c>
      <c r="J16" s="1154">
        <v>1.5509999999999999E-3</v>
      </c>
      <c r="K16" s="1154">
        <v>0</v>
      </c>
      <c r="L16" s="1154">
        <v>0</v>
      </c>
      <c r="M16" s="1154">
        <v>6.5303E-2</v>
      </c>
      <c r="N16" s="1154">
        <v>1.5099E-2</v>
      </c>
      <c r="O16" s="1154">
        <v>0</v>
      </c>
      <c r="P16" s="1155">
        <f t="shared" si="0"/>
        <v>8.4933999999999996E-2</v>
      </c>
      <c r="Q16" s="1148"/>
      <c r="R16" s="47" t="s">
        <v>183</v>
      </c>
      <c r="S16" s="47">
        <v>0</v>
      </c>
      <c r="T16" s="47">
        <v>0</v>
      </c>
      <c r="U16" s="47">
        <v>8.2799999999999996E-4</v>
      </c>
      <c r="V16" s="47">
        <v>2.153E-3</v>
      </c>
      <c r="W16" s="47">
        <v>0</v>
      </c>
      <c r="X16" s="47">
        <v>0</v>
      </c>
      <c r="Y16" s="47">
        <v>1.5509999999999999E-3</v>
      </c>
      <c r="Z16" s="47">
        <v>0</v>
      </c>
      <c r="AA16" s="47">
        <v>0</v>
      </c>
      <c r="AB16" s="47">
        <v>6.5303E-2</v>
      </c>
      <c r="AC16" s="47">
        <v>1.5099E-2</v>
      </c>
      <c r="AD16" s="47">
        <v>0</v>
      </c>
      <c r="AE16" s="47">
        <v>8.4933999999999996E-2</v>
      </c>
      <c r="AF16" s="1149">
        <v>0</v>
      </c>
      <c r="AG16" s="1150"/>
      <c r="AU16" s="24"/>
    </row>
    <row r="17" spans="1:47" s="1151" customFormat="1" ht="23.1" customHeight="1" x14ac:dyDescent="0.3">
      <c r="A17" s="1112"/>
      <c r="B17" s="1152">
        <f t="shared" si="1"/>
        <v>13</v>
      </c>
      <c r="C17" s="1153" t="s">
        <v>1722</v>
      </c>
      <c r="D17" s="1154">
        <v>0.13018000000000002</v>
      </c>
      <c r="E17" s="1154">
        <v>1.5388579999999998</v>
      </c>
      <c r="F17" s="1154">
        <v>1.8013969999999999</v>
      </c>
      <c r="G17" s="1154">
        <v>0.65690800000000005</v>
      </c>
      <c r="H17" s="1154">
        <v>1.4560489999999999</v>
      </c>
      <c r="I17" s="1154">
        <v>1.7060899999999999</v>
      </c>
      <c r="J17" s="1154">
        <v>1.5663940000000001</v>
      </c>
      <c r="K17" s="1154">
        <v>1.682758</v>
      </c>
      <c r="L17" s="1154">
        <v>1.6505029999999998</v>
      </c>
      <c r="M17" s="1154">
        <v>1.5548040000000001</v>
      </c>
      <c r="N17" s="1154">
        <v>1.417853</v>
      </c>
      <c r="O17" s="1154">
        <v>1.7524040000000001</v>
      </c>
      <c r="P17" s="1155">
        <f t="shared" si="0"/>
        <v>16.914197999999999</v>
      </c>
      <c r="Q17" s="1148"/>
      <c r="R17" s="47" t="s">
        <v>1722</v>
      </c>
      <c r="S17" s="47">
        <v>0.13018000000000002</v>
      </c>
      <c r="T17" s="47">
        <v>1.5388579999999998</v>
      </c>
      <c r="U17" s="47">
        <v>1.8013969999999999</v>
      </c>
      <c r="V17" s="47">
        <v>0.65690800000000005</v>
      </c>
      <c r="W17" s="47">
        <v>1.4560489999999999</v>
      </c>
      <c r="X17" s="47">
        <v>1.7060899999999999</v>
      </c>
      <c r="Y17" s="47">
        <v>1.5663940000000001</v>
      </c>
      <c r="Z17" s="47">
        <v>1.682758</v>
      </c>
      <c r="AA17" s="47">
        <v>1.6505029999999998</v>
      </c>
      <c r="AB17" s="47">
        <v>1.5548040000000001</v>
      </c>
      <c r="AC17" s="47">
        <v>1.417853</v>
      </c>
      <c r="AD17" s="47">
        <v>1.7524040000000001</v>
      </c>
      <c r="AE17" s="47">
        <v>16.914197999999999</v>
      </c>
      <c r="AF17" s="1149">
        <v>0</v>
      </c>
      <c r="AG17" s="1150"/>
      <c r="AU17" s="24"/>
    </row>
    <row r="18" spans="1:47" s="1151" customFormat="1" ht="23.1" customHeight="1" x14ac:dyDescent="0.3">
      <c r="A18" s="1112"/>
      <c r="B18" s="1152">
        <f t="shared" si="1"/>
        <v>14</v>
      </c>
      <c r="C18" s="1153" t="s">
        <v>185</v>
      </c>
      <c r="D18" s="1154">
        <v>4.7860010000000006</v>
      </c>
      <c r="E18" s="1154">
        <v>4.9970140000000001</v>
      </c>
      <c r="F18" s="1154">
        <v>6.1734399999999994</v>
      </c>
      <c r="G18" s="1154">
        <v>0</v>
      </c>
      <c r="H18" s="1154">
        <v>0.44377800000000001</v>
      </c>
      <c r="I18" s="1154">
        <v>6.4724849999999998</v>
      </c>
      <c r="J18" s="1154">
        <v>6.3202400000000001</v>
      </c>
      <c r="K18" s="1154">
        <v>6.8206310000000006</v>
      </c>
      <c r="L18" s="1154">
        <v>5.9483810000000004</v>
      </c>
      <c r="M18" s="1154">
        <v>6.6885349999999999</v>
      </c>
      <c r="N18" s="1154">
        <v>6.1396509999999997</v>
      </c>
      <c r="O18" s="1154">
        <v>5.9042920000000008</v>
      </c>
      <c r="P18" s="1155">
        <f t="shared" si="0"/>
        <v>60.694447999999994</v>
      </c>
      <c r="Q18" s="1148"/>
      <c r="R18" s="47" t="s">
        <v>185</v>
      </c>
      <c r="S18" s="47">
        <v>4.7860010000000006</v>
      </c>
      <c r="T18" s="47">
        <v>4.9970140000000001</v>
      </c>
      <c r="U18" s="47">
        <v>6.1734399999999994</v>
      </c>
      <c r="V18" s="47">
        <v>0</v>
      </c>
      <c r="W18" s="47">
        <v>0.44377800000000001</v>
      </c>
      <c r="X18" s="47">
        <v>6.4724849999999998</v>
      </c>
      <c r="Y18" s="47">
        <v>6.3202400000000001</v>
      </c>
      <c r="Z18" s="47">
        <v>6.8206310000000006</v>
      </c>
      <c r="AA18" s="47">
        <v>5.9483810000000004</v>
      </c>
      <c r="AB18" s="47">
        <v>6.6885349999999999</v>
      </c>
      <c r="AC18" s="47">
        <v>6.1396509999999997</v>
      </c>
      <c r="AD18" s="47">
        <v>5.9042920000000008</v>
      </c>
      <c r="AE18" s="47">
        <v>60.694447999999994</v>
      </c>
      <c r="AF18" s="1149">
        <v>0</v>
      </c>
      <c r="AG18" s="1150"/>
      <c r="AU18" s="24"/>
    </row>
    <row r="19" spans="1:47" s="1151" customFormat="1" ht="23.1" customHeight="1" x14ac:dyDescent="0.3">
      <c r="A19" s="1112"/>
      <c r="B19" s="1152">
        <f t="shared" si="1"/>
        <v>15</v>
      </c>
      <c r="C19" s="1153" t="s">
        <v>187</v>
      </c>
      <c r="D19" s="1154">
        <v>13.064988</v>
      </c>
      <c r="E19" s="1154">
        <v>12.660948000000001</v>
      </c>
      <c r="F19" s="1154">
        <v>11.073629</v>
      </c>
      <c r="G19" s="1154">
        <v>9.6462090000000007</v>
      </c>
      <c r="H19" s="1154">
        <v>13.039151</v>
      </c>
      <c r="I19" s="1154">
        <v>7.3958270000000006</v>
      </c>
      <c r="J19" s="1154">
        <v>14.821769</v>
      </c>
      <c r="K19" s="1154">
        <v>15.128738</v>
      </c>
      <c r="L19" s="1154">
        <v>12.788949000000001</v>
      </c>
      <c r="M19" s="1154">
        <v>15.02233</v>
      </c>
      <c r="N19" s="1154">
        <v>10.869020000000001</v>
      </c>
      <c r="O19" s="1154">
        <v>13.31884</v>
      </c>
      <c r="P19" s="1155">
        <f t="shared" si="0"/>
        <v>148.830398</v>
      </c>
      <c r="Q19" s="1148"/>
      <c r="R19" s="47" t="s">
        <v>187</v>
      </c>
      <c r="S19" s="47">
        <v>13.064988</v>
      </c>
      <c r="T19" s="47">
        <v>12.660948000000001</v>
      </c>
      <c r="U19" s="47">
        <v>11.073629</v>
      </c>
      <c r="V19" s="47">
        <v>9.6462090000000007</v>
      </c>
      <c r="W19" s="47">
        <v>13.039151</v>
      </c>
      <c r="X19" s="47">
        <v>7.3958270000000006</v>
      </c>
      <c r="Y19" s="47">
        <v>14.821769</v>
      </c>
      <c r="Z19" s="47">
        <v>15.128738</v>
      </c>
      <c r="AA19" s="47">
        <v>12.788949000000001</v>
      </c>
      <c r="AB19" s="47">
        <v>15.02233</v>
      </c>
      <c r="AC19" s="47">
        <v>10.869020000000001</v>
      </c>
      <c r="AD19" s="47">
        <v>13.31884</v>
      </c>
      <c r="AE19" s="47">
        <v>148.830398</v>
      </c>
      <c r="AF19" s="1149">
        <v>0</v>
      </c>
      <c r="AG19" s="1150"/>
      <c r="AU19" s="24"/>
    </row>
    <row r="20" spans="1:47" s="1151" customFormat="1" ht="23.1" customHeight="1" x14ac:dyDescent="0.3">
      <c r="A20" s="1112"/>
      <c r="B20" s="1152">
        <f t="shared" si="1"/>
        <v>16</v>
      </c>
      <c r="C20" s="1153" t="s">
        <v>189</v>
      </c>
      <c r="D20" s="1154">
        <v>0</v>
      </c>
      <c r="E20" s="1154">
        <v>0</v>
      </c>
      <c r="F20" s="1154">
        <v>0</v>
      </c>
      <c r="G20" s="1154">
        <v>0</v>
      </c>
      <c r="H20" s="1154">
        <v>0</v>
      </c>
      <c r="I20" s="1154">
        <v>0</v>
      </c>
      <c r="J20" s="1154">
        <v>0</v>
      </c>
      <c r="K20" s="1154">
        <v>0</v>
      </c>
      <c r="L20" s="1154">
        <v>0</v>
      </c>
      <c r="M20" s="1154">
        <v>0</v>
      </c>
      <c r="N20" s="1154">
        <v>0</v>
      </c>
      <c r="O20" s="1154">
        <v>0</v>
      </c>
      <c r="P20" s="1155">
        <f t="shared" si="0"/>
        <v>0</v>
      </c>
      <c r="Q20" s="1148"/>
      <c r="R20" s="47" t="s">
        <v>189</v>
      </c>
      <c r="S20" s="47">
        <v>0</v>
      </c>
      <c r="T20" s="47">
        <v>0</v>
      </c>
      <c r="U20" s="47">
        <v>0</v>
      </c>
      <c r="V20" s="47">
        <v>0</v>
      </c>
      <c r="W20" s="47">
        <v>0</v>
      </c>
      <c r="X20" s="47">
        <v>0</v>
      </c>
      <c r="Y20" s="47">
        <v>0</v>
      </c>
      <c r="Z20" s="47">
        <v>0</v>
      </c>
      <c r="AA20" s="47">
        <v>0</v>
      </c>
      <c r="AB20" s="47">
        <v>0</v>
      </c>
      <c r="AC20" s="47">
        <v>0</v>
      </c>
      <c r="AD20" s="47">
        <v>0</v>
      </c>
      <c r="AE20" s="47">
        <v>0</v>
      </c>
      <c r="AF20" s="1149">
        <v>0</v>
      </c>
      <c r="AG20" s="1150"/>
      <c r="AU20" s="24"/>
    </row>
    <row r="21" spans="1:47" s="1151" customFormat="1" ht="23.1" customHeight="1" x14ac:dyDescent="0.3">
      <c r="A21" s="1112"/>
      <c r="B21" s="1152">
        <f t="shared" si="1"/>
        <v>17</v>
      </c>
      <c r="C21" s="1153" t="s">
        <v>191</v>
      </c>
      <c r="D21" s="1154">
        <v>0</v>
      </c>
      <c r="E21" s="1154">
        <v>0</v>
      </c>
      <c r="F21" s="1154">
        <v>0</v>
      </c>
      <c r="G21" s="1154">
        <v>0</v>
      </c>
      <c r="H21" s="1154">
        <v>0</v>
      </c>
      <c r="I21" s="1154">
        <v>0</v>
      </c>
      <c r="J21" s="1154">
        <v>0</v>
      </c>
      <c r="K21" s="1154">
        <v>0</v>
      </c>
      <c r="L21" s="1154">
        <v>0</v>
      </c>
      <c r="M21" s="1154">
        <v>0</v>
      </c>
      <c r="N21" s="1154">
        <v>0</v>
      </c>
      <c r="O21" s="1154">
        <v>0</v>
      </c>
      <c r="P21" s="1155">
        <f t="shared" si="0"/>
        <v>0</v>
      </c>
      <c r="Q21" s="1148"/>
      <c r="R21" s="47" t="s">
        <v>191</v>
      </c>
      <c r="S21" s="47">
        <v>0</v>
      </c>
      <c r="T21" s="47">
        <v>0</v>
      </c>
      <c r="U21" s="47">
        <v>0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0</v>
      </c>
      <c r="AB21" s="47">
        <v>0</v>
      </c>
      <c r="AC21" s="47">
        <v>0</v>
      </c>
      <c r="AD21" s="47">
        <v>0</v>
      </c>
      <c r="AE21" s="47">
        <v>0</v>
      </c>
      <c r="AF21" s="1149">
        <v>0</v>
      </c>
      <c r="AG21" s="1150"/>
      <c r="AU21" s="24"/>
    </row>
    <row r="22" spans="1:47" s="1151" customFormat="1" ht="23.1" customHeight="1" x14ac:dyDescent="0.3">
      <c r="A22" s="1112"/>
      <c r="B22" s="1152">
        <f t="shared" si="1"/>
        <v>18</v>
      </c>
      <c r="C22" s="1156" t="s">
        <v>193</v>
      </c>
      <c r="D22" s="1154">
        <v>0</v>
      </c>
      <c r="E22" s="1154">
        <v>0</v>
      </c>
      <c r="F22" s="1154">
        <v>0</v>
      </c>
      <c r="G22" s="1154">
        <v>0</v>
      </c>
      <c r="H22" s="1154">
        <v>0</v>
      </c>
      <c r="I22" s="1154">
        <v>0</v>
      </c>
      <c r="J22" s="1154">
        <v>0</v>
      </c>
      <c r="K22" s="1154">
        <v>0</v>
      </c>
      <c r="L22" s="1154">
        <v>0</v>
      </c>
      <c r="M22" s="1154">
        <v>0</v>
      </c>
      <c r="N22" s="1154">
        <v>0</v>
      </c>
      <c r="O22" s="1154">
        <v>0</v>
      </c>
      <c r="P22" s="1155">
        <f t="shared" si="0"/>
        <v>0</v>
      </c>
      <c r="Q22" s="1148"/>
      <c r="R22" s="47" t="s">
        <v>193</v>
      </c>
      <c r="S22" s="47">
        <v>0</v>
      </c>
      <c r="T22" s="47">
        <v>0</v>
      </c>
      <c r="U22" s="47">
        <v>0</v>
      </c>
      <c r="V22" s="47">
        <v>0</v>
      </c>
      <c r="W22" s="47">
        <v>0</v>
      </c>
      <c r="X22" s="47">
        <v>0</v>
      </c>
      <c r="Y22" s="47">
        <v>0</v>
      </c>
      <c r="Z22" s="47">
        <v>0</v>
      </c>
      <c r="AA22" s="47">
        <v>0</v>
      </c>
      <c r="AB22" s="47">
        <v>0</v>
      </c>
      <c r="AC22" s="47">
        <v>0</v>
      </c>
      <c r="AD22" s="47">
        <v>0</v>
      </c>
      <c r="AE22" s="47">
        <v>0</v>
      </c>
      <c r="AF22" s="1149">
        <v>0</v>
      </c>
      <c r="AG22" s="1150"/>
      <c r="AU22" s="24"/>
    </row>
    <row r="23" spans="1:47" s="1151" customFormat="1" ht="23.1" customHeight="1" x14ac:dyDescent="0.3">
      <c r="A23" s="1112"/>
      <c r="B23" s="1152">
        <f t="shared" si="1"/>
        <v>19</v>
      </c>
      <c r="C23" s="1153" t="s">
        <v>195</v>
      </c>
      <c r="D23" s="1154">
        <v>0</v>
      </c>
      <c r="E23" s="1154">
        <v>0</v>
      </c>
      <c r="F23" s="1154">
        <v>0</v>
      </c>
      <c r="G23" s="1154">
        <v>1.0940000000000001E-3</v>
      </c>
      <c r="H23" s="1154">
        <v>0</v>
      </c>
      <c r="I23" s="1154">
        <v>0</v>
      </c>
      <c r="J23" s="1154">
        <v>0</v>
      </c>
      <c r="K23" s="1154">
        <v>0</v>
      </c>
      <c r="L23" s="1154">
        <v>2.5310000000000003E-3</v>
      </c>
      <c r="M23" s="1154">
        <v>0</v>
      </c>
      <c r="N23" s="1154">
        <v>0</v>
      </c>
      <c r="O23" s="1154">
        <v>0</v>
      </c>
      <c r="P23" s="1155">
        <f t="shared" si="0"/>
        <v>3.6250000000000006E-3</v>
      </c>
      <c r="Q23" s="1148"/>
      <c r="R23" s="47" t="s">
        <v>195</v>
      </c>
      <c r="S23" s="47">
        <v>0</v>
      </c>
      <c r="T23" s="47">
        <v>0</v>
      </c>
      <c r="U23" s="47">
        <v>0</v>
      </c>
      <c r="V23" s="47">
        <v>1.0940000000000001E-3</v>
      </c>
      <c r="W23" s="47">
        <v>0</v>
      </c>
      <c r="X23" s="47">
        <v>0</v>
      </c>
      <c r="Y23" s="47">
        <v>0</v>
      </c>
      <c r="Z23" s="47">
        <v>0</v>
      </c>
      <c r="AA23" s="47">
        <v>2.5310000000000003E-3</v>
      </c>
      <c r="AB23" s="47">
        <v>0</v>
      </c>
      <c r="AC23" s="47">
        <v>0</v>
      </c>
      <c r="AD23" s="47">
        <v>0</v>
      </c>
      <c r="AE23" s="47">
        <v>3.6250000000000006E-3</v>
      </c>
      <c r="AF23" s="1149">
        <v>0</v>
      </c>
      <c r="AG23" s="1150"/>
      <c r="AU23" s="24"/>
    </row>
    <row r="24" spans="1:47" s="1151" customFormat="1" ht="23.1" customHeight="1" x14ac:dyDescent="0.3">
      <c r="A24" s="1112"/>
      <c r="B24" s="1152">
        <f t="shared" si="1"/>
        <v>20</v>
      </c>
      <c r="C24" s="1153" t="s">
        <v>197</v>
      </c>
      <c r="D24" s="1154">
        <v>0.96187000000000011</v>
      </c>
      <c r="E24" s="1154">
        <v>0.99709000000000003</v>
      </c>
      <c r="F24" s="1154">
        <v>1.3165800000000001</v>
      </c>
      <c r="G24" s="1154">
        <v>1.2462599999999999</v>
      </c>
      <c r="H24" s="1154">
        <v>1.184016</v>
      </c>
      <c r="I24" s="1154">
        <v>1.4723200000000001</v>
      </c>
      <c r="J24" s="1154">
        <v>1.5348800000000002</v>
      </c>
      <c r="K24" s="1154">
        <v>2.3426450000000001</v>
      </c>
      <c r="L24" s="1154">
        <v>2.7794439999999998</v>
      </c>
      <c r="M24" s="1154">
        <v>1.917824</v>
      </c>
      <c r="N24" s="1154">
        <v>2.3739850000000002</v>
      </c>
      <c r="O24" s="1154">
        <v>2.3374259999999998</v>
      </c>
      <c r="P24" s="1155">
        <f t="shared" si="0"/>
        <v>20.46434</v>
      </c>
      <c r="Q24" s="1148"/>
      <c r="R24" s="47" t="s">
        <v>197</v>
      </c>
      <c r="S24" s="47">
        <v>0.96187000000000011</v>
      </c>
      <c r="T24" s="47">
        <v>0.99709000000000003</v>
      </c>
      <c r="U24" s="47">
        <v>1.3165800000000001</v>
      </c>
      <c r="V24" s="47">
        <v>1.2462599999999999</v>
      </c>
      <c r="W24" s="47">
        <v>1.184016</v>
      </c>
      <c r="X24" s="47">
        <v>1.4723200000000001</v>
      </c>
      <c r="Y24" s="47">
        <v>1.5348800000000002</v>
      </c>
      <c r="Z24" s="47">
        <v>2.3426450000000001</v>
      </c>
      <c r="AA24" s="47">
        <v>2.7794439999999998</v>
      </c>
      <c r="AB24" s="47">
        <v>1.917824</v>
      </c>
      <c r="AC24" s="47">
        <v>2.3739850000000002</v>
      </c>
      <c r="AD24" s="47">
        <v>2.3374259999999998</v>
      </c>
      <c r="AE24" s="47">
        <v>20.46434</v>
      </c>
      <c r="AF24" s="1149">
        <v>0</v>
      </c>
      <c r="AG24" s="1150"/>
      <c r="AU24" s="24"/>
    </row>
    <row r="25" spans="1:47" s="1151" customFormat="1" ht="23.1" customHeight="1" x14ac:dyDescent="0.3">
      <c r="A25" s="1112"/>
      <c r="B25" s="1152">
        <f t="shared" si="1"/>
        <v>21</v>
      </c>
      <c r="C25" s="1153" t="s">
        <v>199</v>
      </c>
      <c r="D25" s="1154">
        <v>2.5874119999999996</v>
      </c>
      <c r="E25" s="1154">
        <v>2.432855</v>
      </c>
      <c r="F25" s="1154">
        <v>2.7556480000000003</v>
      </c>
      <c r="G25" s="1154">
        <v>2.5721469999999997</v>
      </c>
      <c r="H25" s="1154">
        <v>1.80592</v>
      </c>
      <c r="I25" s="1154">
        <v>1.2489980000000001</v>
      </c>
      <c r="J25" s="1154">
        <v>1.2273130000000001</v>
      </c>
      <c r="K25" s="1154">
        <v>1.3735280000000001</v>
      </c>
      <c r="L25" s="1154">
        <v>1.7625740000000001</v>
      </c>
      <c r="M25" s="1154">
        <v>2.2272979999999998</v>
      </c>
      <c r="N25" s="1154">
        <v>1.791568</v>
      </c>
      <c r="O25" s="1154">
        <v>2.5965340000000001</v>
      </c>
      <c r="P25" s="1155">
        <f t="shared" si="0"/>
        <v>24.381795000000004</v>
      </c>
      <c r="Q25" s="1148"/>
      <c r="R25" s="47" t="s">
        <v>199</v>
      </c>
      <c r="S25" s="47">
        <v>2.5874119999999996</v>
      </c>
      <c r="T25" s="47">
        <v>2.432855</v>
      </c>
      <c r="U25" s="47">
        <v>2.7556480000000003</v>
      </c>
      <c r="V25" s="47">
        <v>2.5721469999999997</v>
      </c>
      <c r="W25" s="47">
        <v>1.80592</v>
      </c>
      <c r="X25" s="47">
        <v>1.2489980000000001</v>
      </c>
      <c r="Y25" s="47">
        <v>1.2273130000000001</v>
      </c>
      <c r="Z25" s="47">
        <v>1.3735280000000001</v>
      </c>
      <c r="AA25" s="47">
        <v>1.7625740000000001</v>
      </c>
      <c r="AB25" s="47">
        <v>2.2272979999999998</v>
      </c>
      <c r="AC25" s="47">
        <v>1.791568</v>
      </c>
      <c r="AD25" s="47">
        <v>2.5965340000000001</v>
      </c>
      <c r="AE25" s="47">
        <v>24.381795000000004</v>
      </c>
      <c r="AF25" s="1149">
        <v>0</v>
      </c>
      <c r="AG25" s="1150"/>
      <c r="AU25" s="24"/>
    </row>
    <row r="26" spans="1:47" s="1151" customFormat="1" ht="23.1" customHeight="1" x14ac:dyDescent="0.3">
      <c r="A26" s="1112"/>
      <c r="B26" s="1152">
        <f t="shared" si="1"/>
        <v>22</v>
      </c>
      <c r="C26" s="1153" t="s">
        <v>201</v>
      </c>
      <c r="D26" s="1154">
        <v>2.9903079999999997</v>
      </c>
      <c r="E26" s="1154">
        <v>2.925109</v>
      </c>
      <c r="F26" s="1154">
        <v>3.3144230000000001</v>
      </c>
      <c r="G26" s="1154">
        <v>3.5251550000000007</v>
      </c>
      <c r="H26" s="1154">
        <v>2.9807530000000004</v>
      </c>
      <c r="I26" s="1154">
        <v>1.534788</v>
      </c>
      <c r="J26" s="1154">
        <v>1.338203</v>
      </c>
      <c r="K26" s="1154">
        <v>1.1626810000000001</v>
      </c>
      <c r="L26" s="1154">
        <v>1.8068440000000001</v>
      </c>
      <c r="M26" s="1154">
        <v>2.9395120000000001</v>
      </c>
      <c r="N26" s="1154">
        <v>2.967705</v>
      </c>
      <c r="O26" s="1154">
        <v>3.1742669999999999</v>
      </c>
      <c r="P26" s="1155">
        <f t="shared" si="0"/>
        <v>30.659748</v>
      </c>
      <c r="Q26" s="1148"/>
      <c r="R26" s="47" t="s">
        <v>201</v>
      </c>
      <c r="S26" s="47">
        <v>2.9903079999999997</v>
      </c>
      <c r="T26" s="47">
        <v>2.925109</v>
      </c>
      <c r="U26" s="47">
        <v>3.3144230000000001</v>
      </c>
      <c r="V26" s="47">
        <v>3.5251550000000007</v>
      </c>
      <c r="W26" s="47">
        <v>2.9807530000000004</v>
      </c>
      <c r="X26" s="47">
        <v>1.534788</v>
      </c>
      <c r="Y26" s="47">
        <v>1.338203</v>
      </c>
      <c r="Z26" s="47">
        <v>1.1626810000000001</v>
      </c>
      <c r="AA26" s="47">
        <v>1.8068440000000001</v>
      </c>
      <c r="AB26" s="47">
        <v>2.9395120000000001</v>
      </c>
      <c r="AC26" s="47">
        <v>2.967705</v>
      </c>
      <c r="AD26" s="47">
        <v>3.1742669999999999</v>
      </c>
      <c r="AE26" s="47">
        <v>30.659748</v>
      </c>
      <c r="AF26" s="1149">
        <v>0</v>
      </c>
      <c r="AG26" s="1150"/>
      <c r="AU26" s="24"/>
    </row>
    <row r="27" spans="1:47" s="1151" customFormat="1" ht="23.1" customHeight="1" x14ac:dyDescent="0.3">
      <c r="A27" s="1112"/>
      <c r="B27" s="1152">
        <f t="shared" si="1"/>
        <v>23</v>
      </c>
      <c r="C27" s="1153" t="s">
        <v>203</v>
      </c>
      <c r="D27" s="1154">
        <v>2.998815</v>
      </c>
      <c r="E27" s="1154">
        <v>2.7842779999999996</v>
      </c>
      <c r="F27" s="1154">
        <v>2.9224600000000001</v>
      </c>
      <c r="G27" s="1154">
        <v>2.6537539999999997</v>
      </c>
      <c r="H27" s="1154">
        <v>2.763741</v>
      </c>
      <c r="I27" s="1154">
        <v>2.6908060000000003</v>
      </c>
      <c r="J27" s="1154">
        <v>2.8644380000000003</v>
      </c>
      <c r="K27" s="1154">
        <v>2.8777810000000001</v>
      </c>
      <c r="L27" s="1154">
        <v>2.7842710000000004</v>
      </c>
      <c r="M27" s="1154">
        <v>2.8924760000000003</v>
      </c>
      <c r="N27" s="1154">
        <v>2.7283789999999999</v>
      </c>
      <c r="O27" s="1154">
        <v>2.815534</v>
      </c>
      <c r="P27" s="1155">
        <f t="shared" si="0"/>
        <v>33.776733</v>
      </c>
      <c r="Q27" s="1148"/>
      <c r="R27" s="47" t="s">
        <v>203</v>
      </c>
      <c r="S27" s="47">
        <v>2.998815</v>
      </c>
      <c r="T27" s="47">
        <v>2.7842779999999996</v>
      </c>
      <c r="U27" s="47">
        <v>2.9224600000000001</v>
      </c>
      <c r="V27" s="47">
        <v>2.6537539999999997</v>
      </c>
      <c r="W27" s="47">
        <v>2.763741</v>
      </c>
      <c r="X27" s="47">
        <v>2.6908060000000003</v>
      </c>
      <c r="Y27" s="47">
        <v>2.8644380000000003</v>
      </c>
      <c r="Z27" s="47">
        <v>2.8777810000000001</v>
      </c>
      <c r="AA27" s="47">
        <v>2.7842710000000004</v>
      </c>
      <c r="AB27" s="47">
        <v>2.8924760000000003</v>
      </c>
      <c r="AC27" s="47">
        <v>2.7283789999999999</v>
      </c>
      <c r="AD27" s="47">
        <v>2.815534</v>
      </c>
      <c r="AE27" s="47">
        <v>33.776733</v>
      </c>
      <c r="AF27" s="1149">
        <v>0</v>
      </c>
      <c r="AG27" s="1150"/>
      <c r="AU27" s="24"/>
    </row>
    <row r="28" spans="1:47" s="1151" customFormat="1" ht="23.1" customHeight="1" x14ac:dyDescent="0.3">
      <c r="A28" s="1112"/>
      <c r="B28" s="1152">
        <f t="shared" si="1"/>
        <v>24</v>
      </c>
      <c r="C28" s="1153" t="s">
        <v>205</v>
      </c>
      <c r="D28" s="1154">
        <v>4.4650000000000002E-3</v>
      </c>
      <c r="E28" s="1154">
        <v>1.5398E-2</v>
      </c>
      <c r="F28" s="1154">
        <v>1.6579999999999998E-2</v>
      </c>
      <c r="G28" s="1154">
        <v>1.8910000000000001E-3</v>
      </c>
      <c r="H28" s="1154">
        <v>1.0319999999999999E-3</v>
      </c>
      <c r="I28" s="1154">
        <v>4.2370000000000003E-3</v>
      </c>
      <c r="J28" s="1154">
        <v>1.8881000000000002E-2</v>
      </c>
      <c r="K28" s="1154">
        <v>0</v>
      </c>
      <c r="L28" s="1154">
        <v>2.8599999999999996E-4</v>
      </c>
      <c r="M28" s="1154">
        <v>3.8399999999999997E-3</v>
      </c>
      <c r="N28" s="1154">
        <v>3.6089999999999998E-3</v>
      </c>
      <c r="O28" s="1154">
        <v>1.5719E-2</v>
      </c>
      <c r="P28" s="1155">
        <f t="shared" si="0"/>
        <v>8.5937999999999987E-2</v>
      </c>
      <c r="Q28" s="1148"/>
      <c r="R28" s="47" t="s">
        <v>205</v>
      </c>
      <c r="S28" s="47">
        <v>4.4650000000000002E-3</v>
      </c>
      <c r="T28" s="47">
        <v>1.5398E-2</v>
      </c>
      <c r="U28" s="47">
        <v>1.6579999999999998E-2</v>
      </c>
      <c r="V28" s="47">
        <v>1.8910000000000001E-3</v>
      </c>
      <c r="W28" s="47">
        <v>1.0319999999999999E-3</v>
      </c>
      <c r="X28" s="47">
        <v>4.2370000000000003E-3</v>
      </c>
      <c r="Y28" s="47">
        <v>1.8881000000000002E-2</v>
      </c>
      <c r="Z28" s="47">
        <v>0</v>
      </c>
      <c r="AA28" s="47">
        <v>2.8599999999999996E-4</v>
      </c>
      <c r="AB28" s="47">
        <v>3.8399999999999997E-3</v>
      </c>
      <c r="AC28" s="47">
        <v>3.6089999999999998E-3</v>
      </c>
      <c r="AD28" s="47">
        <v>1.5719E-2</v>
      </c>
      <c r="AE28" s="47">
        <v>8.5937999999999987E-2</v>
      </c>
      <c r="AF28" s="1149">
        <v>0</v>
      </c>
      <c r="AG28" s="1150"/>
      <c r="AU28" s="24"/>
    </row>
    <row r="29" spans="1:47" s="1151" customFormat="1" ht="23.1" customHeight="1" x14ac:dyDescent="0.3">
      <c r="A29" s="1112"/>
      <c r="B29" s="1152">
        <f t="shared" si="1"/>
        <v>25</v>
      </c>
      <c r="C29" s="1153" t="s">
        <v>207</v>
      </c>
      <c r="D29" s="1154">
        <v>9.8469999999999999E-3</v>
      </c>
      <c r="E29" s="1154">
        <v>5.7270000000000003E-3</v>
      </c>
      <c r="F29" s="1154">
        <v>1.005E-2</v>
      </c>
      <c r="G29" s="1154">
        <v>8.8020000000000008E-3</v>
      </c>
      <c r="H29" s="1154">
        <v>4.2529999999999998E-3</v>
      </c>
      <c r="I29" s="1154">
        <v>3.7420000000000001E-3</v>
      </c>
      <c r="J29" s="1154">
        <v>1.7242E-2</v>
      </c>
      <c r="K29" s="1154">
        <v>2.2803999999999998E-2</v>
      </c>
      <c r="L29" s="1154">
        <v>6.1447000000000002E-2</v>
      </c>
      <c r="M29" s="1154">
        <v>4.7206999999999999E-2</v>
      </c>
      <c r="N29" s="1154">
        <v>2.8570000000000002E-3</v>
      </c>
      <c r="O29" s="1154">
        <v>2.8570000000000002E-3</v>
      </c>
      <c r="P29" s="1155">
        <f t="shared" si="0"/>
        <v>0.19683499999999998</v>
      </c>
      <c r="Q29" s="1148"/>
      <c r="R29" s="47" t="s">
        <v>207</v>
      </c>
      <c r="S29" s="47">
        <v>9.8469999999999999E-3</v>
      </c>
      <c r="T29" s="47">
        <v>5.7270000000000003E-3</v>
      </c>
      <c r="U29" s="47">
        <v>1.005E-2</v>
      </c>
      <c r="V29" s="47">
        <v>8.8020000000000008E-3</v>
      </c>
      <c r="W29" s="47">
        <v>4.2529999999999998E-3</v>
      </c>
      <c r="X29" s="47">
        <v>3.7420000000000001E-3</v>
      </c>
      <c r="Y29" s="47">
        <v>1.7242E-2</v>
      </c>
      <c r="Z29" s="47">
        <v>2.2803999999999998E-2</v>
      </c>
      <c r="AA29" s="47">
        <v>6.1447000000000002E-2</v>
      </c>
      <c r="AB29" s="47">
        <v>4.7206999999999999E-2</v>
      </c>
      <c r="AC29" s="47">
        <v>2.8570000000000002E-3</v>
      </c>
      <c r="AD29" s="47">
        <v>2.8570000000000002E-3</v>
      </c>
      <c r="AE29" s="47">
        <v>0.19683499999999998</v>
      </c>
      <c r="AF29" s="1149">
        <v>0</v>
      </c>
      <c r="AG29" s="1150"/>
      <c r="AU29" s="24"/>
    </row>
    <row r="30" spans="1:47" s="1151" customFormat="1" ht="23.1" customHeight="1" x14ac:dyDescent="0.3">
      <c r="A30" s="1112"/>
      <c r="B30" s="1152">
        <f t="shared" si="1"/>
        <v>26</v>
      </c>
      <c r="C30" s="1153" t="s">
        <v>209</v>
      </c>
      <c r="D30" s="1154">
        <v>0.275312</v>
      </c>
      <c r="E30" s="1154">
        <v>0.240894</v>
      </c>
      <c r="F30" s="1154">
        <v>0.27034799999999998</v>
      </c>
      <c r="G30" s="1154">
        <v>0.22827900000000001</v>
      </c>
      <c r="H30" s="1154">
        <v>0.30386200000000008</v>
      </c>
      <c r="I30" s="1154">
        <v>0.33627499999999999</v>
      </c>
      <c r="J30" s="1154">
        <v>0.36677300000000002</v>
      </c>
      <c r="K30" s="1154">
        <v>0.35319300000000003</v>
      </c>
      <c r="L30" s="1154">
        <v>0.38162299999999999</v>
      </c>
      <c r="M30" s="1154">
        <v>0.33293600000000001</v>
      </c>
      <c r="N30" s="1154">
        <v>0.29908199999999996</v>
      </c>
      <c r="O30" s="1154">
        <v>0.25456600000000001</v>
      </c>
      <c r="P30" s="1155">
        <f t="shared" si="0"/>
        <v>3.6431429999999998</v>
      </c>
      <c r="Q30" s="1148"/>
      <c r="R30" s="47" t="s">
        <v>209</v>
      </c>
      <c r="S30" s="47">
        <v>0.275312</v>
      </c>
      <c r="T30" s="47">
        <v>0.240894</v>
      </c>
      <c r="U30" s="47">
        <v>0.27034799999999998</v>
      </c>
      <c r="V30" s="47">
        <v>0.22827900000000001</v>
      </c>
      <c r="W30" s="47">
        <v>0.30386200000000008</v>
      </c>
      <c r="X30" s="47">
        <v>0.33627499999999999</v>
      </c>
      <c r="Y30" s="47">
        <v>0.36677300000000002</v>
      </c>
      <c r="Z30" s="47">
        <v>0.35319300000000003</v>
      </c>
      <c r="AA30" s="47">
        <v>0.38162299999999999</v>
      </c>
      <c r="AB30" s="47">
        <v>0.33293600000000001</v>
      </c>
      <c r="AC30" s="47">
        <v>0.29908199999999996</v>
      </c>
      <c r="AD30" s="47">
        <v>0.25456600000000001</v>
      </c>
      <c r="AE30" s="47">
        <v>3.6431429999999998</v>
      </c>
      <c r="AF30" s="1149">
        <v>0</v>
      </c>
      <c r="AG30" s="1150"/>
      <c r="AU30" s="24"/>
    </row>
    <row r="31" spans="1:47" s="1151" customFormat="1" ht="23.1" customHeight="1" x14ac:dyDescent="0.3">
      <c r="A31" s="1112"/>
      <c r="B31" s="1152">
        <f t="shared" si="1"/>
        <v>27</v>
      </c>
      <c r="C31" s="1153" t="s">
        <v>211</v>
      </c>
      <c r="D31" s="1154">
        <v>13.699627</v>
      </c>
      <c r="E31" s="1154">
        <v>12.785516999999999</v>
      </c>
      <c r="F31" s="1154">
        <v>13.489699</v>
      </c>
      <c r="G31" s="1154">
        <v>13.031500000000001</v>
      </c>
      <c r="H31" s="1154">
        <v>10.496077</v>
      </c>
      <c r="I31" s="1154">
        <v>8.2839050000000007</v>
      </c>
      <c r="J31" s="1154">
        <v>8.4443960000000011</v>
      </c>
      <c r="K31" s="1154">
        <v>10.968968</v>
      </c>
      <c r="L31" s="1154">
        <v>11.278877000000001</v>
      </c>
      <c r="M31" s="1154">
        <v>12.401885999999999</v>
      </c>
      <c r="N31" s="1154">
        <v>12.622375</v>
      </c>
      <c r="O31" s="1154">
        <v>14.070552000000001</v>
      </c>
      <c r="P31" s="1155">
        <f t="shared" si="0"/>
        <v>141.57337900000002</v>
      </c>
      <c r="Q31" s="1148"/>
      <c r="R31" s="47" t="s">
        <v>211</v>
      </c>
      <c r="S31" s="47">
        <v>13.699627</v>
      </c>
      <c r="T31" s="47">
        <v>12.785516999999999</v>
      </c>
      <c r="U31" s="47">
        <v>13.489699</v>
      </c>
      <c r="V31" s="47">
        <v>13.031500000000001</v>
      </c>
      <c r="W31" s="47">
        <v>10.496077</v>
      </c>
      <c r="X31" s="47">
        <v>8.2839050000000007</v>
      </c>
      <c r="Y31" s="47">
        <v>8.4443960000000011</v>
      </c>
      <c r="Z31" s="47">
        <v>10.968968</v>
      </c>
      <c r="AA31" s="47">
        <v>11.278877000000001</v>
      </c>
      <c r="AB31" s="47">
        <v>12.401885999999999</v>
      </c>
      <c r="AC31" s="47">
        <v>12.622375</v>
      </c>
      <c r="AD31" s="47">
        <v>14.070552000000001</v>
      </c>
      <c r="AE31" s="47">
        <v>141.57337900000002</v>
      </c>
      <c r="AF31" s="1149">
        <v>0</v>
      </c>
      <c r="AG31" s="1150"/>
      <c r="AU31" s="24"/>
    </row>
    <row r="32" spans="1:47" s="1151" customFormat="1" ht="23.1" customHeight="1" x14ac:dyDescent="0.3">
      <c r="A32" s="1112"/>
      <c r="B32" s="1152">
        <f t="shared" si="1"/>
        <v>28</v>
      </c>
      <c r="C32" s="1153" t="s">
        <v>213</v>
      </c>
      <c r="D32" s="1154">
        <v>3.6499999999999998E-2</v>
      </c>
      <c r="E32" s="1154">
        <v>3.6499999999999998E-2</v>
      </c>
      <c r="F32" s="1154">
        <v>3.6499999999999998E-2</v>
      </c>
      <c r="G32" s="1154">
        <v>3.6499999999999998E-2</v>
      </c>
      <c r="H32" s="1154">
        <v>3.6499999999999998E-2</v>
      </c>
      <c r="I32" s="1154">
        <v>3.6499999999999998E-2</v>
      </c>
      <c r="J32" s="1154">
        <v>3.6499999999999998E-2</v>
      </c>
      <c r="K32" s="1154">
        <v>3.6499999999999998E-2</v>
      </c>
      <c r="L32" s="1154">
        <v>3.6499999999999998E-2</v>
      </c>
      <c r="M32" s="1154">
        <v>3.6499999999999998E-2</v>
      </c>
      <c r="N32" s="1154">
        <v>3.6499999999999998E-2</v>
      </c>
      <c r="O32" s="1154">
        <v>3.065E-2</v>
      </c>
      <c r="P32" s="1155">
        <f t="shared" si="0"/>
        <v>0.43214999999999992</v>
      </c>
      <c r="Q32" s="1148"/>
      <c r="R32" s="47" t="s">
        <v>213</v>
      </c>
      <c r="S32" s="47">
        <v>3.6499999999999998E-2</v>
      </c>
      <c r="T32" s="47">
        <v>3.6499999999999998E-2</v>
      </c>
      <c r="U32" s="47">
        <v>3.6499999999999998E-2</v>
      </c>
      <c r="V32" s="47">
        <v>3.6499999999999998E-2</v>
      </c>
      <c r="W32" s="47">
        <v>3.6499999999999998E-2</v>
      </c>
      <c r="X32" s="47">
        <v>3.6499999999999998E-2</v>
      </c>
      <c r="Y32" s="47">
        <v>3.6499999999999998E-2</v>
      </c>
      <c r="Z32" s="47">
        <v>3.6499999999999998E-2</v>
      </c>
      <c r="AA32" s="47">
        <v>3.6499999999999998E-2</v>
      </c>
      <c r="AB32" s="47">
        <v>3.6499999999999998E-2</v>
      </c>
      <c r="AC32" s="47">
        <v>3.6499999999999998E-2</v>
      </c>
      <c r="AD32" s="47">
        <v>3.065E-2</v>
      </c>
      <c r="AE32" s="47">
        <v>0.43214999999999992</v>
      </c>
      <c r="AF32" s="1149">
        <v>0</v>
      </c>
      <c r="AG32" s="1150"/>
      <c r="AU32" s="24"/>
    </row>
    <row r="33" spans="1:47" s="1151" customFormat="1" ht="23.1" customHeight="1" x14ac:dyDescent="0.3">
      <c r="A33" s="1112"/>
      <c r="B33" s="1152">
        <f t="shared" si="1"/>
        <v>29</v>
      </c>
      <c r="C33" s="1153" t="s">
        <v>215</v>
      </c>
      <c r="D33" s="1154">
        <v>3.4220950000000001</v>
      </c>
      <c r="E33" s="1154">
        <v>5.6240319999999997</v>
      </c>
      <c r="F33" s="1154">
        <v>7.8112260000000004</v>
      </c>
      <c r="G33" s="1154">
        <v>6.2051959999999999</v>
      </c>
      <c r="H33" s="1154">
        <v>5.000375</v>
      </c>
      <c r="I33" s="1154">
        <v>2.966621</v>
      </c>
      <c r="J33" s="1154">
        <v>2.1961720000000002</v>
      </c>
      <c r="K33" s="1154">
        <v>1.8611489999999999</v>
      </c>
      <c r="L33" s="1154">
        <v>1.6888609999999999</v>
      </c>
      <c r="M33" s="1154">
        <v>4.9778259999999994</v>
      </c>
      <c r="N33" s="1154">
        <v>5.4975690000000004</v>
      </c>
      <c r="O33" s="1154">
        <v>4.1572279999999999</v>
      </c>
      <c r="P33" s="1155">
        <f t="shared" si="0"/>
        <v>51.408349999999999</v>
      </c>
      <c r="Q33" s="1157"/>
      <c r="R33" s="47" t="s">
        <v>215</v>
      </c>
      <c r="S33" s="47">
        <v>3.4220950000000001</v>
      </c>
      <c r="T33" s="47">
        <v>5.6240319999999997</v>
      </c>
      <c r="U33" s="47">
        <v>7.8112260000000004</v>
      </c>
      <c r="V33" s="47">
        <v>6.2051959999999999</v>
      </c>
      <c r="W33" s="47">
        <v>5.000375</v>
      </c>
      <c r="X33" s="47">
        <v>2.966621</v>
      </c>
      <c r="Y33" s="47">
        <v>2.1961720000000002</v>
      </c>
      <c r="Z33" s="47">
        <v>1.8611489999999999</v>
      </c>
      <c r="AA33" s="47">
        <v>1.6888609999999999</v>
      </c>
      <c r="AB33" s="47">
        <v>4.9778259999999994</v>
      </c>
      <c r="AC33" s="47">
        <v>5.4975690000000004</v>
      </c>
      <c r="AD33" s="47">
        <v>4.1572279999999999</v>
      </c>
      <c r="AE33" s="47">
        <v>51.408349999999999</v>
      </c>
      <c r="AF33" s="1149">
        <v>0</v>
      </c>
      <c r="AG33" s="1150"/>
      <c r="AU33" s="24"/>
    </row>
    <row r="34" spans="1:47" s="1151" customFormat="1" ht="23.1" customHeight="1" x14ac:dyDescent="0.3">
      <c r="A34" s="1112"/>
      <c r="B34" s="1152">
        <f t="shared" si="1"/>
        <v>30</v>
      </c>
      <c r="C34" s="1153" t="s">
        <v>217</v>
      </c>
      <c r="D34" s="1154">
        <v>0.61843899999999996</v>
      </c>
      <c r="E34" s="1154">
        <v>0.71134600000000003</v>
      </c>
      <c r="F34" s="1154">
        <v>0.68609299999999995</v>
      </c>
      <c r="G34" s="1154">
        <v>0.78069600000000006</v>
      </c>
      <c r="H34" s="1154">
        <v>0.69849800000000006</v>
      </c>
      <c r="I34" s="1154">
        <v>0.60289300000000001</v>
      </c>
      <c r="J34" s="1154">
        <v>0.71204999999999996</v>
      </c>
      <c r="K34" s="1154">
        <v>0.76423400000000008</v>
      </c>
      <c r="L34" s="1154">
        <v>0.55085099999999998</v>
      </c>
      <c r="M34" s="1154">
        <v>1.0497159999999999</v>
      </c>
      <c r="N34" s="1154">
        <v>1.0800150000000002</v>
      </c>
      <c r="O34" s="1154">
        <v>1.158123</v>
      </c>
      <c r="P34" s="1155">
        <f t="shared" si="0"/>
        <v>9.4129539999999992</v>
      </c>
      <c r="Q34" s="122"/>
      <c r="R34" s="47" t="s">
        <v>217</v>
      </c>
      <c r="S34" s="47">
        <v>0.61843899999999996</v>
      </c>
      <c r="T34" s="47">
        <v>0.71134600000000003</v>
      </c>
      <c r="U34" s="47">
        <v>0.68609299999999995</v>
      </c>
      <c r="V34" s="47">
        <v>0.78069600000000006</v>
      </c>
      <c r="W34" s="47">
        <v>0.69849800000000006</v>
      </c>
      <c r="X34" s="47">
        <v>0.60289300000000001</v>
      </c>
      <c r="Y34" s="47">
        <v>0.71204999999999996</v>
      </c>
      <c r="Z34" s="47">
        <v>0.76423400000000008</v>
      </c>
      <c r="AA34" s="47">
        <v>0.55085099999999998</v>
      </c>
      <c r="AB34" s="47">
        <v>1.0497159999999999</v>
      </c>
      <c r="AC34" s="47">
        <v>1.0800150000000002</v>
      </c>
      <c r="AD34" s="47">
        <v>1.158123</v>
      </c>
      <c r="AE34" s="47">
        <v>9.4129539999999992</v>
      </c>
      <c r="AF34" s="1149">
        <v>0</v>
      </c>
      <c r="AG34" s="1150"/>
      <c r="AU34" s="24"/>
    </row>
    <row r="35" spans="1:47" s="1151" customFormat="1" ht="23.1" customHeight="1" x14ac:dyDescent="0.3">
      <c r="A35" s="1112"/>
      <c r="B35" s="1152">
        <f t="shared" si="1"/>
        <v>31</v>
      </c>
      <c r="C35" s="1153" t="s">
        <v>219</v>
      </c>
      <c r="D35" s="1154">
        <v>3.6199000000000002E-2</v>
      </c>
      <c r="E35" s="1154">
        <v>0</v>
      </c>
      <c r="F35" s="1154">
        <v>0</v>
      </c>
      <c r="G35" s="1154">
        <v>9.7200000000000012E-3</v>
      </c>
      <c r="H35" s="1154">
        <v>3.5400000000000002E-3</v>
      </c>
      <c r="I35" s="1154">
        <v>1.34E-2</v>
      </c>
      <c r="J35" s="1154">
        <v>0</v>
      </c>
      <c r="K35" s="1154">
        <v>2.5000000000000001E-2</v>
      </c>
      <c r="L35" s="1154">
        <v>0</v>
      </c>
      <c r="M35" s="1154">
        <v>1.2359999999999999E-2</v>
      </c>
      <c r="N35" s="1154">
        <v>1.5689999999999999E-2</v>
      </c>
      <c r="O35" s="1154">
        <v>0</v>
      </c>
      <c r="P35" s="1155">
        <f t="shared" si="0"/>
        <v>0.11590899999999998</v>
      </c>
      <c r="Q35" s="1157"/>
      <c r="R35" s="47" t="s">
        <v>219</v>
      </c>
      <c r="S35" s="47">
        <v>3.6199000000000002E-2</v>
      </c>
      <c r="T35" s="47">
        <v>0</v>
      </c>
      <c r="U35" s="47">
        <v>0</v>
      </c>
      <c r="V35" s="47">
        <v>9.7200000000000012E-3</v>
      </c>
      <c r="W35" s="47">
        <v>3.5400000000000002E-3</v>
      </c>
      <c r="X35" s="47">
        <v>1.34E-2</v>
      </c>
      <c r="Y35" s="47">
        <v>0</v>
      </c>
      <c r="Z35" s="47">
        <v>2.5000000000000001E-2</v>
      </c>
      <c r="AA35" s="47">
        <v>0</v>
      </c>
      <c r="AB35" s="47">
        <v>1.2359999999999999E-2</v>
      </c>
      <c r="AC35" s="47">
        <v>1.5689999999999999E-2</v>
      </c>
      <c r="AD35" s="47">
        <v>0</v>
      </c>
      <c r="AE35" s="47">
        <v>0.11590899999999998</v>
      </c>
      <c r="AF35" s="1149">
        <v>0</v>
      </c>
      <c r="AG35" s="1150"/>
      <c r="AU35" s="24"/>
    </row>
    <row r="36" spans="1:47" s="1151" customFormat="1" ht="23.1" customHeight="1" x14ac:dyDescent="0.3">
      <c r="A36" s="1112"/>
      <c r="B36" s="1152">
        <f t="shared" si="1"/>
        <v>32</v>
      </c>
      <c r="C36" s="1153" t="s">
        <v>1743</v>
      </c>
      <c r="D36" s="1154">
        <v>0</v>
      </c>
      <c r="E36" s="1154">
        <v>0</v>
      </c>
      <c r="F36" s="1154">
        <v>0</v>
      </c>
      <c r="G36" s="1154">
        <v>0</v>
      </c>
      <c r="H36" s="1154">
        <v>0</v>
      </c>
      <c r="I36" s="1154">
        <v>0</v>
      </c>
      <c r="J36" s="1154">
        <v>0</v>
      </c>
      <c r="K36" s="1154">
        <v>0</v>
      </c>
      <c r="L36" s="1154">
        <v>0</v>
      </c>
      <c r="M36" s="1154">
        <v>0</v>
      </c>
      <c r="N36" s="1154">
        <v>0</v>
      </c>
      <c r="O36" s="1154">
        <v>0</v>
      </c>
      <c r="P36" s="1155">
        <f t="shared" si="0"/>
        <v>0</v>
      </c>
      <c r="Q36" s="1157"/>
      <c r="R36" s="47" t="s">
        <v>1743</v>
      </c>
      <c r="S36" s="47">
        <v>0</v>
      </c>
      <c r="T36" s="47">
        <v>0</v>
      </c>
      <c r="U36" s="47">
        <v>0</v>
      </c>
      <c r="V36" s="47">
        <v>0</v>
      </c>
      <c r="W36" s="47">
        <v>0</v>
      </c>
      <c r="X36" s="47">
        <v>0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  <c r="AE36" s="47">
        <v>0</v>
      </c>
      <c r="AF36" s="1149">
        <v>0</v>
      </c>
      <c r="AG36" s="1150"/>
      <c r="AU36" s="24"/>
    </row>
    <row r="37" spans="1:47" s="1151" customFormat="1" ht="23.1" customHeight="1" x14ac:dyDescent="0.3">
      <c r="A37" s="1112"/>
      <c r="B37" s="1152">
        <f t="shared" si="1"/>
        <v>33</v>
      </c>
      <c r="C37" s="1153" t="s">
        <v>221</v>
      </c>
      <c r="D37" s="1154">
        <v>7.8079799999999997</v>
      </c>
      <c r="E37" s="1154">
        <v>7.2109699999999997</v>
      </c>
      <c r="F37" s="1154">
        <v>6.8018730991549887</v>
      </c>
      <c r="G37" s="1154">
        <v>0</v>
      </c>
      <c r="H37" s="1154">
        <v>2.3873500000000001</v>
      </c>
      <c r="I37" s="1154">
        <v>5.1556599999999992</v>
      </c>
      <c r="J37" s="1154">
        <v>3.7836799999999999</v>
      </c>
      <c r="K37" s="1154">
        <v>2.29068</v>
      </c>
      <c r="L37" s="1154">
        <v>1.2972399999999999</v>
      </c>
      <c r="M37" s="1154">
        <v>3.3804785336280001</v>
      </c>
      <c r="N37" s="1154">
        <v>2.6387399999999999</v>
      </c>
      <c r="O37" s="1154">
        <v>8.1581899999999994</v>
      </c>
      <c r="P37" s="1155">
        <f t="shared" si="0"/>
        <v>50.912841632782985</v>
      </c>
      <c r="Q37" s="1157"/>
      <c r="R37" s="47" t="s">
        <v>221</v>
      </c>
      <c r="S37" s="47">
        <v>7.8079799999999997</v>
      </c>
      <c r="T37" s="47">
        <v>7.2109699999999997</v>
      </c>
      <c r="U37" s="47">
        <v>6.8018730991549887</v>
      </c>
      <c r="V37" s="47">
        <v>0</v>
      </c>
      <c r="W37" s="47">
        <v>2.3873500000000001</v>
      </c>
      <c r="X37" s="47">
        <v>5.1556599999999992</v>
      </c>
      <c r="Y37" s="47">
        <v>3.7836799999999999</v>
      </c>
      <c r="Z37" s="47">
        <v>2.29068</v>
      </c>
      <c r="AA37" s="47">
        <v>1.2972399999999999</v>
      </c>
      <c r="AB37" s="47">
        <v>3.3804785336280001</v>
      </c>
      <c r="AC37" s="47">
        <v>2.6387399999999999</v>
      </c>
      <c r="AD37" s="47">
        <v>8.1581899999999994</v>
      </c>
      <c r="AE37" s="47">
        <v>50.912841632782985</v>
      </c>
      <c r="AF37" s="1149">
        <v>0</v>
      </c>
      <c r="AG37" s="1150"/>
      <c r="AU37" s="24"/>
    </row>
    <row r="38" spans="1:47" s="1151" customFormat="1" ht="23.1" customHeight="1" x14ac:dyDescent="0.3">
      <c r="A38" s="1112"/>
      <c r="B38" s="1152">
        <f t="shared" si="1"/>
        <v>34</v>
      </c>
      <c r="C38" s="1153" t="s">
        <v>223</v>
      </c>
      <c r="D38" s="1154">
        <v>0</v>
      </c>
      <c r="E38" s="1154">
        <v>0</v>
      </c>
      <c r="F38" s="1154">
        <v>0</v>
      </c>
      <c r="G38" s="1154">
        <v>0</v>
      </c>
      <c r="H38" s="1154">
        <v>0</v>
      </c>
      <c r="I38" s="1154">
        <v>0</v>
      </c>
      <c r="J38" s="1154">
        <v>0</v>
      </c>
      <c r="K38" s="1154">
        <v>0</v>
      </c>
      <c r="L38" s="1154">
        <v>0</v>
      </c>
      <c r="M38" s="1154">
        <v>0</v>
      </c>
      <c r="N38" s="1154">
        <v>0</v>
      </c>
      <c r="O38" s="1154">
        <v>0</v>
      </c>
      <c r="P38" s="1155">
        <f t="shared" si="0"/>
        <v>0</v>
      </c>
      <c r="Q38" s="1157"/>
      <c r="R38" s="47" t="s">
        <v>223</v>
      </c>
      <c r="S38" s="47">
        <v>0</v>
      </c>
      <c r="T38" s="47">
        <v>0</v>
      </c>
      <c r="U38" s="47">
        <v>0</v>
      </c>
      <c r="V38" s="47">
        <v>0</v>
      </c>
      <c r="W38" s="47">
        <v>0</v>
      </c>
      <c r="X38" s="47">
        <v>0</v>
      </c>
      <c r="Y38" s="47">
        <v>0</v>
      </c>
      <c r="Z38" s="47">
        <v>0</v>
      </c>
      <c r="AA38" s="47">
        <v>0</v>
      </c>
      <c r="AB38" s="47">
        <v>0</v>
      </c>
      <c r="AC38" s="47">
        <v>0</v>
      </c>
      <c r="AD38" s="47">
        <v>0</v>
      </c>
      <c r="AE38" s="47">
        <v>0</v>
      </c>
      <c r="AF38" s="1149">
        <v>0</v>
      </c>
      <c r="AG38" s="1150"/>
      <c r="AU38" s="24"/>
    </row>
    <row r="39" spans="1:47" s="1151" customFormat="1" ht="23.1" customHeight="1" x14ac:dyDescent="0.3">
      <c r="A39" s="1112"/>
      <c r="B39" s="1152">
        <f t="shared" si="1"/>
        <v>35</v>
      </c>
      <c r="C39" s="1153" t="s">
        <v>1738</v>
      </c>
      <c r="D39" s="1154">
        <v>2.6021100000000001</v>
      </c>
      <c r="E39" s="1154">
        <v>2.0825689999999999</v>
      </c>
      <c r="F39" s="1154">
        <v>1.569094</v>
      </c>
      <c r="G39" s="1154">
        <v>0.40975799999999996</v>
      </c>
      <c r="H39" s="1154">
        <v>2.6955260000000001</v>
      </c>
      <c r="I39" s="1154">
        <v>2.3593249999999997</v>
      </c>
      <c r="J39" s="1154">
        <v>2.4192360000000002</v>
      </c>
      <c r="K39" s="1154">
        <v>2.5934780000000002</v>
      </c>
      <c r="L39" s="1154">
        <v>2.6312690000000001</v>
      </c>
      <c r="M39" s="1154">
        <v>2.4404859999999999</v>
      </c>
      <c r="N39" s="1154">
        <v>2.382088</v>
      </c>
      <c r="O39" s="1154">
        <v>2.7859499999999997</v>
      </c>
      <c r="P39" s="1155">
        <f t="shared" si="0"/>
        <v>26.970889</v>
      </c>
      <c r="Q39" s="1157"/>
      <c r="R39" s="47" t="s">
        <v>1738</v>
      </c>
      <c r="S39" s="47">
        <v>2.6021100000000001</v>
      </c>
      <c r="T39" s="47">
        <v>2.0825689999999999</v>
      </c>
      <c r="U39" s="47">
        <v>1.569094</v>
      </c>
      <c r="V39" s="47">
        <v>0.40975799999999996</v>
      </c>
      <c r="W39" s="47">
        <v>2.6955260000000001</v>
      </c>
      <c r="X39" s="47">
        <v>2.3593249999999997</v>
      </c>
      <c r="Y39" s="47">
        <v>2.4192360000000002</v>
      </c>
      <c r="Z39" s="47">
        <v>2.5934780000000002</v>
      </c>
      <c r="AA39" s="47">
        <v>2.6312690000000001</v>
      </c>
      <c r="AB39" s="47">
        <v>2.4404859999999999</v>
      </c>
      <c r="AC39" s="47">
        <v>2.382088</v>
      </c>
      <c r="AD39" s="47">
        <v>2.7859499999999997</v>
      </c>
      <c r="AE39" s="47">
        <v>26.970889</v>
      </c>
      <c r="AF39" s="1149">
        <v>0</v>
      </c>
      <c r="AG39" s="1150"/>
      <c r="AU39" s="24"/>
    </row>
    <row r="40" spans="1:47" s="1151" customFormat="1" ht="23.1" customHeight="1" x14ac:dyDescent="0.3">
      <c r="A40" s="1112"/>
      <c r="B40" s="1152">
        <f t="shared" si="1"/>
        <v>36</v>
      </c>
      <c r="C40" s="1153" t="s">
        <v>1713</v>
      </c>
      <c r="D40" s="1154">
        <v>0</v>
      </c>
      <c r="E40" s="1154">
        <v>0</v>
      </c>
      <c r="F40" s="1154">
        <v>0</v>
      </c>
      <c r="G40" s="1154"/>
      <c r="H40" s="1154">
        <v>0</v>
      </c>
      <c r="I40" s="1154">
        <v>0</v>
      </c>
      <c r="J40" s="1154">
        <v>0</v>
      </c>
      <c r="K40" s="1154">
        <v>0</v>
      </c>
      <c r="L40" s="1154">
        <v>0</v>
      </c>
      <c r="M40" s="1154">
        <v>0</v>
      </c>
      <c r="N40" s="1154">
        <v>0</v>
      </c>
      <c r="O40" s="1154">
        <v>0</v>
      </c>
      <c r="P40" s="1155">
        <f t="shared" si="0"/>
        <v>0</v>
      </c>
      <c r="Q40" s="1157"/>
      <c r="R40" s="47" t="s">
        <v>1713</v>
      </c>
      <c r="S40" s="47">
        <v>0</v>
      </c>
      <c r="T40" s="47">
        <v>0</v>
      </c>
      <c r="U40" s="47">
        <v>0</v>
      </c>
      <c r="V40" s="47"/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7">
        <v>0</v>
      </c>
      <c r="AC40" s="47">
        <v>0</v>
      </c>
      <c r="AD40" s="47">
        <v>0</v>
      </c>
      <c r="AE40" s="47">
        <v>0</v>
      </c>
      <c r="AF40" s="1149">
        <v>0</v>
      </c>
      <c r="AG40" s="1150"/>
      <c r="AU40" s="24"/>
    </row>
    <row r="41" spans="1:47" s="1151" customFormat="1" ht="23.1" customHeight="1" x14ac:dyDescent="0.3">
      <c r="A41" s="1112"/>
      <c r="B41" s="1152">
        <f t="shared" si="1"/>
        <v>37</v>
      </c>
      <c r="C41" s="1153" t="s">
        <v>226</v>
      </c>
      <c r="D41" s="1154">
        <v>0</v>
      </c>
      <c r="E41" s="1154">
        <v>0</v>
      </c>
      <c r="F41" s="1154">
        <v>0</v>
      </c>
      <c r="G41" s="1154">
        <v>0</v>
      </c>
      <c r="H41" s="1154">
        <v>0</v>
      </c>
      <c r="I41" s="1154">
        <v>0</v>
      </c>
      <c r="J41" s="1154">
        <v>0</v>
      </c>
      <c r="K41" s="1154">
        <v>0</v>
      </c>
      <c r="L41" s="1154">
        <v>0</v>
      </c>
      <c r="M41" s="1154">
        <v>0</v>
      </c>
      <c r="N41" s="1154">
        <v>0</v>
      </c>
      <c r="O41" s="1154">
        <v>0</v>
      </c>
      <c r="P41" s="1155">
        <f t="shared" si="0"/>
        <v>0</v>
      </c>
      <c r="Q41" s="1157"/>
      <c r="R41" s="47" t="s">
        <v>226</v>
      </c>
      <c r="S41" s="47">
        <v>0</v>
      </c>
      <c r="T41" s="47">
        <v>0</v>
      </c>
      <c r="U41" s="47">
        <v>0</v>
      </c>
      <c r="V41" s="47">
        <v>0</v>
      </c>
      <c r="W41" s="47">
        <v>0</v>
      </c>
      <c r="X41" s="47">
        <v>0</v>
      </c>
      <c r="Y41" s="47">
        <v>0</v>
      </c>
      <c r="Z41" s="47">
        <v>0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1149">
        <v>0</v>
      </c>
      <c r="AG41" s="1150"/>
      <c r="AU41" s="24"/>
    </row>
    <row r="42" spans="1:47" s="1151" customFormat="1" ht="23.1" customHeight="1" x14ac:dyDescent="0.3">
      <c r="A42" s="1112"/>
      <c r="B42" s="1152">
        <f t="shared" si="1"/>
        <v>38</v>
      </c>
      <c r="C42" s="1153" t="s">
        <v>1572</v>
      </c>
      <c r="D42" s="1154">
        <v>0</v>
      </c>
      <c r="E42" s="1154">
        <v>0</v>
      </c>
      <c r="F42" s="1154">
        <v>0</v>
      </c>
      <c r="G42" s="1154">
        <v>0</v>
      </c>
      <c r="H42" s="1154">
        <v>0</v>
      </c>
      <c r="I42" s="1154">
        <v>0</v>
      </c>
      <c r="J42" s="1154">
        <v>0</v>
      </c>
      <c r="K42" s="1154">
        <v>0</v>
      </c>
      <c r="L42" s="1154">
        <v>0</v>
      </c>
      <c r="M42" s="1154">
        <v>0</v>
      </c>
      <c r="N42" s="1154">
        <v>0</v>
      </c>
      <c r="O42" s="1154">
        <v>0</v>
      </c>
      <c r="P42" s="1155">
        <f t="shared" si="0"/>
        <v>0</v>
      </c>
      <c r="Q42" s="1157"/>
      <c r="R42" s="47" t="s">
        <v>1572</v>
      </c>
      <c r="S42" s="47">
        <v>0</v>
      </c>
      <c r="T42" s="47">
        <v>0</v>
      </c>
      <c r="U42" s="47">
        <v>0</v>
      </c>
      <c r="V42" s="47">
        <v>0</v>
      </c>
      <c r="W42" s="47">
        <v>0</v>
      </c>
      <c r="X42" s="47">
        <v>0</v>
      </c>
      <c r="Y42" s="47">
        <v>0</v>
      </c>
      <c r="Z42" s="47">
        <v>0</v>
      </c>
      <c r="AA42" s="47">
        <v>0</v>
      </c>
      <c r="AB42" s="47">
        <v>0</v>
      </c>
      <c r="AC42" s="47">
        <v>0</v>
      </c>
      <c r="AD42" s="47">
        <v>0</v>
      </c>
      <c r="AE42" s="47">
        <v>0</v>
      </c>
      <c r="AF42" s="1149">
        <v>0</v>
      </c>
      <c r="AG42" s="1150"/>
      <c r="AU42" s="24"/>
    </row>
    <row r="43" spans="1:47" s="1151" customFormat="1" ht="23.1" customHeight="1" x14ac:dyDescent="0.3">
      <c r="A43" s="1112"/>
      <c r="B43" s="1152">
        <f t="shared" si="1"/>
        <v>39</v>
      </c>
      <c r="C43" s="1153" t="s">
        <v>1756</v>
      </c>
      <c r="D43" s="1154">
        <v>0</v>
      </c>
      <c r="E43" s="1154">
        <v>0</v>
      </c>
      <c r="F43" s="1154">
        <v>0</v>
      </c>
      <c r="G43" s="1154">
        <v>0</v>
      </c>
      <c r="H43" s="1154">
        <v>0</v>
      </c>
      <c r="I43" s="1154">
        <v>0</v>
      </c>
      <c r="J43" s="1154">
        <v>0</v>
      </c>
      <c r="K43" s="1154">
        <v>0</v>
      </c>
      <c r="L43" s="1154">
        <v>0</v>
      </c>
      <c r="M43" s="1154">
        <v>0</v>
      </c>
      <c r="N43" s="1154">
        <v>0</v>
      </c>
      <c r="O43" s="1154">
        <v>0</v>
      </c>
      <c r="P43" s="1155">
        <f t="shared" si="0"/>
        <v>0</v>
      </c>
      <c r="Q43" s="1157"/>
      <c r="R43" s="47" t="s">
        <v>1756</v>
      </c>
      <c r="S43" s="47">
        <v>0</v>
      </c>
      <c r="T43" s="47">
        <v>0</v>
      </c>
      <c r="U43" s="47">
        <v>0</v>
      </c>
      <c r="V43" s="47">
        <v>0</v>
      </c>
      <c r="W43" s="47">
        <v>0</v>
      </c>
      <c r="X43" s="47">
        <v>0</v>
      </c>
      <c r="Y43" s="47">
        <v>0</v>
      </c>
      <c r="Z43" s="47">
        <v>0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1149">
        <v>0</v>
      </c>
      <c r="AG43" s="1150"/>
      <c r="AU43" s="24"/>
    </row>
    <row r="44" spans="1:47" s="1151" customFormat="1" ht="23.1" customHeight="1" x14ac:dyDescent="0.3">
      <c r="A44" s="1112"/>
      <c r="B44" s="1152">
        <f t="shared" si="1"/>
        <v>40</v>
      </c>
      <c r="C44" s="1153" t="s">
        <v>228</v>
      </c>
      <c r="D44" s="1154">
        <v>0.10208099999999999</v>
      </c>
      <c r="E44" s="1154">
        <v>9.7920999999999994E-2</v>
      </c>
      <c r="F44" s="1154">
        <v>0.112427</v>
      </c>
      <c r="G44" s="1154">
        <v>0.10061299999999999</v>
      </c>
      <c r="H44" s="1154">
        <v>0.10528799999999999</v>
      </c>
      <c r="I44" s="1154">
        <v>9.6098000000000003E-2</v>
      </c>
      <c r="J44" s="1154">
        <v>9.8876999999999993E-2</v>
      </c>
      <c r="K44" s="1154">
        <v>9.5384999999999998E-2</v>
      </c>
      <c r="L44" s="1154">
        <v>8.2362999999999992E-2</v>
      </c>
      <c r="M44" s="1154">
        <v>8.4887999999999991E-2</v>
      </c>
      <c r="N44" s="1154">
        <v>8.6624000000000007E-2</v>
      </c>
      <c r="O44" s="1154">
        <v>9.0930000000000011E-2</v>
      </c>
      <c r="P44" s="1155">
        <f t="shared" si="0"/>
        <v>1.1534949999999997</v>
      </c>
      <c r="Q44" s="1157"/>
      <c r="R44" s="47" t="s">
        <v>228</v>
      </c>
      <c r="S44" s="47">
        <v>0.10208099999999999</v>
      </c>
      <c r="T44" s="47">
        <v>9.7920999999999994E-2</v>
      </c>
      <c r="U44" s="47">
        <v>0.112427</v>
      </c>
      <c r="V44" s="47">
        <v>0.10061299999999999</v>
      </c>
      <c r="W44" s="47">
        <v>0.10528799999999999</v>
      </c>
      <c r="X44" s="47">
        <v>9.6098000000000003E-2</v>
      </c>
      <c r="Y44" s="47">
        <v>9.8876999999999993E-2</v>
      </c>
      <c r="Z44" s="47">
        <v>9.5384999999999998E-2</v>
      </c>
      <c r="AA44" s="47">
        <v>8.2362999999999992E-2</v>
      </c>
      <c r="AB44" s="47">
        <v>8.4887999999999991E-2</v>
      </c>
      <c r="AC44" s="47">
        <v>8.6624000000000007E-2</v>
      </c>
      <c r="AD44" s="47">
        <v>9.0930000000000011E-2</v>
      </c>
      <c r="AE44" s="47">
        <v>1.1534949999999997</v>
      </c>
      <c r="AF44" s="1149">
        <v>0</v>
      </c>
      <c r="AG44" s="1150"/>
      <c r="AU44" s="24"/>
    </row>
    <row r="45" spans="1:47" s="1151" customFormat="1" ht="23.1" customHeight="1" x14ac:dyDescent="0.3">
      <c r="A45" s="1112"/>
      <c r="B45" s="1152">
        <f t="shared" si="1"/>
        <v>41</v>
      </c>
      <c r="C45" s="1153" t="s">
        <v>230</v>
      </c>
      <c r="D45" s="1154">
        <v>8.7662049999999994</v>
      </c>
      <c r="E45" s="1154">
        <v>7.9964469999999999</v>
      </c>
      <c r="F45" s="1154">
        <v>7.4593159999999994</v>
      </c>
      <c r="G45" s="1154">
        <v>8.1630179999999992</v>
      </c>
      <c r="H45" s="1154">
        <v>8.9116479999999996</v>
      </c>
      <c r="I45" s="1154">
        <v>8.4383790000000012</v>
      </c>
      <c r="J45" s="1154">
        <v>8.2762150000000005</v>
      </c>
      <c r="K45" s="1154">
        <v>8.9789820000000002</v>
      </c>
      <c r="L45" s="1154">
        <v>6.5159060000000002</v>
      </c>
      <c r="M45" s="1154">
        <v>8.9807829999999989</v>
      </c>
      <c r="N45" s="1154">
        <v>8.3224840000000011</v>
      </c>
      <c r="O45" s="1154">
        <v>8.5078779999999998</v>
      </c>
      <c r="P45" s="1155">
        <f t="shared" si="0"/>
        <v>99.317261000000002</v>
      </c>
      <c r="Q45" s="1157"/>
      <c r="R45" s="47" t="s">
        <v>230</v>
      </c>
      <c r="S45" s="47">
        <v>8.7662049999999994</v>
      </c>
      <c r="T45" s="47">
        <v>7.9964469999999999</v>
      </c>
      <c r="U45" s="47">
        <v>7.4593159999999994</v>
      </c>
      <c r="V45" s="47">
        <v>8.1630179999999992</v>
      </c>
      <c r="W45" s="47">
        <v>8.9116479999999996</v>
      </c>
      <c r="X45" s="47">
        <v>8.4383790000000012</v>
      </c>
      <c r="Y45" s="47">
        <v>8.2762150000000005</v>
      </c>
      <c r="Z45" s="47">
        <v>8.9789820000000002</v>
      </c>
      <c r="AA45" s="47">
        <v>6.5159060000000002</v>
      </c>
      <c r="AB45" s="47">
        <v>8.9807829999999989</v>
      </c>
      <c r="AC45" s="47">
        <v>8.3224840000000011</v>
      </c>
      <c r="AD45" s="47">
        <v>8.5078779999999998</v>
      </c>
      <c r="AE45" s="47">
        <v>99.317261000000002</v>
      </c>
      <c r="AF45" s="1149">
        <v>0</v>
      </c>
      <c r="AG45" s="1150"/>
      <c r="AU45" s="24"/>
    </row>
    <row r="46" spans="1:47" s="1151" customFormat="1" ht="23.1" customHeight="1" x14ac:dyDescent="0.3">
      <c r="A46" s="1112"/>
      <c r="B46" s="1152">
        <f t="shared" si="1"/>
        <v>42</v>
      </c>
      <c r="C46" s="1153" t="s">
        <v>1571</v>
      </c>
      <c r="D46" s="1154">
        <v>1.1999999999999999E-3</v>
      </c>
      <c r="E46" s="1154">
        <v>0</v>
      </c>
      <c r="F46" s="1154">
        <v>0</v>
      </c>
      <c r="G46" s="1154">
        <v>0</v>
      </c>
      <c r="H46" s="1154">
        <v>0</v>
      </c>
      <c r="I46" s="1154">
        <v>0</v>
      </c>
      <c r="J46" s="1154">
        <v>0</v>
      </c>
      <c r="K46" s="1154">
        <v>0</v>
      </c>
      <c r="L46" s="1154">
        <v>0</v>
      </c>
      <c r="M46" s="1154">
        <v>3.5E-4</v>
      </c>
      <c r="N46" s="1154">
        <v>0</v>
      </c>
      <c r="O46" s="1154">
        <v>3.3640000000000002E-3</v>
      </c>
      <c r="P46" s="1155">
        <f t="shared" si="0"/>
        <v>4.914E-3</v>
      </c>
      <c r="Q46" s="1157"/>
      <c r="R46" s="47" t="s">
        <v>1571</v>
      </c>
      <c r="S46" s="47">
        <v>1.1999999999999999E-3</v>
      </c>
      <c r="T46" s="47">
        <v>0</v>
      </c>
      <c r="U46" s="47">
        <v>0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3.5E-4</v>
      </c>
      <c r="AC46" s="47">
        <v>0</v>
      </c>
      <c r="AD46" s="47">
        <v>3.3640000000000002E-3</v>
      </c>
      <c r="AE46" s="47">
        <v>4.914E-3</v>
      </c>
      <c r="AF46" s="1149">
        <v>0</v>
      </c>
      <c r="AG46" s="1150"/>
      <c r="AU46" s="24"/>
    </row>
    <row r="47" spans="1:47" s="1151" customFormat="1" ht="23.1" customHeight="1" x14ac:dyDescent="0.3">
      <c r="A47" s="1112"/>
      <c r="B47" s="1152">
        <f t="shared" si="1"/>
        <v>43</v>
      </c>
      <c r="C47" s="1153" t="s">
        <v>1573</v>
      </c>
      <c r="D47" s="1154">
        <v>0</v>
      </c>
      <c r="E47" s="1154">
        <v>0</v>
      </c>
      <c r="F47" s="1154">
        <v>0</v>
      </c>
      <c r="G47" s="1154">
        <v>0</v>
      </c>
      <c r="H47" s="1154">
        <v>0</v>
      </c>
      <c r="I47" s="1154">
        <v>0</v>
      </c>
      <c r="J47" s="1154">
        <v>8.4000000000000009E-5</v>
      </c>
      <c r="K47" s="1154">
        <v>0</v>
      </c>
      <c r="L47" s="1154">
        <v>0</v>
      </c>
      <c r="M47" s="1154">
        <v>0</v>
      </c>
      <c r="N47" s="1154">
        <v>0</v>
      </c>
      <c r="O47" s="1154">
        <v>0</v>
      </c>
      <c r="P47" s="1155">
        <f t="shared" si="0"/>
        <v>8.4000000000000009E-5</v>
      </c>
      <c r="Q47" s="1157"/>
      <c r="R47" s="47" t="s">
        <v>1573</v>
      </c>
      <c r="S47" s="47">
        <v>0</v>
      </c>
      <c r="T47" s="47">
        <v>0</v>
      </c>
      <c r="U47" s="47">
        <v>0</v>
      </c>
      <c r="V47" s="47">
        <v>0</v>
      </c>
      <c r="W47" s="47">
        <v>0</v>
      </c>
      <c r="X47" s="47">
        <v>0</v>
      </c>
      <c r="Y47" s="47">
        <v>8.4000000000000009E-5</v>
      </c>
      <c r="Z47" s="47">
        <v>0</v>
      </c>
      <c r="AA47" s="47">
        <v>0</v>
      </c>
      <c r="AB47" s="47">
        <v>0</v>
      </c>
      <c r="AC47" s="47">
        <v>0</v>
      </c>
      <c r="AD47" s="47">
        <v>0</v>
      </c>
      <c r="AE47" s="47">
        <v>8.4000000000000009E-5</v>
      </c>
      <c r="AF47" s="1149">
        <v>0</v>
      </c>
      <c r="AG47" s="1150"/>
      <c r="AU47" s="24"/>
    </row>
    <row r="48" spans="1:47" s="1151" customFormat="1" ht="23.1" customHeight="1" x14ac:dyDescent="0.3">
      <c r="A48" s="1112"/>
      <c r="B48" s="1152">
        <f t="shared" si="1"/>
        <v>44</v>
      </c>
      <c r="C48" s="1153" t="s">
        <v>232</v>
      </c>
      <c r="D48" s="1154">
        <v>7.3590000000000001E-3</v>
      </c>
      <c r="E48" s="1154">
        <v>2.3860000000000001E-3</v>
      </c>
      <c r="F48" s="1154">
        <v>2.7309999999999999E-3</v>
      </c>
      <c r="G48" s="1154">
        <v>1.459E-3</v>
      </c>
      <c r="H48" s="1154">
        <v>2.1930000000000001E-3</v>
      </c>
      <c r="I48" s="1154">
        <v>7.2199999999999999E-4</v>
      </c>
      <c r="J48" s="1154">
        <v>1.8749999999999999E-3</v>
      </c>
      <c r="K48" s="1154">
        <v>8.7299999999999997E-4</v>
      </c>
      <c r="L48" s="1154">
        <v>1.5889999999999999E-3</v>
      </c>
      <c r="M48" s="1154">
        <v>1.4090000000000001E-3</v>
      </c>
      <c r="N48" s="1154">
        <v>1.0009999999999999E-3</v>
      </c>
      <c r="O48" s="1154">
        <v>1.3160000000000001E-3</v>
      </c>
      <c r="P48" s="1155">
        <f t="shared" si="0"/>
        <v>2.4912999999999998E-2</v>
      </c>
      <c r="Q48" s="1157"/>
      <c r="R48" s="47" t="s">
        <v>232</v>
      </c>
      <c r="S48" s="47">
        <v>7.3590000000000001E-3</v>
      </c>
      <c r="T48" s="47">
        <v>2.3860000000000001E-3</v>
      </c>
      <c r="U48" s="47">
        <v>2.7309999999999999E-3</v>
      </c>
      <c r="V48" s="47">
        <v>1.459E-3</v>
      </c>
      <c r="W48" s="47">
        <v>2.1930000000000001E-3</v>
      </c>
      <c r="X48" s="47">
        <v>7.2199999999999999E-4</v>
      </c>
      <c r="Y48" s="47">
        <v>1.8749999999999999E-3</v>
      </c>
      <c r="Z48" s="47">
        <v>8.7299999999999997E-4</v>
      </c>
      <c r="AA48" s="47">
        <v>1.5889999999999999E-3</v>
      </c>
      <c r="AB48" s="47">
        <v>1.4090000000000001E-3</v>
      </c>
      <c r="AC48" s="47">
        <v>1.0009999999999999E-3</v>
      </c>
      <c r="AD48" s="47">
        <v>1.3160000000000001E-3</v>
      </c>
      <c r="AE48" s="47">
        <v>2.4912999999999998E-2</v>
      </c>
      <c r="AF48" s="1149">
        <v>0</v>
      </c>
      <c r="AG48" s="1150"/>
      <c r="AU48" s="24"/>
    </row>
    <row r="49" spans="1:47" s="1151" customFormat="1" ht="23.1" customHeight="1" x14ac:dyDescent="0.3">
      <c r="A49" s="1112"/>
      <c r="B49" s="1152">
        <f t="shared" si="1"/>
        <v>45</v>
      </c>
      <c r="C49" s="1153" t="s">
        <v>234</v>
      </c>
      <c r="D49" s="1154">
        <v>1.5918999999999999E-2</v>
      </c>
      <c r="E49" s="1154">
        <v>1.4339000000000001E-2</v>
      </c>
      <c r="F49" s="1154">
        <v>1.9687999999999997E-2</v>
      </c>
      <c r="G49" s="1154">
        <v>2.3963999999999999E-2</v>
      </c>
      <c r="H49" s="1154">
        <v>2.3963999999999999E-2</v>
      </c>
      <c r="I49" s="1154">
        <v>3.04E-2</v>
      </c>
      <c r="J49" s="1154">
        <v>4.0077000000000002E-2</v>
      </c>
      <c r="K49" s="1154">
        <v>3.4825000000000002E-2</v>
      </c>
      <c r="L49" s="1154">
        <v>3.2674999999999996E-2</v>
      </c>
      <c r="M49" s="1154">
        <v>3.0080999999999997E-2</v>
      </c>
      <c r="N49" s="1154">
        <v>2.8415999999999997E-2</v>
      </c>
      <c r="O49" s="1154">
        <v>1.9708E-2</v>
      </c>
      <c r="P49" s="1155">
        <f t="shared" si="0"/>
        <v>0.31405599999999995</v>
      </c>
      <c r="Q49" s="1157"/>
      <c r="R49" s="47" t="s">
        <v>234</v>
      </c>
      <c r="S49" s="47">
        <v>1.5918999999999999E-2</v>
      </c>
      <c r="T49" s="47">
        <v>1.4339000000000001E-2</v>
      </c>
      <c r="U49" s="47">
        <v>1.9687999999999997E-2</v>
      </c>
      <c r="V49" s="47">
        <v>2.3963999999999999E-2</v>
      </c>
      <c r="W49" s="47">
        <v>2.3963999999999999E-2</v>
      </c>
      <c r="X49" s="47">
        <v>3.04E-2</v>
      </c>
      <c r="Y49" s="47">
        <v>4.0077000000000002E-2</v>
      </c>
      <c r="Z49" s="47">
        <v>3.4825000000000002E-2</v>
      </c>
      <c r="AA49" s="47">
        <v>3.2674999999999996E-2</v>
      </c>
      <c r="AB49" s="47">
        <v>3.0080999999999997E-2</v>
      </c>
      <c r="AC49" s="47">
        <v>2.8415999999999997E-2</v>
      </c>
      <c r="AD49" s="47">
        <v>1.9708E-2</v>
      </c>
      <c r="AE49" s="47">
        <v>0.31405599999999995</v>
      </c>
      <c r="AF49" s="1149">
        <v>0</v>
      </c>
      <c r="AG49" s="1150"/>
      <c r="AU49" s="24"/>
    </row>
    <row r="50" spans="1:47" s="1151" customFormat="1" ht="23.1" customHeight="1" x14ac:dyDescent="0.3">
      <c r="A50" s="1112"/>
      <c r="B50" s="1152">
        <f t="shared" si="1"/>
        <v>46</v>
      </c>
      <c r="C50" s="1153" t="s">
        <v>1638</v>
      </c>
      <c r="D50" s="1154">
        <v>0.60382000000000002</v>
      </c>
      <c r="E50" s="1154">
        <v>0.33174999999999999</v>
      </c>
      <c r="F50" s="1154">
        <v>0.71429999999999993</v>
      </c>
      <c r="G50" s="1154">
        <v>0.82840999999999998</v>
      </c>
      <c r="H50" s="1154">
        <v>0.78363000000000005</v>
      </c>
      <c r="I50" s="1154">
        <v>0.82125199999999998</v>
      </c>
      <c r="J50" s="1154">
        <v>0.69040999999999997</v>
      </c>
      <c r="K50" s="1154">
        <v>0.77349000000000001</v>
      </c>
      <c r="L50" s="1154">
        <v>0.73445000000000005</v>
      </c>
      <c r="M50" s="1154">
        <v>0.72160000000000002</v>
      </c>
      <c r="N50" s="1154">
        <v>0.58401000000000003</v>
      </c>
      <c r="O50" s="1154">
        <v>0.79092999999999991</v>
      </c>
      <c r="P50" s="1155">
        <f t="shared" si="0"/>
        <v>8.3780520000000003</v>
      </c>
      <c r="Q50" s="1157"/>
      <c r="R50" s="47" t="s">
        <v>1638</v>
      </c>
      <c r="S50" s="47">
        <v>0.60382000000000002</v>
      </c>
      <c r="T50" s="47">
        <v>0.33174999999999999</v>
      </c>
      <c r="U50" s="47">
        <v>0.71429999999999993</v>
      </c>
      <c r="V50" s="47">
        <v>0.82840999999999998</v>
      </c>
      <c r="W50" s="47">
        <v>0.78363000000000005</v>
      </c>
      <c r="X50" s="47">
        <v>0.82125199999999998</v>
      </c>
      <c r="Y50" s="47">
        <v>0.69040999999999997</v>
      </c>
      <c r="Z50" s="47">
        <v>0.77349000000000001</v>
      </c>
      <c r="AA50" s="47">
        <v>0.73445000000000005</v>
      </c>
      <c r="AB50" s="47">
        <v>0.72160000000000002</v>
      </c>
      <c r="AC50" s="47">
        <v>0.58401000000000003</v>
      </c>
      <c r="AD50" s="47">
        <v>0.79092999999999991</v>
      </c>
      <c r="AE50" s="47">
        <v>8.3780520000000003</v>
      </c>
      <c r="AF50" s="1149">
        <v>0</v>
      </c>
      <c r="AG50" s="1150"/>
      <c r="AU50" s="24"/>
    </row>
    <row r="51" spans="1:47" s="1151" customFormat="1" ht="23.1" customHeight="1" x14ac:dyDescent="0.3">
      <c r="A51" s="1112"/>
      <c r="B51" s="1152">
        <f t="shared" si="1"/>
        <v>47</v>
      </c>
      <c r="C51" s="1153" t="s">
        <v>1732</v>
      </c>
      <c r="D51" s="1154">
        <v>4.3019309999999997</v>
      </c>
      <c r="E51" s="1154">
        <v>4.1501999999999999</v>
      </c>
      <c r="F51" s="1154">
        <v>3.9031999999999996</v>
      </c>
      <c r="G51" s="1154">
        <v>3.3988999999999998</v>
      </c>
      <c r="H51" s="1154">
        <v>4.4417229999999996</v>
      </c>
      <c r="I51" s="1154">
        <v>3.2614999999999998</v>
      </c>
      <c r="J51" s="1154">
        <v>4.1139999999999999</v>
      </c>
      <c r="K51" s="1154">
        <v>4.3540000000000001</v>
      </c>
      <c r="L51" s="1154">
        <v>4.28</v>
      </c>
      <c r="M51" s="1154">
        <v>4.1886999999999999</v>
      </c>
      <c r="N51" s="1154">
        <v>4.3609999999999998</v>
      </c>
      <c r="O51" s="1154">
        <v>2.1175999999999999</v>
      </c>
      <c r="P51" s="1155">
        <f t="shared" si="0"/>
        <v>46.872753999999993</v>
      </c>
      <c r="Q51" s="1157"/>
      <c r="R51" s="47" t="s">
        <v>1732</v>
      </c>
      <c r="S51" s="47">
        <v>4.3019309999999997</v>
      </c>
      <c r="T51" s="47">
        <v>4.1501999999999999</v>
      </c>
      <c r="U51" s="47">
        <v>3.9031999999999996</v>
      </c>
      <c r="V51" s="47">
        <v>3.3988999999999998</v>
      </c>
      <c r="W51" s="47">
        <v>4.4417229999999996</v>
      </c>
      <c r="X51" s="47">
        <v>3.2614999999999998</v>
      </c>
      <c r="Y51" s="47">
        <v>4.1139999999999999</v>
      </c>
      <c r="Z51" s="47">
        <v>4.3540000000000001</v>
      </c>
      <c r="AA51" s="47">
        <v>4.28</v>
      </c>
      <c r="AB51" s="47">
        <v>4.1886999999999999</v>
      </c>
      <c r="AC51" s="47">
        <v>4.3609999999999998</v>
      </c>
      <c r="AD51" s="47">
        <v>2.1175999999999999</v>
      </c>
      <c r="AE51" s="47">
        <v>46.872753999999993</v>
      </c>
      <c r="AF51" s="1149">
        <v>0</v>
      </c>
      <c r="AG51" s="1150"/>
      <c r="AU51" s="24"/>
    </row>
    <row r="52" spans="1:47" s="1151" customFormat="1" ht="23.1" customHeight="1" x14ac:dyDescent="0.3">
      <c r="A52" s="1112"/>
      <c r="B52" s="1152">
        <f t="shared" si="1"/>
        <v>48</v>
      </c>
      <c r="C52" s="1153" t="s">
        <v>1727</v>
      </c>
      <c r="D52" s="1154">
        <v>5.9999999999999995E-4</v>
      </c>
      <c r="E52" s="1154">
        <v>5.9999999999999995E-4</v>
      </c>
      <c r="F52" s="1154">
        <v>6.4000000000000005E-4</v>
      </c>
      <c r="G52" s="1154">
        <v>5.2595999999999997E-2</v>
      </c>
      <c r="H52" s="1154">
        <v>1.6200000000000001E-3</v>
      </c>
      <c r="I52" s="1154">
        <v>5.1699999999999999E-4</v>
      </c>
      <c r="J52" s="1154">
        <v>6.5900000000000008E-4</v>
      </c>
      <c r="K52" s="1154">
        <v>2.0858000000000002E-2</v>
      </c>
      <c r="L52" s="1154">
        <v>3.7199999999999999E-4</v>
      </c>
      <c r="M52" s="1154">
        <v>6.7093E-2</v>
      </c>
      <c r="N52" s="1154">
        <v>5.0000000000000001E-4</v>
      </c>
      <c r="O52" s="1154">
        <v>5.0000000000000001E-4</v>
      </c>
      <c r="P52" s="1155">
        <f t="shared" si="0"/>
        <v>0.14655499999999999</v>
      </c>
      <c r="Q52" s="1157"/>
      <c r="R52" s="47" t="s">
        <v>1727</v>
      </c>
      <c r="S52" s="47">
        <v>5.9999999999999995E-4</v>
      </c>
      <c r="T52" s="47">
        <v>5.9999999999999995E-4</v>
      </c>
      <c r="U52" s="47">
        <v>6.4000000000000005E-4</v>
      </c>
      <c r="V52" s="47">
        <v>5.2595999999999997E-2</v>
      </c>
      <c r="W52" s="47">
        <v>1.6200000000000001E-3</v>
      </c>
      <c r="X52" s="47">
        <v>5.1699999999999999E-4</v>
      </c>
      <c r="Y52" s="47">
        <v>6.5900000000000008E-4</v>
      </c>
      <c r="Z52" s="47">
        <v>2.0858000000000002E-2</v>
      </c>
      <c r="AA52" s="47">
        <v>3.7199999999999999E-4</v>
      </c>
      <c r="AB52" s="47">
        <v>6.7093E-2</v>
      </c>
      <c r="AC52" s="47">
        <v>5.0000000000000001E-4</v>
      </c>
      <c r="AD52" s="47">
        <v>5.0000000000000001E-4</v>
      </c>
      <c r="AE52" s="47">
        <v>0.14655499999999999</v>
      </c>
      <c r="AF52" s="1149">
        <v>0</v>
      </c>
      <c r="AG52" s="1150"/>
      <c r="AU52" s="24"/>
    </row>
    <row r="53" spans="1:47" s="1151" customFormat="1" ht="23.1" customHeight="1" x14ac:dyDescent="0.3">
      <c r="A53" s="1112"/>
      <c r="B53" s="1152">
        <f t="shared" si="1"/>
        <v>49</v>
      </c>
      <c r="C53" s="1153" t="s">
        <v>236</v>
      </c>
      <c r="D53" s="1154">
        <v>0</v>
      </c>
      <c r="E53" s="1154">
        <v>0</v>
      </c>
      <c r="F53" s="1154">
        <v>0</v>
      </c>
      <c r="G53" s="1154">
        <v>0</v>
      </c>
      <c r="H53" s="1154">
        <v>0</v>
      </c>
      <c r="I53" s="1154">
        <v>0</v>
      </c>
      <c r="J53" s="1154">
        <v>0</v>
      </c>
      <c r="K53" s="1154">
        <v>0</v>
      </c>
      <c r="L53" s="1154">
        <v>0</v>
      </c>
      <c r="M53" s="1154">
        <v>0</v>
      </c>
      <c r="N53" s="1154">
        <v>0</v>
      </c>
      <c r="O53" s="1154">
        <v>0</v>
      </c>
      <c r="P53" s="1155">
        <f t="shared" si="0"/>
        <v>0</v>
      </c>
      <c r="Q53" s="1157"/>
      <c r="R53" s="47" t="s">
        <v>236</v>
      </c>
      <c r="S53" s="47">
        <v>0</v>
      </c>
      <c r="T53" s="47">
        <v>0</v>
      </c>
      <c r="U53" s="47">
        <v>0</v>
      </c>
      <c r="V53" s="47">
        <v>0</v>
      </c>
      <c r="W53" s="47">
        <v>0</v>
      </c>
      <c r="X53" s="47">
        <v>0</v>
      </c>
      <c r="Y53" s="47">
        <v>0</v>
      </c>
      <c r="Z53" s="47">
        <v>0</v>
      </c>
      <c r="AA53" s="47">
        <v>0</v>
      </c>
      <c r="AB53" s="47">
        <v>0</v>
      </c>
      <c r="AC53" s="47">
        <v>0</v>
      </c>
      <c r="AD53" s="47">
        <v>0</v>
      </c>
      <c r="AE53" s="47">
        <v>0</v>
      </c>
      <c r="AF53" s="1149">
        <v>0</v>
      </c>
      <c r="AG53" s="1150"/>
      <c r="AU53" s="24"/>
    </row>
    <row r="54" spans="1:47" s="1151" customFormat="1" ht="23.1" customHeight="1" x14ac:dyDescent="0.3">
      <c r="A54" s="1112"/>
      <c r="B54" s="1152">
        <f t="shared" si="1"/>
        <v>50</v>
      </c>
      <c r="C54" s="1153" t="s">
        <v>238</v>
      </c>
      <c r="D54" s="1154">
        <v>6.9299999999999993E-4</v>
      </c>
      <c r="E54" s="1154">
        <v>6.02E-4</v>
      </c>
      <c r="F54" s="1154">
        <v>3.14E-3</v>
      </c>
      <c r="G54" s="1154">
        <v>7.9279999999999993E-3</v>
      </c>
      <c r="H54" s="1154">
        <v>1.9847999999999998E-2</v>
      </c>
      <c r="I54" s="1154">
        <v>5.6439000000000003E-2</v>
      </c>
      <c r="J54" s="1154">
        <v>2.9229999999999999E-2</v>
      </c>
      <c r="K54" s="1154">
        <v>3.8909999999999999E-3</v>
      </c>
      <c r="L54" s="1154">
        <v>2.4912E-2</v>
      </c>
      <c r="M54" s="1154">
        <v>4.0679999999999996E-3</v>
      </c>
      <c r="N54" s="1154">
        <v>1.4159000000000001E-2</v>
      </c>
      <c r="O54" s="1154">
        <v>2.8853E-2</v>
      </c>
      <c r="P54" s="1155">
        <f t="shared" si="0"/>
        <v>0.19376299999999999</v>
      </c>
      <c r="Q54" s="1157"/>
      <c r="R54" s="47" t="s">
        <v>238</v>
      </c>
      <c r="S54" s="47">
        <v>6.9299999999999993E-4</v>
      </c>
      <c r="T54" s="47">
        <v>6.02E-4</v>
      </c>
      <c r="U54" s="47">
        <v>3.14E-3</v>
      </c>
      <c r="V54" s="47">
        <v>7.9279999999999993E-3</v>
      </c>
      <c r="W54" s="47">
        <v>1.9847999999999998E-2</v>
      </c>
      <c r="X54" s="47">
        <v>5.6439000000000003E-2</v>
      </c>
      <c r="Y54" s="47">
        <v>2.9229999999999999E-2</v>
      </c>
      <c r="Z54" s="47">
        <v>3.8909999999999999E-3</v>
      </c>
      <c r="AA54" s="47">
        <v>2.4912E-2</v>
      </c>
      <c r="AB54" s="47">
        <v>4.0679999999999996E-3</v>
      </c>
      <c r="AC54" s="47">
        <v>1.4159000000000001E-2</v>
      </c>
      <c r="AD54" s="47">
        <v>2.8853E-2</v>
      </c>
      <c r="AE54" s="47">
        <v>0.19376299999999999</v>
      </c>
      <c r="AF54" s="1149">
        <v>0</v>
      </c>
      <c r="AG54" s="1150"/>
      <c r="AU54" s="24"/>
    </row>
    <row r="55" spans="1:47" s="1151" customFormat="1" ht="23.1" customHeight="1" x14ac:dyDescent="0.3">
      <c r="A55" s="1112"/>
      <c r="B55" s="1152">
        <f t="shared" si="1"/>
        <v>51</v>
      </c>
      <c r="C55" s="1153" t="s">
        <v>240</v>
      </c>
      <c r="D55" s="1154">
        <v>8.9169999999999996E-3</v>
      </c>
      <c r="E55" s="1154">
        <v>0</v>
      </c>
      <c r="F55" s="1154">
        <v>4.2744999999999998E-2</v>
      </c>
      <c r="G55" s="1154">
        <v>9.35E-2</v>
      </c>
      <c r="H55" s="1154">
        <v>0.13441700000000001</v>
      </c>
      <c r="I55" s="1154">
        <v>3.4165000000000001E-2</v>
      </c>
      <c r="J55" s="1154">
        <v>0.111933</v>
      </c>
      <c r="K55" s="1154">
        <v>0.14988499999999999</v>
      </c>
      <c r="L55" s="1154">
        <v>0.212618</v>
      </c>
      <c r="M55" s="1154">
        <v>0.139543</v>
      </c>
      <c r="N55" s="1154">
        <v>5.9948000000000001E-2</v>
      </c>
      <c r="O55" s="1154">
        <v>9.2060000000000003E-2</v>
      </c>
      <c r="P55" s="1155">
        <f t="shared" si="0"/>
        <v>1.079731</v>
      </c>
      <c r="Q55" s="1157"/>
      <c r="R55" s="47" t="s">
        <v>240</v>
      </c>
      <c r="S55" s="47">
        <v>8.9169999999999996E-3</v>
      </c>
      <c r="T55" s="47">
        <v>0</v>
      </c>
      <c r="U55" s="47">
        <v>4.2744999999999998E-2</v>
      </c>
      <c r="V55" s="47">
        <v>9.35E-2</v>
      </c>
      <c r="W55" s="47">
        <v>0.13441700000000001</v>
      </c>
      <c r="X55" s="47">
        <v>3.4165000000000001E-2</v>
      </c>
      <c r="Y55" s="47">
        <v>0.111933</v>
      </c>
      <c r="Z55" s="47">
        <v>0.14988499999999999</v>
      </c>
      <c r="AA55" s="47">
        <v>0.212618</v>
      </c>
      <c r="AB55" s="47">
        <v>0.139543</v>
      </c>
      <c r="AC55" s="47">
        <v>5.9948000000000001E-2</v>
      </c>
      <c r="AD55" s="47">
        <v>9.2060000000000003E-2</v>
      </c>
      <c r="AE55" s="47">
        <v>1.079731</v>
      </c>
      <c r="AF55" s="1149">
        <v>0</v>
      </c>
      <c r="AG55" s="1150"/>
      <c r="AU55" s="24"/>
    </row>
    <row r="56" spans="1:47" s="1151" customFormat="1" ht="23.1" customHeight="1" x14ac:dyDescent="0.3">
      <c r="A56" s="1112"/>
      <c r="B56" s="1152">
        <f t="shared" si="1"/>
        <v>52</v>
      </c>
      <c r="C56" s="1153" t="s">
        <v>1641</v>
      </c>
      <c r="D56" s="1154">
        <v>0.02</v>
      </c>
      <c r="E56" s="1154">
        <v>1.2E-2</v>
      </c>
      <c r="F56" s="1154">
        <v>4.829E-2</v>
      </c>
      <c r="G56" s="1154">
        <v>7.0290000000000005E-2</v>
      </c>
      <c r="H56" s="1154">
        <v>1.282E-2</v>
      </c>
      <c r="I56" s="1154">
        <v>1.295E-2</v>
      </c>
      <c r="J56" s="1154">
        <v>1.438E-2</v>
      </c>
      <c r="K56" s="1154">
        <v>9.7570905143167328E-3</v>
      </c>
      <c r="L56" s="1154">
        <v>1.762E-2</v>
      </c>
      <c r="M56" s="1154">
        <v>1.1220000000000001E-2</v>
      </c>
      <c r="N56" s="1154">
        <v>1.0500000000000001E-2</v>
      </c>
      <c r="O56" s="1154">
        <v>1.0500000000000001E-2</v>
      </c>
      <c r="P56" s="1155">
        <f t="shared" si="0"/>
        <v>0.25032709051431673</v>
      </c>
      <c r="Q56" s="1157"/>
      <c r="R56" s="47" t="s">
        <v>1641</v>
      </c>
      <c r="S56" s="47">
        <v>0.02</v>
      </c>
      <c r="T56" s="47">
        <v>1.2E-2</v>
      </c>
      <c r="U56" s="47">
        <v>4.829E-2</v>
      </c>
      <c r="V56" s="47">
        <v>7.0290000000000005E-2</v>
      </c>
      <c r="W56" s="47">
        <v>1.282E-2</v>
      </c>
      <c r="X56" s="47">
        <v>1.295E-2</v>
      </c>
      <c r="Y56" s="47">
        <v>1.438E-2</v>
      </c>
      <c r="Z56" s="47">
        <v>9.7570905143167328E-3</v>
      </c>
      <c r="AA56" s="47">
        <v>1.762E-2</v>
      </c>
      <c r="AB56" s="47">
        <v>1.1220000000000001E-2</v>
      </c>
      <c r="AC56" s="47">
        <v>1.0500000000000001E-2</v>
      </c>
      <c r="AD56" s="47">
        <v>1.0500000000000001E-2</v>
      </c>
      <c r="AE56" s="47">
        <v>0.25032709051431673</v>
      </c>
      <c r="AF56" s="1149">
        <v>0</v>
      </c>
      <c r="AG56" s="1150"/>
      <c r="AU56" s="24"/>
    </row>
    <row r="57" spans="1:47" s="1151" customFormat="1" ht="23.1" customHeight="1" x14ac:dyDescent="0.3">
      <c r="A57" s="1112"/>
      <c r="B57" s="1152">
        <f t="shared" si="1"/>
        <v>53</v>
      </c>
      <c r="C57" s="1153" t="s">
        <v>1724</v>
      </c>
      <c r="D57" s="1154">
        <v>0.16686000000000001</v>
      </c>
      <c r="E57" s="1154">
        <v>3.4762999999999995E-2</v>
      </c>
      <c r="F57" s="1154">
        <v>5.7938000000000003E-2</v>
      </c>
      <c r="G57" s="1154">
        <v>3.2445000000000002E-2</v>
      </c>
      <c r="H57" s="1154">
        <v>2.3175000000000001E-2</v>
      </c>
      <c r="I57" s="1154">
        <v>1.7381000000000001E-2</v>
      </c>
      <c r="J57" s="1154">
        <v>6.953E-3</v>
      </c>
      <c r="K57" s="1154">
        <v>7.8799999999999999E-3</v>
      </c>
      <c r="L57" s="1154">
        <v>6.953E-3</v>
      </c>
      <c r="M57" s="1154">
        <v>6.953E-3</v>
      </c>
      <c r="N57" s="1154">
        <v>5.6314999999999997E-2</v>
      </c>
      <c r="O57" s="1154">
        <v>3.0130000000000001E-3</v>
      </c>
      <c r="P57" s="1155">
        <f t="shared" si="0"/>
        <v>0.42062899999999992</v>
      </c>
      <c r="Q57" s="1157"/>
      <c r="R57" s="47" t="s">
        <v>1724</v>
      </c>
      <c r="S57" s="47">
        <v>0.16686000000000001</v>
      </c>
      <c r="T57" s="47">
        <v>3.4762999999999995E-2</v>
      </c>
      <c r="U57" s="47">
        <v>5.7938000000000003E-2</v>
      </c>
      <c r="V57" s="47">
        <v>3.2445000000000002E-2</v>
      </c>
      <c r="W57" s="47">
        <v>2.3175000000000001E-2</v>
      </c>
      <c r="X57" s="47">
        <v>1.7381000000000001E-2</v>
      </c>
      <c r="Y57" s="47">
        <v>6.953E-3</v>
      </c>
      <c r="Z57" s="47">
        <v>7.8799999999999999E-3</v>
      </c>
      <c r="AA57" s="47">
        <v>6.953E-3</v>
      </c>
      <c r="AB57" s="47">
        <v>6.953E-3</v>
      </c>
      <c r="AC57" s="47">
        <v>5.6314999999999997E-2</v>
      </c>
      <c r="AD57" s="47">
        <v>3.0130000000000001E-3</v>
      </c>
      <c r="AE57" s="47">
        <v>0.42062899999999992</v>
      </c>
      <c r="AF57" s="1149">
        <v>0</v>
      </c>
      <c r="AG57" s="1150"/>
      <c r="AU57" s="24"/>
    </row>
    <row r="58" spans="1:47" s="1151" customFormat="1" ht="23.1" customHeight="1" x14ac:dyDescent="0.3">
      <c r="A58" s="1112"/>
      <c r="B58" s="1152">
        <f t="shared" si="1"/>
        <v>54</v>
      </c>
      <c r="C58" s="1153" t="s">
        <v>242</v>
      </c>
      <c r="D58" s="1154">
        <v>0</v>
      </c>
      <c r="E58" s="1154">
        <v>0</v>
      </c>
      <c r="F58" s="1154">
        <v>0</v>
      </c>
      <c r="G58" s="1154">
        <v>0</v>
      </c>
      <c r="H58" s="1154">
        <v>0</v>
      </c>
      <c r="I58" s="1154">
        <v>0</v>
      </c>
      <c r="J58" s="1154">
        <v>0</v>
      </c>
      <c r="K58" s="1154">
        <v>0</v>
      </c>
      <c r="L58" s="1154">
        <v>0</v>
      </c>
      <c r="M58" s="1154">
        <v>0</v>
      </c>
      <c r="N58" s="1154">
        <v>0</v>
      </c>
      <c r="O58" s="1154">
        <v>0</v>
      </c>
      <c r="P58" s="1155">
        <f t="shared" si="0"/>
        <v>0</v>
      </c>
      <c r="Q58" s="1157"/>
      <c r="R58" s="47" t="s">
        <v>242</v>
      </c>
      <c r="S58" s="47">
        <v>0</v>
      </c>
      <c r="T58" s="47">
        <v>0</v>
      </c>
      <c r="U58" s="47">
        <v>0</v>
      </c>
      <c r="V58" s="47">
        <v>0</v>
      </c>
      <c r="W58" s="47">
        <v>0</v>
      </c>
      <c r="X58" s="47">
        <v>0</v>
      </c>
      <c r="Y58" s="47">
        <v>0</v>
      </c>
      <c r="Z58" s="47">
        <v>0</v>
      </c>
      <c r="AA58" s="47">
        <v>0</v>
      </c>
      <c r="AB58" s="47">
        <v>0</v>
      </c>
      <c r="AC58" s="47">
        <v>0</v>
      </c>
      <c r="AD58" s="47">
        <v>0</v>
      </c>
      <c r="AE58" s="47">
        <v>0</v>
      </c>
      <c r="AF58" s="1149">
        <v>0</v>
      </c>
      <c r="AG58" s="1150"/>
      <c r="AU58" s="24"/>
    </row>
    <row r="59" spans="1:47" s="1151" customFormat="1" ht="23.1" customHeight="1" x14ac:dyDescent="0.3">
      <c r="A59" s="1112"/>
      <c r="B59" s="1152">
        <f t="shared" si="1"/>
        <v>55</v>
      </c>
      <c r="C59" s="1153" t="s">
        <v>244</v>
      </c>
      <c r="D59" s="1154">
        <v>2.7469999999999999E-3</v>
      </c>
      <c r="E59" s="1154">
        <v>2.513E-3</v>
      </c>
      <c r="F59" s="1154">
        <v>2.3169999999999996E-3</v>
      </c>
      <c r="G59" s="1154">
        <v>1.825E-3</v>
      </c>
      <c r="H59" s="1154">
        <v>1.8E-3</v>
      </c>
      <c r="I59" s="1154">
        <v>2.2959999999999999E-3</v>
      </c>
      <c r="J59" s="1154">
        <v>1.5449999999999999E-3</v>
      </c>
      <c r="K59" s="1154">
        <v>1.096E-3</v>
      </c>
      <c r="L59" s="1154">
        <v>9.5100000000000002E-4</v>
      </c>
      <c r="M59" s="1154">
        <v>1.2950000000000001E-3</v>
      </c>
      <c r="N59" s="1154">
        <v>2.8960000000000001E-3</v>
      </c>
      <c r="O59" s="1154">
        <v>7.7800000000000005E-4</v>
      </c>
      <c r="P59" s="1155">
        <f t="shared" si="0"/>
        <v>2.2058999999999999E-2</v>
      </c>
      <c r="Q59" s="1157"/>
      <c r="R59" s="47" t="s">
        <v>244</v>
      </c>
      <c r="S59" s="47">
        <v>2.7469999999999999E-3</v>
      </c>
      <c r="T59" s="47">
        <v>2.513E-3</v>
      </c>
      <c r="U59" s="47">
        <v>2.3169999999999996E-3</v>
      </c>
      <c r="V59" s="47">
        <v>1.825E-3</v>
      </c>
      <c r="W59" s="47">
        <v>1.8E-3</v>
      </c>
      <c r="X59" s="47">
        <v>2.2959999999999999E-3</v>
      </c>
      <c r="Y59" s="47">
        <v>1.5449999999999999E-3</v>
      </c>
      <c r="Z59" s="47">
        <v>1.096E-3</v>
      </c>
      <c r="AA59" s="47">
        <v>9.5100000000000002E-4</v>
      </c>
      <c r="AB59" s="47">
        <v>1.2950000000000001E-3</v>
      </c>
      <c r="AC59" s="47">
        <v>2.8960000000000001E-3</v>
      </c>
      <c r="AD59" s="47">
        <v>7.7800000000000005E-4</v>
      </c>
      <c r="AE59" s="47">
        <v>2.2058999999999999E-2</v>
      </c>
      <c r="AF59" s="1149">
        <v>0</v>
      </c>
      <c r="AG59" s="1150"/>
      <c r="AU59" s="24"/>
    </row>
    <row r="60" spans="1:47" s="1151" customFormat="1" ht="23.1" customHeight="1" x14ac:dyDescent="0.3">
      <c r="A60" s="1112"/>
      <c r="B60" s="1152">
        <f t="shared" si="1"/>
        <v>56</v>
      </c>
      <c r="C60" s="1153" t="s">
        <v>246</v>
      </c>
      <c r="D60" s="1154">
        <v>0</v>
      </c>
      <c r="E60" s="1154">
        <v>0</v>
      </c>
      <c r="F60" s="1154">
        <v>4.0720000000000001E-3</v>
      </c>
      <c r="G60" s="1154">
        <v>2.1416000000000001E-2</v>
      </c>
      <c r="H60" s="1154">
        <v>8.6210000000000002E-3</v>
      </c>
      <c r="I60" s="1154">
        <v>1.4350000000000001E-3</v>
      </c>
      <c r="J60" s="1154">
        <v>6.9770000000000006E-3</v>
      </c>
      <c r="K60" s="1154">
        <v>8.5109999999999995E-3</v>
      </c>
      <c r="L60" s="1154">
        <v>0</v>
      </c>
      <c r="M60" s="1154">
        <v>8.3369999999999989E-3</v>
      </c>
      <c r="N60" s="1154">
        <v>7.8729999999999998E-3</v>
      </c>
      <c r="O60" s="1154">
        <v>1.3651999999999999E-2</v>
      </c>
      <c r="P60" s="1155">
        <f t="shared" si="0"/>
        <v>8.0893999999999994E-2</v>
      </c>
      <c r="Q60" s="1157"/>
      <c r="R60" s="47" t="s">
        <v>246</v>
      </c>
      <c r="S60" s="47">
        <v>0</v>
      </c>
      <c r="T60" s="47">
        <v>0</v>
      </c>
      <c r="U60" s="47">
        <v>4.0720000000000001E-3</v>
      </c>
      <c r="V60" s="47">
        <v>2.1416000000000001E-2</v>
      </c>
      <c r="W60" s="47">
        <v>8.6210000000000002E-3</v>
      </c>
      <c r="X60" s="47">
        <v>1.4350000000000001E-3</v>
      </c>
      <c r="Y60" s="47">
        <v>6.9770000000000006E-3</v>
      </c>
      <c r="Z60" s="47">
        <v>8.5109999999999995E-3</v>
      </c>
      <c r="AA60" s="47">
        <v>0</v>
      </c>
      <c r="AB60" s="47">
        <v>8.3369999999999989E-3</v>
      </c>
      <c r="AC60" s="47">
        <v>7.8729999999999998E-3</v>
      </c>
      <c r="AD60" s="47">
        <v>1.3651999999999999E-2</v>
      </c>
      <c r="AE60" s="47">
        <v>8.0893999999999994E-2</v>
      </c>
      <c r="AF60" s="1149">
        <v>0</v>
      </c>
      <c r="AG60" s="1150"/>
      <c r="AU60" s="24"/>
    </row>
    <row r="61" spans="1:47" s="1151" customFormat="1" ht="23.1" customHeight="1" x14ac:dyDescent="0.3">
      <c r="A61" s="1112"/>
      <c r="B61" s="1152">
        <f t="shared" si="1"/>
        <v>57</v>
      </c>
      <c r="C61" s="1153" t="s">
        <v>248</v>
      </c>
      <c r="D61" s="1154">
        <v>9.4303000000000012E-2</v>
      </c>
      <c r="E61" s="1154">
        <v>8.590600000000001E-2</v>
      </c>
      <c r="F61" s="1154">
        <v>0.29149100000000006</v>
      </c>
      <c r="G61" s="1154">
        <v>0.29149100000000006</v>
      </c>
      <c r="H61" s="1154">
        <v>0.31611299999999998</v>
      </c>
      <c r="I61" s="1154">
        <v>0.29343000000000002</v>
      </c>
      <c r="J61" s="1154">
        <v>0.38305600000000001</v>
      </c>
      <c r="K61" s="1154">
        <v>0.35564700000000005</v>
      </c>
      <c r="L61" s="1154">
        <v>0.33619500000000002</v>
      </c>
      <c r="M61" s="1154">
        <v>0.34225499999999998</v>
      </c>
      <c r="N61" s="1154">
        <v>0.36029</v>
      </c>
      <c r="O61" s="1154">
        <v>0.38295000000000001</v>
      </c>
      <c r="P61" s="1155">
        <f t="shared" si="0"/>
        <v>3.5331270000000004</v>
      </c>
      <c r="Q61" s="1157"/>
      <c r="R61" s="47" t="s">
        <v>248</v>
      </c>
      <c r="S61" s="47">
        <v>9.4303000000000012E-2</v>
      </c>
      <c r="T61" s="47">
        <v>8.590600000000001E-2</v>
      </c>
      <c r="U61" s="47">
        <v>0.29149100000000006</v>
      </c>
      <c r="V61" s="47">
        <v>0.29149100000000006</v>
      </c>
      <c r="W61" s="47">
        <v>0.31611299999999998</v>
      </c>
      <c r="X61" s="47">
        <v>0.29343000000000002</v>
      </c>
      <c r="Y61" s="47">
        <v>0.38305600000000001</v>
      </c>
      <c r="Z61" s="47">
        <v>0.35564700000000005</v>
      </c>
      <c r="AA61" s="47">
        <v>0.33619500000000002</v>
      </c>
      <c r="AB61" s="47">
        <v>0.34225499999999998</v>
      </c>
      <c r="AC61" s="47">
        <v>0.36029</v>
      </c>
      <c r="AD61" s="47">
        <v>0.38295000000000001</v>
      </c>
      <c r="AE61" s="47">
        <v>3.5331270000000004</v>
      </c>
      <c r="AF61" s="1149">
        <v>0</v>
      </c>
      <c r="AG61" s="1150"/>
      <c r="AU61" s="24"/>
    </row>
    <row r="62" spans="1:47" s="1151" customFormat="1" ht="23.1" customHeight="1" x14ac:dyDescent="0.3">
      <c r="A62" s="1112"/>
      <c r="B62" s="1152">
        <f t="shared" si="1"/>
        <v>58</v>
      </c>
      <c r="C62" s="1153" t="s">
        <v>1735</v>
      </c>
      <c r="D62" s="1154">
        <v>0</v>
      </c>
      <c r="E62" s="1154">
        <v>0</v>
      </c>
      <c r="F62" s="1154">
        <v>0</v>
      </c>
      <c r="G62" s="1154">
        <v>0</v>
      </c>
      <c r="H62" s="1154">
        <v>0</v>
      </c>
      <c r="I62" s="1154">
        <v>0</v>
      </c>
      <c r="J62" s="1154">
        <v>0</v>
      </c>
      <c r="K62" s="1154">
        <v>0</v>
      </c>
      <c r="L62" s="1154">
        <v>0</v>
      </c>
      <c r="M62" s="1154">
        <v>0</v>
      </c>
      <c r="N62" s="1154">
        <v>0</v>
      </c>
      <c r="O62" s="1154">
        <v>0</v>
      </c>
      <c r="P62" s="1155">
        <f t="shared" si="0"/>
        <v>0</v>
      </c>
      <c r="Q62" s="1157"/>
      <c r="R62" s="47" t="s">
        <v>1735</v>
      </c>
      <c r="S62" s="47">
        <v>0</v>
      </c>
      <c r="T62" s="47">
        <v>0</v>
      </c>
      <c r="U62" s="47">
        <v>0</v>
      </c>
      <c r="V62" s="47">
        <v>0</v>
      </c>
      <c r="W62" s="47">
        <v>0</v>
      </c>
      <c r="X62" s="47">
        <v>0</v>
      </c>
      <c r="Y62" s="47">
        <v>0</v>
      </c>
      <c r="Z62" s="47">
        <v>0</v>
      </c>
      <c r="AA62" s="47">
        <v>0</v>
      </c>
      <c r="AB62" s="47">
        <v>0</v>
      </c>
      <c r="AC62" s="47">
        <v>0</v>
      </c>
      <c r="AD62" s="47">
        <v>0</v>
      </c>
      <c r="AE62" s="47">
        <v>0</v>
      </c>
      <c r="AF62" s="1149">
        <v>0</v>
      </c>
      <c r="AG62" s="1150"/>
      <c r="AU62" s="24"/>
    </row>
    <row r="63" spans="1:47" s="1151" customFormat="1" ht="23.1" customHeight="1" x14ac:dyDescent="0.3">
      <c r="A63" s="1112"/>
      <c r="B63" s="1152">
        <f t="shared" si="1"/>
        <v>59</v>
      </c>
      <c r="C63" s="1153" t="s">
        <v>1736</v>
      </c>
      <c r="D63" s="1154">
        <v>1.2999999999999999E-5</v>
      </c>
      <c r="E63" s="1154">
        <v>1.2999999999999999E-5</v>
      </c>
      <c r="F63" s="1154">
        <v>1.2999999999999999E-5</v>
      </c>
      <c r="G63" s="1154">
        <v>1.2999999999999999E-5</v>
      </c>
      <c r="H63" s="1154">
        <v>1.2999999999999999E-5</v>
      </c>
      <c r="I63" s="1154">
        <v>1.2999999999999999E-5</v>
      </c>
      <c r="J63" s="1154">
        <v>5.1999999999999997E-5</v>
      </c>
      <c r="K63" s="1154">
        <v>1.2999999999999999E-5</v>
      </c>
      <c r="L63" s="1154">
        <v>1.2999999999999999E-5</v>
      </c>
      <c r="M63" s="1154">
        <v>1.2999999999999999E-5</v>
      </c>
      <c r="N63" s="1154">
        <v>1.2999999999999999E-5</v>
      </c>
      <c r="O63" s="1154">
        <v>5.1999999999999997E-5</v>
      </c>
      <c r="P63" s="1155">
        <f t="shared" si="0"/>
        <v>2.3399999999999994E-4</v>
      </c>
      <c r="Q63" s="1157"/>
      <c r="R63" s="47" t="s">
        <v>1736</v>
      </c>
      <c r="S63" s="47">
        <v>1.2999999999999999E-5</v>
      </c>
      <c r="T63" s="47">
        <v>1.2999999999999999E-5</v>
      </c>
      <c r="U63" s="47">
        <v>1.2999999999999999E-5</v>
      </c>
      <c r="V63" s="47">
        <v>1.2999999999999999E-5</v>
      </c>
      <c r="W63" s="47">
        <v>1.2999999999999999E-5</v>
      </c>
      <c r="X63" s="47">
        <v>1.2999999999999999E-5</v>
      </c>
      <c r="Y63" s="47">
        <v>5.1999999999999997E-5</v>
      </c>
      <c r="Z63" s="47">
        <v>1.2999999999999999E-5</v>
      </c>
      <c r="AA63" s="47">
        <v>1.2999999999999999E-5</v>
      </c>
      <c r="AB63" s="47">
        <v>1.2999999999999999E-5</v>
      </c>
      <c r="AC63" s="47">
        <v>1.2999999999999999E-5</v>
      </c>
      <c r="AD63" s="47">
        <v>5.1999999999999997E-5</v>
      </c>
      <c r="AE63" s="47">
        <v>2.3399999999999994E-4</v>
      </c>
      <c r="AF63" s="1149">
        <v>0</v>
      </c>
      <c r="AG63" s="1150"/>
      <c r="AU63" s="24"/>
    </row>
    <row r="64" spans="1:47" s="1151" customFormat="1" ht="23.1" customHeight="1" x14ac:dyDescent="0.3">
      <c r="A64" s="1112"/>
      <c r="B64" s="1152">
        <f t="shared" si="1"/>
        <v>60</v>
      </c>
      <c r="C64" s="1153" t="s">
        <v>250</v>
      </c>
      <c r="D64" s="1154">
        <v>2.0680000000000001</v>
      </c>
      <c r="E64" s="1154">
        <v>2.3769999999999998</v>
      </c>
      <c r="F64" s="1154">
        <v>2.427</v>
      </c>
      <c r="G64" s="1154">
        <v>2.855</v>
      </c>
      <c r="H64" s="1154">
        <v>3.4140000000000001</v>
      </c>
      <c r="I64" s="1154">
        <v>2.6890000000000001</v>
      </c>
      <c r="J64" s="1154">
        <v>2.177</v>
      </c>
      <c r="K64" s="1154">
        <v>1.851</v>
      </c>
      <c r="L64" s="1154">
        <v>2.016</v>
      </c>
      <c r="M64" s="1154">
        <v>2.2360000000000002</v>
      </c>
      <c r="N64" s="1154">
        <v>2.7050000000000001</v>
      </c>
      <c r="O64" s="1154">
        <v>3.6179999999999999</v>
      </c>
      <c r="P64" s="1155">
        <f t="shared" si="0"/>
        <v>30.433000000000003</v>
      </c>
      <c r="Q64" s="1157"/>
      <c r="R64" s="47" t="s">
        <v>250</v>
      </c>
      <c r="S64" s="47">
        <v>2.0680000000000001</v>
      </c>
      <c r="T64" s="47">
        <v>2.3769999999999998</v>
      </c>
      <c r="U64" s="47">
        <v>2.427</v>
      </c>
      <c r="V64" s="47">
        <v>2.855</v>
      </c>
      <c r="W64" s="47">
        <v>3.4140000000000001</v>
      </c>
      <c r="X64" s="47">
        <v>2.6890000000000001</v>
      </c>
      <c r="Y64" s="47">
        <v>2.177</v>
      </c>
      <c r="Z64" s="47">
        <v>1.851</v>
      </c>
      <c r="AA64" s="47">
        <v>2.016</v>
      </c>
      <c r="AB64" s="47">
        <v>2.2360000000000002</v>
      </c>
      <c r="AC64" s="47">
        <v>2.7050000000000001</v>
      </c>
      <c r="AD64" s="47">
        <v>3.6179999999999999</v>
      </c>
      <c r="AE64" s="47">
        <v>30.433000000000003</v>
      </c>
      <c r="AF64" s="1149">
        <v>0</v>
      </c>
      <c r="AG64" s="1150"/>
      <c r="AU64" s="24"/>
    </row>
    <row r="65" spans="1:49" s="1151" customFormat="1" ht="23.1" customHeight="1" x14ac:dyDescent="0.3">
      <c r="A65" s="1112"/>
      <c r="B65" s="1152">
        <f t="shared" si="1"/>
        <v>61</v>
      </c>
      <c r="C65" s="1153" t="s">
        <v>251</v>
      </c>
      <c r="D65" s="1154">
        <v>0.693384</v>
      </c>
      <c r="E65" s="1154">
        <v>1.1549590000000001</v>
      </c>
      <c r="F65" s="1154">
        <v>0.26680599999999999</v>
      </c>
      <c r="G65" s="1154">
        <v>0.96905200000000002</v>
      </c>
      <c r="H65" s="1154">
        <v>1.146369</v>
      </c>
      <c r="I65" s="1154">
        <v>0.87111299999999992</v>
      </c>
      <c r="J65" s="1154">
        <v>0.86975000000000002</v>
      </c>
      <c r="K65" s="1154">
        <v>2.7442310000000001</v>
      </c>
      <c r="L65" s="1154">
        <v>2.1732499999999999</v>
      </c>
      <c r="M65" s="1154">
        <v>3.215951</v>
      </c>
      <c r="N65" s="1154">
        <v>1.8307220000000002</v>
      </c>
      <c r="O65" s="1154">
        <v>2.6949040000000002</v>
      </c>
      <c r="P65" s="1155">
        <f t="shared" si="0"/>
        <v>18.630490999999999</v>
      </c>
      <c r="Q65" s="1157"/>
      <c r="R65" s="47" t="s">
        <v>251</v>
      </c>
      <c r="S65" s="47">
        <v>0.693384</v>
      </c>
      <c r="T65" s="47">
        <v>1.1549590000000001</v>
      </c>
      <c r="U65" s="47">
        <v>0.26680599999999999</v>
      </c>
      <c r="V65" s="47">
        <v>0.96905200000000002</v>
      </c>
      <c r="W65" s="47">
        <v>1.146369</v>
      </c>
      <c r="X65" s="47">
        <v>0.87111299999999992</v>
      </c>
      <c r="Y65" s="47">
        <v>0.86975000000000002</v>
      </c>
      <c r="Z65" s="47">
        <v>2.7442310000000001</v>
      </c>
      <c r="AA65" s="47">
        <v>2.1732499999999999</v>
      </c>
      <c r="AB65" s="47">
        <v>3.215951</v>
      </c>
      <c r="AC65" s="47">
        <v>1.8307220000000002</v>
      </c>
      <c r="AD65" s="47">
        <v>2.6949040000000002</v>
      </c>
      <c r="AE65" s="47">
        <v>18.630490999999999</v>
      </c>
      <c r="AF65" s="1149">
        <v>0</v>
      </c>
      <c r="AG65" s="1150"/>
      <c r="AU65" s="24"/>
      <c r="AW65" s="1151" t="e">
        <f>+GETPIVOTDATA("Produccion 
(GWh)",$R$3,"CMESREG","1-12","Empresa Anuario","Pesquera Hayduk S.A.")/2</f>
        <v>#REF!</v>
      </c>
    </row>
    <row r="66" spans="1:49" s="1151" customFormat="1" ht="23.1" customHeight="1" x14ac:dyDescent="0.3">
      <c r="A66" s="1112"/>
      <c r="B66" s="1152">
        <f t="shared" si="1"/>
        <v>62</v>
      </c>
      <c r="C66" s="1153" t="s">
        <v>253</v>
      </c>
      <c r="D66" s="1154">
        <v>0</v>
      </c>
      <c r="E66" s="1154">
        <v>0</v>
      </c>
      <c r="F66" s="1154">
        <v>0</v>
      </c>
      <c r="G66" s="1154">
        <v>0</v>
      </c>
      <c r="H66" s="1154">
        <v>0</v>
      </c>
      <c r="I66" s="1154">
        <v>0</v>
      </c>
      <c r="J66" s="1154">
        <v>0</v>
      </c>
      <c r="K66" s="1154">
        <v>0</v>
      </c>
      <c r="L66" s="1154">
        <v>0</v>
      </c>
      <c r="M66" s="1154">
        <v>0</v>
      </c>
      <c r="N66" s="1154">
        <v>0</v>
      </c>
      <c r="O66" s="1154">
        <v>0</v>
      </c>
      <c r="P66" s="1155">
        <f t="shared" si="0"/>
        <v>0</v>
      </c>
      <c r="Q66" s="1157"/>
      <c r="R66" s="47" t="s">
        <v>253</v>
      </c>
      <c r="S66" s="47">
        <v>0</v>
      </c>
      <c r="T66" s="47">
        <v>0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47">
        <v>0</v>
      </c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1149">
        <v>0</v>
      </c>
      <c r="AG66" s="1150"/>
      <c r="AU66" s="24"/>
    </row>
    <row r="67" spans="1:49" s="1151" customFormat="1" ht="23.1" customHeight="1" x14ac:dyDescent="0.3">
      <c r="A67" s="1112"/>
      <c r="B67" s="1152">
        <f t="shared" si="1"/>
        <v>63</v>
      </c>
      <c r="C67" s="1153" t="s">
        <v>254</v>
      </c>
      <c r="D67" s="1154">
        <v>0</v>
      </c>
      <c r="E67" s="1154">
        <v>0</v>
      </c>
      <c r="F67" s="1154">
        <v>0</v>
      </c>
      <c r="G67" s="1154">
        <v>0</v>
      </c>
      <c r="H67" s="1154">
        <v>0</v>
      </c>
      <c r="I67" s="1154">
        <v>0</v>
      </c>
      <c r="J67" s="1154">
        <v>0</v>
      </c>
      <c r="K67" s="1154">
        <v>0</v>
      </c>
      <c r="L67" s="1154">
        <v>0</v>
      </c>
      <c r="M67" s="1154">
        <v>0</v>
      </c>
      <c r="N67" s="1154">
        <v>0</v>
      </c>
      <c r="O67" s="1154">
        <v>0</v>
      </c>
      <c r="P67" s="1155">
        <f t="shared" si="0"/>
        <v>0</v>
      </c>
      <c r="Q67" s="1157"/>
      <c r="R67" s="47" t="s">
        <v>254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47">
        <v>0</v>
      </c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1149">
        <v>0</v>
      </c>
      <c r="AG67" s="1150"/>
      <c r="AU67" s="24"/>
    </row>
    <row r="68" spans="1:49" s="1151" customFormat="1" ht="23.1" customHeight="1" x14ac:dyDescent="0.3">
      <c r="A68" s="1112"/>
      <c r="B68" s="1152">
        <f t="shared" si="1"/>
        <v>64</v>
      </c>
      <c r="C68" s="1153" t="s">
        <v>256</v>
      </c>
      <c r="D68" s="1154">
        <v>0</v>
      </c>
      <c r="E68" s="1154">
        <v>0</v>
      </c>
      <c r="F68" s="1154">
        <v>0</v>
      </c>
      <c r="G68" s="1154">
        <v>0</v>
      </c>
      <c r="H68" s="1154">
        <v>0</v>
      </c>
      <c r="I68" s="1154">
        <v>0</v>
      </c>
      <c r="J68" s="1154">
        <v>0</v>
      </c>
      <c r="K68" s="1154">
        <v>0</v>
      </c>
      <c r="L68" s="1154">
        <v>0</v>
      </c>
      <c r="M68" s="1154">
        <v>0</v>
      </c>
      <c r="N68" s="1154">
        <v>0</v>
      </c>
      <c r="O68" s="1154">
        <v>0</v>
      </c>
      <c r="P68" s="1155">
        <f t="shared" si="0"/>
        <v>0</v>
      </c>
      <c r="Q68" s="1157"/>
      <c r="R68" s="47" t="s">
        <v>256</v>
      </c>
      <c r="S68" s="47">
        <v>0</v>
      </c>
      <c r="T68" s="47">
        <v>0</v>
      </c>
      <c r="U68" s="47">
        <v>0</v>
      </c>
      <c r="V68" s="47">
        <v>0</v>
      </c>
      <c r="W68" s="47">
        <v>0</v>
      </c>
      <c r="X68" s="47">
        <v>0</v>
      </c>
      <c r="Y68" s="47">
        <v>0</v>
      </c>
      <c r="Z68" s="47">
        <v>0</v>
      </c>
      <c r="AA68" s="47">
        <v>0</v>
      </c>
      <c r="AB68" s="47">
        <v>0</v>
      </c>
      <c r="AC68" s="47">
        <v>0</v>
      </c>
      <c r="AD68" s="47">
        <v>0</v>
      </c>
      <c r="AE68" s="47">
        <v>0</v>
      </c>
      <c r="AF68" s="1149">
        <v>0</v>
      </c>
      <c r="AG68" s="1150"/>
      <c r="AU68" s="24"/>
    </row>
    <row r="69" spans="1:49" s="1151" customFormat="1" ht="23.1" customHeight="1" x14ac:dyDescent="0.3">
      <c r="A69" s="1112"/>
      <c r="B69" s="1152">
        <f t="shared" si="1"/>
        <v>65</v>
      </c>
      <c r="C69" s="1153" t="s">
        <v>258</v>
      </c>
      <c r="D69" s="1154">
        <v>22.457689999999999</v>
      </c>
      <c r="E69" s="1154">
        <v>16.03613</v>
      </c>
      <c r="F69" s="1154">
        <v>19.450939999999999</v>
      </c>
      <c r="G69" s="1154">
        <v>18.851880000000001</v>
      </c>
      <c r="H69" s="1154">
        <v>12.175940000000001</v>
      </c>
      <c r="I69" s="1154">
        <v>13.75994</v>
      </c>
      <c r="J69" s="1154">
        <v>9.9779400000000003</v>
      </c>
      <c r="K69" s="1154">
        <v>9.01281</v>
      </c>
      <c r="L69" s="1154">
        <v>15.15225</v>
      </c>
      <c r="M69" s="1154">
        <v>13.928690000000001</v>
      </c>
      <c r="N69" s="1154">
        <v>11.09619</v>
      </c>
      <c r="O69" s="1154">
        <v>17.058499999999999</v>
      </c>
      <c r="P69" s="1155">
        <f t="shared" si="0"/>
        <v>178.9589</v>
      </c>
      <c r="Q69" s="1157"/>
      <c r="R69" s="47" t="s">
        <v>258</v>
      </c>
      <c r="S69" s="47">
        <v>22.457689999999999</v>
      </c>
      <c r="T69" s="47">
        <v>16.03613</v>
      </c>
      <c r="U69" s="47">
        <v>19.450939999999999</v>
      </c>
      <c r="V69" s="47">
        <v>18.851880000000001</v>
      </c>
      <c r="W69" s="47">
        <v>12.175940000000001</v>
      </c>
      <c r="X69" s="47">
        <v>13.75994</v>
      </c>
      <c r="Y69" s="47">
        <v>9.9779400000000003</v>
      </c>
      <c r="Z69" s="47">
        <v>9.01281</v>
      </c>
      <c r="AA69" s="47">
        <v>15.15225</v>
      </c>
      <c r="AB69" s="47">
        <v>13.928690000000001</v>
      </c>
      <c r="AC69" s="47">
        <v>11.09619</v>
      </c>
      <c r="AD69" s="47">
        <v>17.058499999999999</v>
      </c>
      <c r="AE69" s="47">
        <v>178.9589</v>
      </c>
      <c r="AF69" s="1149">
        <v>0</v>
      </c>
      <c r="AG69" s="1150"/>
      <c r="AU69" s="24"/>
    </row>
    <row r="70" spans="1:49" s="1151" customFormat="1" ht="23.1" customHeight="1" x14ac:dyDescent="0.3">
      <c r="A70" s="1112"/>
      <c r="B70" s="1152">
        <f t="shared" si="1"/>
        <v>66</v>
      </c>
      <c r="C70" s="1153" t="s">
        <v>260</v>
      </c>
      <c r="D70" s="1154">
        <v>1.4353670000000001</v>
      </c>
      <c r="E70" s="1154">
        <v>0.12830000000000003</v>
      </c>
      <c r="F70" s="1154">
        <v>0</v>
      </c>
      <c r="G70" s="1154">
        <v>1.1867000000000001E-2</v>
      </c>
      <c r="H70" s="1154">
        <v>0</v>
      </c>
      <c r="I70" s="1154">
        <v>0.12473000000000001</v>
      </c>
      <c r="J70" s="1154">
        <v>2.6099999999999999E-3</v>
      </c>
      <c r="K70" s="1154">
        <v>0.56012600000000001</v>
      </c>
      <c r="L70" s="1154">
        <v>0</v>
      </c>
      <c r="M70" s="1154">
        <v>0.17851</v>
      </c>
      <c r="N70" s="1154">
        <v>0.60865999999999998</v>
      </c>
      <c r="O70" s="1154">
        <v>9.9299999999999996E-3</v>
      </c>
      <c r="P70" s="1155">
        <f t="shared" ref="P70:P92" si="2">SUM(D70:O70)</f>
        <v>3.0601000000000007</v>
      </c>
      <c r="Q70" s="1157"/>
      <c r="R70" s="47" t="s">
        <v>260</v>
      </c>
      <c r="S70" s="47">
        <v>1.4353670000000001</v>
      </c>
      <c r="T70" s="47">
        <v>0.12830000000000003</v>
      </c>
      <c r="U70" s="47">
        <v>0</v>
      </c>
      <c r="V70" s="47">
        <v>1.1867000000000001E-2</v>
      </c>
      <c r="W70" s="47">
        <v>0</v>
      </c>
      <c r="X70" s="47">
        <v>0.12473000000000001</v>
      </c>
      <c r="Y70" s="47">
        <v>2.6099999999999999E-3</v>
      </c>
      <c r="Z70" s="47">
        <v>0.56012600000000001</v>
      </c>
      <c r="AA70" s="47">
        <v>0</v>
      </c>
      <c r="AB70" s="47">
        <v>0.17851</v>
      </c>
      <c r="AC70" s="47">
        <v>0.60865999999999998</v>
      </c>
      <c r="AD70" s="47">
        <v>9.9299999999999996E-3</v>
      </c>
      <c r="AE70" s="47">
        <v>3.0601000000000007</v>
      </c>
      <c r="AF70" s="1149">
        <v>0</v>
      </c>
      <c r="AG70" s="1150"/>
      <c r="AU70" s="24"/>
    </row>
    <row r="71" spans="1:49" s="1151" customFormat="1" ht="23.1" customHeight="1" x14ac:dyDescent="0.3">
      <c r="A71" s="1112"/>
      <c r="B71" s="1152">
        <f t="shared" ref="B71:B92" si="3">+B70+1</f>
        <v>67</v>
      </c>
      <c r="C71" s="1153" t="s">
        <v>262</v>
      </c>
      <c r="D71" s="1154">
        <v>0</v>
      </c>
      <c r="E71" s="1154">
        <v>0</v>
      </c>
      <c r="F71" s="1154">
        <v>0</v>
      </c>
      <c r="G71" s="1154">
        <v>0</v>
      </c>
      <c r="H71" s="1154">
        <v>0</v>
      </c>
      <c r="I71" s="1154">
        <v>0</v>
      </c>
      <c r="J71" s="1154">
        <v>0</v>
      </c>
      <c r="K71" s="1154">
        <v>0</v>
      </c>
      <c r="L71" s="1154">
        <v>0</v>
      </c>
      <c r="M71" s="1154">
        <v>0</v>
      </c>
      <c r="N71" s="1154">
        <v>0</v>
      </c>
      <c r="O71" s="1154">
        <v>0</v>
      </c>
      <c r="P71" s="1155">
        <f t="shared" si="2"/>
        <v>0</v>
      </c>
      <c r="Q71" s="1157"/>
      <c r="R71" s="47" t="s">
        <v>262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47">
        <v>0</v>
      </c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1149">
        <v>0</v>
      </c>
      <c r="AG71" s="1150"/>
      <c r="AU71" s="24"/>
    </row>
    <row r="72" spans="1:49" s="1151" customFormat="1" ht="23.1" customHeight="1" x14ac:dyDescent="0.3">
      <c r="A72" s="1112"/>
      <c r="B72" s="1152">
        <f t="shared" si="1"/>
        <v>68</v>
      </c>
      <c r="C72" s="1153" t="s">
        <v>264</v>
      </c>
      <c r="D72" s="1154">
        <v>0.77143000000000006</v>
      </c>
      <c r="E72" s="1154">
        <v>0.70257000000000003</v>
      </c>
      <c r="F72" s="1154">
        <v>0.81842999999999999</v>
      </c>
      <c r="G72" s="1154">
        <v>0.76029000000000002</v>
      </c>
      <c r="H72" s="1154">
        <v>0.89363000000000004</v>
      </c>
      <c r="I72" s="1154">
        <v>0.8065500000000001</v>
      </c>
      <c r="J72" s="1154">
        <v>0.85880000000000001</v>
      </c>
      <c r="K72" s="1154">
        <v>0.88872000000000007</v>
      </c>
      <c r="L72" s="1154">
        <v>0.79513</v>
      </c>
      <c r="M72" s="1154">
        <v>0.85995600000000005</v>
      </c>
      <c r="N72" s="1154">
        <v>1.0936699999999999</v>
      </c>
      <c r="O72" s="1154">
        <v>1.1874800000000001</v>
      </c>
      <c r="P72" s="1155">
        <f t="shared" si="2"/>
        <v>10.436656000000001</v>
      </c>
      <c r="Q72" s="1157"/>
      <c r="R72" s="47" t="s">
        <v>264</v>
      </c>
      <c r="S72" s="47">
        <v>0.77143000000000006</v>
      </c>
      <c r="T72" s="47">
        <v>0.70257000000000003</v>
      </c>
      <c r="U72" s="47">
        <v>0.81842999999999999</v>
      </c>
      <c r="V72" s="47">
        <v>0.76029000000000002</v>
      </c>
      <c r="W72" s="47">
        <v>0.89363000000000004</v>
      </c>
      <c r="X72" s="47">
        <v>0.8065500000000001</v>
      </c>
      <c r="Y72" s="47">
        <v>0.85880000000000001</v>
      </c>
      <c r="Z72" s="47">
        <v>0.88872000000000007</v>
      </c>
      <c r="AA72" s="47">
        <v>0.79513</v>
      </c>
      <c r="AB72" s="47">
        <v>0.85995600000000005</v>
      </c>
      <c r="AC72" s="47">
        <v>1.0936699999999999</v>
      </c>
      <c r="AD72" s="47">
        <v>1.1874800000000001</v>
      </c>
      <c r="AE72" s="47">
        <v>10.436656000000001</v>
      </c>
      <c r="AF72" s="1149">
        <v>0</v>
      </c>
      <c r="AG72" s="1150"/>
      <c r="AU72" s="24"/>
    </row>
    <row r="73" spans="1:49" s="1151" customFormat="1" ht="23.1" customHeight="1" x14ac:dyDescent="0.3">
      <c r="A73" s="1112"/>
      <c r="B73" s="1152">
        <f t="shared" si="3"/>
        <v>69</v>
      </c>
      <c r="C73" s="1153" t="s">
        <v>266</v>
      </c>
      <c r="D73" s="1154">
        <v>0</v>
      </c>
      <c r="E73" s="1154">
        <v>0</v>
      </c>
      <c r="F73" s="1154">
        <v>0</v>
      </c>
      <c r="G73" s="1154">
        <v>0</v>
      </c>
      <c r="H73" s="1154">
        <v>0</v>
      </c>
      <c r="I73" s="1154">
        <v>0</v>
      </c>
      <c r="J73" s="1154">
        <v>0</v>
      </c>
      <c r="K73" s="1154">
        <v>0</v>
      </c>
      <c r="L73" s="1154">
        <v>0</v>
      </c>
      <c r="M73" s="1154">
        <v>0</v>
      </c>
      <c r="N73" s="1154">
        <v>0</v>
      </c>
      <c r="O73" s="1154">
        <v>0</v>
      </c>
      <c r="P73" s="1155">
        <f t="shared" si="2"/>
        <v>0</v>
      </c>
      <c r="Q73" s="122"/>
      <c r="R73" s="47" t="s">
        <v>266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0</v>
      </c>
      <c r="AB73" s="47">
        <v>0</v>
      </c>
      <c r="AC73" s="47">
        <v>0</v>
      </c>
      <c r="AD73" s="47">
        <v>0</v>
      </c>
      <c r="AE73" s="47">
        <v>0</v>
      </c>
      <c r="AF73" s="1149">
        <v>0</v>
      </c>
      <c r="AG73" s="1150"/>
      <c r="AU73" s="24"/>
    </row>
    <row r="74" spans="1:49" s="1151" customFormat="1" ht="23.1" customHeight="1" x14ac:dyDescent="0.3">
      <c r="A74" s="1112"/>
      <c r="B74" s="1152">
        <f t="shared" si="3"/>
        <v>70</v>
      </c>
      <c r="C74" s="1153" t="s">
        <v>268</v>
      </c>
      <c r="D74" s="1154">
        <v>15.417299000000002</v>
      </c>
      <c r="E74" s="1154">
        <v>13.888497000000001</v>
      </c>
      <c r="F74" s="1154">
        <v>15.729704</v>
      </c>
      <c r="G74" s="1154">
        <v>15.113339</v>
      </c>
      <c r="H74" s="1154">
        <v>15.366209000000001</v>
      </c>
      <c r="I74" s="1154">
        <v>14.600095</v>
      </c>
      <c r="J74" s="1154">
        <v>12.678851999999999</v>
      </c>
      <c r="K74" s="1154">
        <v>13.280127999999999</v>
      </c>
      <c r="L74" s="1154">
        <v>14.591391999999999</v>
      </c>
      <c r="M74" s="1154">
        <v>14.924323999999999</v>
      </c>
      <c r="N74" s="1154">
        <v>14.008460000000001</v>
      </c>
      <c r="O74" s="1154">
        <v>14.770779999999998</v>
      </c>
      <c r="P74" s="1155">
        <f t="shared" si="2"/>
        <v>174.369079</v>
      </c>
      <c r="Q74" s="122"/>
      <c r="R74" s="47" t="s">
        <v>268</v>
      </c>
      <c r="S74" s="47">
        <v>15.417299000000002</v>
      </c>
      <c r="T74" s="47">
        <v>13.888497000000001</v>
      </c>
      <c r="U74" s="47">
        <v>15.729704</v>
      </c>
      <c r="V74" s="47">
        <v>15.113339</v>
      </c>
      <c r="W74" s="47">
        <v>15.366209000000001</v>
      </c>
      <c r="X74" s="47">
        <v>14.600095</v>
      </c>
      <c r="Y74" s="47">
        <v>12.678851999999999</v>
      </c>
      <c r="Z74" s="47">
        <v>13.280127999999999</v>
      </c>
      <c r="AA74" s="47">
        <v>14.591391999999999</v>
      </c>
      <c r="AB74" s="47">
        <v>14.924323999999999</v>
      </c>
      <c r="AC74" s="47">
        <v>14.008460000000001</v>
      </c>
      <c r="AD74" s="47">
        <v>14.770779999999998</v>
      </c>
      <c r="AE74" s="47">
        <v>174.369079</v>
      </c>
      <c r="AF74" s="1149">
        <v>0</v>
      </c>
      <c r="AG74" s="1150"/>
      <c r="AU74" s="24"/>
    </row>
    <row r="75" spans="1:49" s="1151" customFormat="1" ht="23.1" customHeight="1" x14ac:dyDescent="0.3">
      <c r="A75" s="1112"/>
      <c r="B75" s="1152">
        <f t="shared" si="3"/>
        <v>71</v>
      </c>
      <c r="C75" s="1153" t="s">
        <v>1741</v>
      </c>
      <c r="D75" s="1154">
        <v>0.1113</v>
      </c>
      <c r="E75" s="1154">
        <v>0.1028</v>
      </c>
      <c r="F75" s="1154">
        <v>0.12940000000000002</v>
      </c>
      <c r="G75" s="1154">
        <v>8.9200000000000002E-2</v>
      </c>
      <c r="H75" s="1154">
        <v>9.290000000000001E-2</v>
      </c>
      <c r="I75" s="1154">
        <v>8.3299999999999999E-2</v>
      </c>
      <c r="J75" s="1154">
        <v>7.9299999999999995E-2</v>
      </c>
      <c r="K75" s="1154">
        <v>0.1014</v>
      </c>
      <c r="L75" s="1154">
        <v>0.1014</v>
      </c>
      <c r="M75" s="1154">
        <v>0.10879999999999999</v>
      </c>
      <c r="N75" s="1154">
        <v>9.5000000000000001E-2</v>
      </c>
      <c r="O75" s="1154">
        <v>6.4700000000000008E-2</v>
      </c>
      <c r="P75" s="1155">
        <f t="shared" si="2"/>
        <v>1.1595000000000002</v>
      </c>
      <c r="Q75" s="122"/>
      <c r="R75" s="47" t="s">
        <v>1741</v>
      </c>
      <c r="S75" s="47">
        <v>0.1113</v>
      </c>
      <c r="T75" s="47">
        <v>0.1028</v>
      </c>
      <c r="U75" s="47">
        <v>0.12940000000000002</v>
      </c>
      <c r="V75" s="47">
        <v>8.9200000000000002E-2</v>
      </c>
      <c r="W75" s="47">
        <v>9.290000000000001E-2</v>
      </c>
      <c r="X75" s="47">
        <v>8.3299999999999999E-2</v>
      </c>
      <c r="Y75" s="47">
        <v>7.9299999999999995E-2</v>
      </c>
      <c r="Z75" s="47">
        <v>0.1014</v>
      </c>
      <c r="AA75" s="47">
        <v>0.1014</v>
      </c>
      <c r="AB75" s="47">
        <v>0.10879999999999999</v>
      </c>
      <c r="AC75" s="47">
        <v>9.5000000000000001E-2</v>
      </c>
      <c r="AD75" s="47">
        <v>6.4700000000000008E-2</v>
      </c>
      <c r="AE75" s="47">
        <v>1.1595000000000002</v>
      </c>
      <c r="AF75" s="1149">
        <v>0</v>
      </c>
      <c r="AG75" s="1150"/>
      <c r="AU75" s="24"/>
    </row>
    <row r="76" spans="1:49" s="1151" customFormat="1" ht="23.1" customHeight="1" x14ac:dyDescent="0.3">
      <c r="A76" s="1112"/>
      <c r="B76" s="1152">
        <f t="shared" si="3"/>
        <v>72</v>
      </c>
      <c r="C76" s="1153" t="s">
        <v>270</v>
      </c>
      <c r="D76" s="1154">
        <v>0</v>
      </c>
      <c r="E76" s="1154">
        <v>0</v>
      </c>
      <c r="F76" s="1154">
        <v>0</v>
      </c>
      <c r="G76" s="1154">
        <v>0</v>
      </c>
      <c r="H76" s="1154">
        <v>0</v>
      </c>
      <c r="I76" s="1154">
        <v>0</v>
      </c>
      <c r="J76" s="1154">
        <v>0</v>
      </c>
      <c r="K76" s="1154">
        <v>0</v>
      </c>
      <c r="L76" s="1154">
        <v>0</v>
      </c>
      <c r="M76" s="1154">
        <v>0</v>
      </c>
      <c r="N76" s="1154">
        <v>4.1999999999999996E-4</v>
      </c>
      <c r="O76" s="1154">
        <v>9.4399999999999987E-3</v>
      </c>
      <c r="P76" s="1155">
        <f t="shared" si="2"/>
        <v>9.859999999999999E-3</v>
      </c>
      <c r="Q76" s="1148"/>
      <c r="R76" s="47" t="s">
        <v>270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0</v>
      </c>
      <c r="AB76" s="47">
        <v>0</v>
      </c>
      <c r="AC76" s="47">
        <v>4.1999999999999996E-4</v>
      </c>
      <c r="AD76" s="47">
        <v>9.4399999999999987E-3</v>
      </c>
      <c r="AE76" s="47">
        <v>9.859999999999999E-3</v>
      </c>
      <c r="AF76" s="1149">
        <v>0</v>
      </c>
      <c r="AG76" s="1150"/>
      <c r="AU76" s="24"/>
    </row>
    <row r="77" spans="1:49" s="1151" customFormat="1" ht="23.1" customHeight="1" x14ac:dyDescent="0.3">
      <c r="A77" s="1112"/>
      <c r="B77" s="1152">
        <f t="shared" si="3"/>
        <v>73</v>
      </c>
      <c r="C77" s="1153" t="s">
        <v>272</v>
      </c>
      <c r="D77" s="1154">
        <v>0</v>
      </c>
      <c r="E77" s="1154">
        <v>0</v>
      </c>
      <c r="F77" s="1154">
        <v>0</v>
      </c>
      <c r="G77" s="1154">
        <v>0</v>
      </c>
      <c r="H77" s="1154">
        <v>0</v>
      </c>
      <c r="I77" s="1154">
        <v>0</v>
      </c>
      <c r="J77" s="1154">
        <v>0</v>
      </c>
      <c r="K77" s="1154">
        <v>0</v>
      </c>
      <c r="L77" s="1154">
        <v>0</v>
      </c>
      <c r="M77" s="1154">
        <v>0</v>
      </c>
      <c r="N77" s="1154">
        <v>0</v>
      </c>
      <c r="O77" s="1154">
        <v>0</v>
      </c>
      <c r="P77" s="1155">
        <f t="shared" si="2"/>
        <v>0</v>
      </c>
      <c r="Q77" s="1148"/>
      <c r="R77" s="47" t="s">
        <v>272</v>
      </c>
      <c r="S77" s="47">
        <v>0</v>
      </c>
      <c r="T77" s="47">
        <v>0</v>
      </c>
      <c r="U77" s="47">
        <v>0</v>
      </c>
      <c r="V77" s="47">
        <v>0</v>
      </c>
      <c r="W77" s="47">
        <v>0</v>
      </c>
      <c r="X77" s="47">
        <v>0</v>
      </c>
      <c r="Y77" s="47">
        <v>0</v>
      </c>
      <c r="Z77" s="47">
        <v>0</v>
      </c>
      <c r="AA77" s="47">
        <v>0</v>
      </c>
      <c r="AB77" s="47">
        <v>0</v>
      </c>
      <c r="AC77" s="47">
        <v>0</v>
      </c>
      <c r="AD77" s="47">
        <v>0</v>
      </c>
      <c r="AE77" s="47">
        <v>0</v>
      </c>
      <c r="AF77" s="1149">
        <v>0</v>
      </c>
      <c r="AG77" s="1150"/>
      <c r="AU77" s="24"/>
    </row>
    <row r="78" spans="1:49" s="1151" customFormat="1" ht="23.1" customHeight="1" x14ac:dyDescent="0.3">
      <c r="A78" s="1112"/>
      <c r="B78" s="1152">
        <f t="shared" si="3"/>
        <v>74</v>
      </c>
      <c r="C78" s="1153" t="s">
        <v>274</v>
      </c>
      <c r="D78" s="1154">
        <v>5.3092799999999993</v>
      </c>
      <c r="E78" s="1154">
        <v>5.0727700000000002</v>
      </c>
      <c r="F78" s="1154">
        <v>4.2188599999999994</v>
      </c>
      <c r="G78" s="1154">
        <v>5.3256099999999993</v>
      </c>
      <c r="H78" s="1154">
        <v>5.8817330000000005</v>
      </c>
      <c r="I78" s="1154">
        <v>5.8387000000000002</v>
      </c>
      <c r="J78" s="1154">
        <v>5.6270670000000003</v>
      </c>
      <c r="K78" s="1154">
        <v>5.9513299999999996</v>
      </c>
      <c r="L78" s="1154">
        <v>1.3507799999999999</v>
      </c>
      <c r="M78" s="1154">
        <v>0</v>
      </c>
      <c r="N78" s="1154">
        <v>0</v>
      </c>
      <c r="O78" s="1154">
        <v>0</v>
      </c>
      <c r="P78" s="1155">
        <f t="shared" si="2"/>
        <v>44.576129999999992</v>
      </c>
      <c r="Q78" s="1148"/>
      <c r="R78" s="47" t="s">
        <v>274</v>
      </c>
      <c r="S78" s="47">
        <v>5.3092799999999993</v>
      </c>
      <c r="T78" s="47">
        <v>5.0727700000000002</v>
      </c>
      <c r="U78" s="47">
        <v>4.2188599999999994</v>
      </c>
      <c r="V78" s="47">
        <v>5.3256099999999993</v>
      </c>
      <c r="W78" s="47">
        <v>5.8817330000000005</v>
      </c>
      <c r="X78" s="47">
        <v>5.8387000000000002</v>
      </c>
      <c r="Y78" s="47">
        <v>5.6270670000000003</v>
      </c>
      <c r="Z78" s="47">
        <v>5.9513299999999996</v>
      </c>
      <c r="AA78" s="47">
        <v>1.3507799999999999</v>
      </c>
      <c r="AB78" s="47">
        <v>0</v>
      </c>
      <c r="AC78" s="47">
        <v>0</v>
      </c>
      <c r="AD78" s="47">
        <v>0</v>
      </c>
      <c r="AE78" s="47">
        <v>44.576129999999992</v>
      </c>
      <c r="AF78" s="1149">
        <v>0</v>
      </c>
      <c r="AG78" s="1150"/>
      <c r="AU78" s="24"/>
    </row>
    <row r="79" spans="1:49" s="1151" customFormat="1" ht="23.1" customHeight="1" x14ac:dyDescent="0.3">
      <c r="A79" s="1112"/>
      <c r="B79" s="1152">
        <f t="shared" si="3"/>
        <v>75</v>
      </c>
      <c r="C79" s="1153" t="s">
        <v>1745</v>
      </c>
      <c r="D79" s="1154">
        <v>0</v>
      </c>
      <c r="E79" s="1154">
        <v>0</v>
      </c>
      <c r="F79" s="1154">
        <v>0</v>
      </c>
      <c r="G79" s="1154">
        <v>0</v>
      </c>
      <c r="H79" s="1154">
        <v>0</v>
      </c>
      <c r="I79" s="1154">
        <v>0</v>
      </c>
      <c r="J79" s="1154">
        <v>0</v>
      </c>
      <c r="K79" s="1154">
        <v>0</v>
      </c>
      <c r="L79" s="1154">
        <v>0</v>
      </c>
      <c r="M79" s="1154">
        <v>0</v>
      </c>
      <c r="N79" s="1154">
        <v>0</v>
      </c>
      <c r="O79" s="1154">
        <v>0</v>
      </c>
      <c r="P79" s="1155">
        <f t="shared" si="2"/>
        <v>0</v>
      </c>
      <c r="Q79" s="1148"/>
      <c r="R79" s="47" t="s">
        <v>1745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1149">
        <v>0</v>
      </c>
      <c r="AG79" s="1150"/>
      <c r="AU79" s="24"/>
    </row>
    <row r="80" spans="1:49" s="1151" customFormat="1" ht="23.1" customHeight="1" x14ac:dyDescent="0.3">
      <c r="A80" s="1112"/>
      <c r="B80" s="1152">
        <f t="shared" si="3"/>
        <v>76</v>
      </c>
      <c r="C80" s="1153" t="s">
        <v>276</v>
      </c>
      <c r="D80" s="1154">
        <v>0.26233999999999996</v>
      </c>
      <c r="E80" s="1154">
        <v>0.27660000000000001</v>
      </c>
      <c r="F80" s="1154">
        <v>0.28261999999999998</v>
      </c>
      <c r="G80" s="1154">
        <v>0.28205000000000002</v>
      </c>
      <c r="H80" s="1154">
        <v>0.27667000000000003</v>
      </c>
      <c r="I80" s="1154">
        <v>0.24900999999999998</v>
      </c>
      <c r="J80" s="1154">
        <v>0.22909000000000002</v>
      </c>
      <c r="K80" s="1154">
        <v>0.22313</v>
      </c>
      <c r="L80" s="1154">
        <v>0.22377</v>
      </c>
      <c r="M80" s="1154">
        <v>0.22547</v>
      </c>
      <c r="N80" s="1154"/>
      <c r="O80" s="1154"/>
      <c r="P80" s="1155">
        <f t="shared" si="2"/>
        <v>2.5307499999999998</v>
      </c>
      <c r="Q80" s="1148"/>
      <c r="R80" s="47" t="s">
        <v>276</v>
      </c>
      <c r="S80" s="47">
        <v>0.26233999999999996</v>
      </c>
      <c r="T80" s="47">
        <v>0.27660000000000001</v>
      </c>
      <c r="U80" s="47">
        <v>0.28261999999999998</v>
      </c>
      <c r="V80" s="47">
        <v>0.28205000000000002</v>
      </c>
      <c r="W80" s="47">
        <v>0.27667000000000003</v>
      </c>
      <c r="X80" s="47">
        <v>0.24900999999999998</v>
      </c>
      <c r="Y80" s="47">
        <v>0.22909000000000002</v>
      </c>
      <c r="Z80" s="47">
        <v>0.22313</v>
      </c>
      <c r="AA80" s="47">
        <v>0.22377</v>
      </c>
      <c r="AB80" s="47">
        <v>0.22547</v>
      </c>
      <c r="AC80" s="47"/>
      <c r="AD80" s="47"/>
      <c r="AE80" s="47">
        <v>2.5307499999999998</v>
      </c>
      <c r="AF80" s="1149">
        <v>0</v>
      </c>
      <c r="AG80" s="47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</row>
    <row r="81" spans="1:47" s="73" customFormat="1" ht="23.1" customHeight="1" x14ac:dyDescent="0.3">
      <c r="A81" s="75"/>
      <c r="B81" s="1152">
        <f t="shared" si="3"/>
        <v>77</v>
      </c>
      <c r="C81" s="1153" t="s">
        <v>1823</v>
      </c>
      <c r="D81" s="1154">
        <v>0</v>
      </c>
      <c r="E81" s="1154">
        <v>0</v>
      </c>
      <c r="F81" s="1154">
        <v>0</v>
      </c>
      <c r="G81" s="1154">
        <v>0</v>
      </c>
      <c r="H81" s="1154">
        <v>0</v>
      </c>
      <c r="I81" s="1154">
        <v>0</v>
      </c>
      <c r="J81" s="1154">
        <v>0</v>
      </c>
      <c r="K81" s="1154">
        <v>0</v>
      </c>
      <c r="L81" s="1154">
        <v>0</v>
      </c>
      <c r="M81" s="1154">
        <v>0</v>
      </c>
      <c r="N81" s="1154">
        <v>0</v>
      </c>
      <c r="O81" s="1154">
        <v>0</v>
      </c>
      <c r="P81" s="1155">
        <f t="shared" si="2"/>
        <v>0</v>
      </c>
      <c r="Q81" s="1128"/>
      <c r="R81" s="47" t="s">
        <v>1823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47">
        <v>0</v>
      </c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1149">
        <v>0</v>
      </c>
      <c r="AG81" s="47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</row>
    <row r="82" spans="1:47" s="73" customFormat="1" ht="23.1" customHeight="1" x14ac:dyDescent="0.3">
      <c r="A82" s="75"/>
      <c r="B82" s="1152">
        <f t="shared" si="3"/>
        <v>78</v>
      </c>
      <c r="C82" s="1153" t="s">
        <v>278</v>
      </c>
      <c r="D82" s="1154">
        <v>0.16165599999999999</v>
      </c>
      <c r="E82" s="1154">
        <v>0.48430399999999996</v>
      </c>
      <c r="F82" s="1154">
        <v>0.61797400000000002</v>
      </c>
      <c r="G82" s="1154">
        <v>0.773038</v>
      </c>
      <c r="H82" s="1154">
        <v>0.65878999999999999</v>
      </c>
      <c r="I82" s="1154">
        <v>0.66836399999999996</v>
      </c>
      <c r="J82" s="1154">
        <v>0.78649499999999994</v>
      </c>
      <c r="K82" s="1154">
        <v>0.45442700000000003</v>
      </c>
      <c r="L82" s="1154">
        <v>0.53275500000000009</v>
      </c>
      <c r="M82" s="1154">
        <v>0.28309300000000004</v>
      </c>
      <c r="N82" s="1154">
        <v>3.6865000000000002E-2</v>
      </c>
      <c r="O82" s="1154">
        <v>0.184748</v>
      </c>
      <c r="P82" s="1155">
        <f t="shared" si="2"/>
        <v>5.6425089999999996</v>
      </c>
      <c r="Q82" s="122"/>
      <c r="R82" s="47" t="s">
        <v>278</v>
      </c>
      <c r="S82" s="47">
        <v>0.16165599999999999</v>
      </c>
      <c r="T82" s="47">
        <v>0.48430399999999996</v>
      </c>
      <c r="U82" s="47">
        <v>0.61797400000000002</v>
      </c>
      <c r="V82" s="47">
        <v>0.773038</v>
      </c>
      <c r="W82" s="47">
        <v>0.65878999999999999</v>
      </c>
      <c r="X82" s="47">
        <v>0.66836399999999996</v>
      </c>
      <c r="Y82" s="47">
        <v>0.78649499999999994</v>
      </c>
      <c r="Z82" s="47">
        <v>0.45442700000000003</v>
      </c>
      <c r="AA82" s="47">
        <v>0.53275500000000009</v>
      </c>
      <c r="AB82" s="47">
        <v>0.28309300000000004</v>
      </c>
      <c r="AC82" s="47">
        <v>3.6865000000000002E-2</v>
      </c>
      <c r="AD82" s="47">
        <v>0.184748</v>
      </c>
      <c r="AE82" s="47">
        <v>5.6425089999999996</v>
      </c>
      <c r="AF82" s="1149">
        <v>0</v>
      </c>
      <c r="AG82" s="47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</row>
    <row r="83" spans="1:47" s="73" customFormat="1" ht="23.1" customHeight="1" x14ac:dyDescent="0.3">
      <c r="A83" s="75"/>
      <c r="B83" s="1152">
        <f t="shared" si="3"/>
        <v>79</v>
      </c>
      <c r="C83" s="1153" t="s">
        <v>1822</v>
      </c>
      <c r="D83" s="1154">
        <v>0</v>
      </c>
      <c r="E83" s="1154">
        <v>2.2890000000000002E-3</v>
      </c>
      <c r="F83" s="1154">
        <v>0</v>
      </c>
      <c r="G83" s="1154">
        <v>0</v>
      </c>
      <c r="H83" s="1154">
        <v>2.32E-3</v>
      </c>
      <c r="I83" s="1154">
        <v>0</v>
      </c>
      <c r="J83" s="1154">
        <v>0</v>
      </c>
      <c r="K83" s="1154">
        <v>0</v>
      </c>
      <c r="L83" s="1154">
        <v>0</v>
      </c>
      <c r="M83" s="1154">
        <v>0</v>
      </c>
      <c r="N83" s="1154">
        <v>0</v>
      </c>
      <c r="O83" s="1154">
        <v>0</v>
      </c>
      <c r="P83" s="1155">
        <f t="shared" si="2"/>
        <v>4.6090000000000002E-3</v>
      </c>
      <c r="Q83" s="122"/>
      <c r="R83" s="47" t="s">
        <v>1822</v>
      </c>
      <c r="S83" s="47">
        <v>0</v>
      </c>
      <c r="T83" s="47">
        <v>2.2890000000000002E-3</v>
      </c>
      <c r="U83" s="47">
        <v>0</v>
      </c>
      <c r="V83" s="47">
        <v>0</v>
      </c>
      <c r="W83" s="47">
        <v>2.32E-3</v>
      </c>
      <c r="X83" s="47">
        <v>0</v>
      </c>
      <c r="Y83" s="47">
        <v>0</v>
      </c>
      <c r="Z83" s="47">
        <v>0</v>
      </c>
      <c r="AA83" s="47">
        <v>0</v>
      </c>
      <c r="AB83" s="47">
        <v>0</v>
      </c>
      <c r="AC83" s="47">
        <v>0</v>
      </c>
      <c r="AD83" s="47">
        <v>0</v>
      </c>
      <c r="AE83" s="47">
        <v>4.6090000000000002E-3</v>
      </c>
      <c r="AF83" s="1149">
        <v>0</v>
      </c>
      <c r="AG83" s="47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</row>
    <row r="84" spans="1:47" s="73" customFormat="1" ht="23.1" customHeight="1" x14ac:dyDescent="0.3">
      <c r="A84" s="75"/>
      <c r="B84" s="1152">
        <f t="shared" si="3"/>
        <v>80</v>
      </c>
      <c r="C84" s="1153" t="s">
        <v>280</v>
      </c>
      <c r="D84" s="1154">
        <v>2.7829899999999999</v>
      </c>
      <c r="E84" s="1154">
        <v>2.5818680000000001</v>
      </c>
      <c r="F84" s="1154">
        <v>3.3765970000000003</v>
      </c>
      <c r="G84" s="1154">
        <v>2.9988950000000001</v>
      </c>
      <c r="H84" s="1154">
        <v>3.4151419999999999</v>
      </c>
      <c r="I84" s="1154">
        <v>3.4128730000000003</v>
      </c>
      <c r="J84" s="1154">
        <v>1.8556600000000001</v>
      </c>
      <c r="K84" s="1154">
        <v>1.9136709999999999</v>
      </c>
      <c r="L84" s="1154">
        <v>1.900655</v>
      </c>
      <c r="M84" s="1154">
        <v>1.9122049999999999</v>
      </c>
      <c r="N84" s="1154">
        <v>1.837324</v>
      </c>
      <c r="O84" s="1154">
        <v>1.9014260000000001</v>
      </c>
      <c r="P84" s="1155">
        <f t="shared" si="2"/>
        <v>29.889306000000001</v>
      </c>
      <c r="Q84" s="122"/>
      <c r="R84" s="47" t="s">
        <v>280</v>
      </c>
      <c r="S84" s="47">
        <v>2.7829899999999999</v>
      </c>
      <c r="T84" s="47">
        <v>2.5818680000000001</v>
      </c>
      <c r="U84" s="47">
        <v>3.3765970000000003</v>
      </c>
      <c r="V84" s="47">
        <v>2.9988950000000001</v>
      </c>
      <c r="W84" s="47">
        <v>3.4151419999999999</v>
      </c>
      <c r="X84" s="47">
        <v>3.4128730000000003</v>
      </c>
      <c r="Y84" s="47">
        <v>1.8556600000000001</v>
      </c>
      <c r="Z84" s="47">
        <v>1.9136709999999999</v>
      </c>
      <c r="AA84" s="47">
        <v>1.900655</v>
      </c>
      <c r="AB84" s="47">
        <v>1.9122049999999999</v>
      </c>
      <c r="AC84" s="47">
        <v>1.837324</v>
      </c>
      <c r="AD84" s="47">
        <v>1.9014260000000001</v>
      </c>
      <c r="AE84" s="47">
        <v>29.889306000000001</v>
      </c>
      <c r="AF84" s="1149">
        <v>0</v>
      </c>
      <c r="AG84" s="47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</row>
    <row r="85" spans="1:47" s="73" customFormat="1" ht="23.1" customHeight="1" x14ac:dyDescent="0.3">
      <c r="A85" s="75"/>
      <c r="B85" s="1152">
        <f t="shared" si="3"/>
        <v>81</v>
      </c>
      <c r="C85" s="1153" t="s">
        <v>282</v>
      </c>
      <c r="D85" s="1154">
        <v>2.918E-3</v>
      </c>
      <c r="E85" s="1154">
        <v>1.2862999999999999E-2</v>
      </c>
      <c r="F85" s="1154">
        <v>4.5339999999999998E-3</v>
      </c>
      <c r="G85" s="1154">
        <v>2.72E-4</v>
      </c>
      <c r="H85" s="1154">
        <v>3.8999999999999999E-4</v>
      </c>
      <c r="I85" s="1154">
        <v>4.235E-3</v>
      </c>
      <c r="J85" s="1154">
        <v>1.3309999999999999E-3</v>
      </c>
      <c r="K85" s="1154">
        <v>3.9709999999999997E-3</v>
      </c>
      <c r="L85" s="1154">
        <v>1.8327000000000003E-2</v>
      </c>
      <c r="M85" s="1154">
        <v>1.4228999999999999E-2</v>
      </c>
      <c r="N85" s="1154">
        <v>5.5000000000000003E-4</v>
      </c>
      <c r="O85" s="1154">
        <v>4.6310000000000006E-3</v>
      </c>
      <c r="P85" s="1155">
        <f t="shared" si="2"/>
        <v>6.8250999999999992E-2</v>
      </c>
      <c r="Q85" s="122"/>
      <c r="R85" s="47" t="s">
        <v>282</v>
      </c>
      <c r="S85" s="47">
        <v>2.918E-3</v>
      </c>
      <c r="T85" s="47">
        <v>1.2862999999999999E-2</v>
      </c>
      <c r="U85" s="47">
        <v>4.5339999999999998E-3</v>
      </c>
      <c r="V85" s="47">
        <v>2.72E-4</v>
      </c>
      <c r="W85" s="47">
        <v>3.8999999999999999E-4</v>
      </c>
      <c r="X85" s="47">
        <v>4.235E-3</v>
      </c>
      <c r="Y85" s="47">
        <v>1.3309999999999999E-3</v>
      </c>
      <c r="Z85" s="47">
        <v>3.9709999999999997E-3</v>
      </c>
      <c r="AA85" s="47">
        <v>1.8327000000000003E-2</v>
      </c>
      <c r="AB85" s="47">
        <v>1.4228999999999999E-2</v>
      </c>
      <c r="AC85" s="47">
        <v>5.5000000000000003E-4</v>
      </c>
      <c r="AD85" s="47">
        <v>4.6310000000000006E-3</v>
      </c>
      <c r="AE85" s="47">
        <v>6.8250999999999992E-2</v>
      </c>
      <c r="AF85" s="1149">
        <v>0</v>
      </c>
      <c r="AG85" s="47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</row>
    <row r="86" spans="1:47" s="73" customFormat="1" ht="23.1" customHeight="1" x14ac:dyDescent="0.3">
      <c r="A86" s="75"/>
      <c r="B86" s="1152">
        <f t="shared" si="3"/>
        <v>82</v>
      </c>
      <c r="C86" s="1153" t="s">
        <v>1749</v>
      </c>
      <c r="D86" s="1154">
        <v>0.22319999999999998</v>
      </c>
      <c r="E86" s="1154">
        <v>0.21130000000000002</v>
      </c>
      <c r="F86" s="1154">
        <v>0.26600000000000001</v>
      </c>
      <c r="G86" s="1154">
        <v>0.1918</v>
      </c>
      <c r="H86" s="1154">
        <v>0.1951</v>
      </c>
      <c r="I86" s="1154">
        <v>0.2235</v>
      </c>
      <c r="J86" s="1154">
        <v>0.17630000000000001</v>
      </c>
      <c r="K86" s="1154">
        <v>0.19319999999999998</v>
      </c>
      <c r="L86" s="1154">
        <v>0.18940000000000001</v>
      </c>
      <c r="M86" s="1154">
        <v>0.19469999999999998</v>
      </c>
      <c r="N86" s="1154">
        <v>0.19019999999999998</v>
      </c>
      <c r="O86" s="1154">
        <v>0.17280000000000001</v>
      </c>
      <c r="P86" s="1155">
        <f t="shared" si="2"/>
        <v>2.4275000000000002</v>
      </c>
      <c r="Q86" s="122"/>
      <c r="R86" s="47" t="s">
        <v>1749</v>
      </c>
      <c r="S86" s="47">
        <v>0.22319999999999998</v>
      </c>
      <c r="T86" s="47">
        <v>0.21130000000000002</v>
      </c>
      <c r="U86" s="47">
        <v>0.26600000000000001</v>
      </c>
      <c r="V86" s="47">
        <v>0.1918</v>
      </c>
      <c r="W86" s="47">
        <v>0.1951</v>
      </c>
      <c r="X86" s="47">
        <v>0.2235</v>
      </c>
      <c r="Y86" s="47">
        <v>0.17630000000000001</v>
      </c>
      <c r="Z86" s="47">
        <v>0.19319999999999998</v>
      </c>
      <c r="AA86" s="47">
        <v>0.18940000000000001</v>
      </c>
      <c r="AB86" s="47">
        <v>0.19469999999999998</v>
      </c>
      <c r="AC86" s="47">
        <v>0.19019999999999998</v>
      </c>
      <c r="AD86" s="47">
        <v>0.17280000000000001</v>
      </c>
      <c r="AE86" s="47">
        <v>2.4275000000000002</v>
      </c>
      <c r="AF86" s="1149">
        <v>0</v>
      </c>
      <c r="AG86" s="47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</row>
    <row r="87" spans="1:47" ht="23.1" customHeight="1" x14ac:dyDescent="0.3">
      <c r="B87" s="1152">
        <f t="shared" si="3"/>
        <v>83</v>
      </c>
      <c r="C87" s="1153" t="s">
        <v>1751</v>
      </c>
      <c r="D87" s="1154">
        <v>1.6199999999999999E-2</v>
      </c>
      <c r="E87" s="1154">
        <v>1.9149999999999997E-2</v>
      </c>
      <c r="F87" s="1154">
        <v>4.4597000000000005E-2</v>
      </c>
      <c r="G87" s="1154">
        <v>2.5047E-2</v>
      </c>
      <c r="H87" s="1154">
        <v>5.0008999999999998E-2</v>
      </c>
      <c r="I87" s="1154">
        <v>1.6492E-2</v>
      </c>
      <c r="J87" s="1154">
        <v>2.1905000000000001E-2</v>
      </c>
      <c r="K87" s="1154">
        <v>2.8575E-2</v>
      </c>
      <c r="L87" s="1154">
        <v>6.2192999999999998E-2</v>
      </c>
      <c r="M87" s="1154">
        <v>2.4649999999999998E-2</v>
      </c>
      <c r="N87" s="1154">
        <v>5.5943E-2</v>
      </c>
      <c r="O87" s="1154">
        <v>4.5456000000000003E-2</v>
      </c>
      <c r="P87" s="1155">
        <f t="shared" si="2"/>
        <v>0.410217</v>
      </c>
      <c r="R87" s="47" t="s">
        <v>1751</v>
      </c>
      <c r="S87" s="47">
        <v>1.6199999999999999E-2</v>
      </c>
      <c r="T87" s="47">
        <v>1.9149999999999997E-2</v>
      </c>
      <c r="U87" s="47">
        <v>4.4597000000000005E-2</v>
      </c>
      <c r="V87" s="47">
        <v>2.5047E-2</v>
      </c>
      <c r="W87" s="47">
        <v>5.0008999999999998E-2</v>
      </c>
      <c r="X87" s="47">
        <v>1.6492E-2</v>
      </c>
      <c r="Y87" s="47">
        <v>2.1905000000000001E-2</v>
      </c>
      <c r="Z87" s="47">
        <v>2.8575E-2</v>
      </c>
      <c r="AA87" s="47">
        <v>6.2192999999999998E-2</v>
      </c>
      <c r="AB87" s="47">
        <v>2.4649999999999998E-2</v>
      </c>
      <c r="AC87" s="47">
        <v>5.5943E-2</v>
      </c>
      <c r="AD87" s="47">
        <v>4.5456000000000003E-2</v>
      </c>
      <c r="AE87" s="47">
        <v>0.410217</v>
      </c>
      <c r="AF87" s="1149">
        <v>0</v>
      </c>
    </row>
    <row r="88" spans="1:47" ht="23.1" customHeight="1" x14ac:dyDescent="0.3">
      <c r="B88" s="1152">
        <f t="shared" si="3"/>
        <v>84</v>
      </c>
      <c r="C88" s="1153" t="s">
        <v>284</v>
      </c>
      <c r="D88" s="1154">
        <v>1.651635</v>
      </c>
      <c r="E88" s="1154">
        <v>4.5868250000000002</v>
      </c>
      <c r="F88" s="1154">
        <v>1.403273</v>
      </c>
      <c r="G88" s="1154">
        <v>1.3545429999999998</v>
      </c>
      <c r="H88" s="1154">
        <v>3.126404</v>
      </c>
      <c r="I88" s="1154">
        <v>2.4915100000000003</v>
      </c>
      <c r="J88" s="1154">
        <v>2.0675270000000001</v>
      </c>
      <c r="K88" s="1154">
        <v>1.695265</v>
      </c>
      <c r="L88" s="1154">
        <v>0.83665400000000001</v>
      </c>
      <c r="M88" s="1154">
        <v>1.386951</v>
      </c>
      <c r="N88" s="1154">
        <v>0</v>
      </c>
      <c r="O88" s="1154">
        <v>1.2875519999999998</v>
      </c>
      <c r="P88" s="1155">
        <f t="shared" si="2"/>
        <v>21.888138999999995</v>
      </c>
      <c r="R88" s="47" t="s">
        <v>284</v>
      </c>
      <c r="S88" s="47">
        <v>1.651635</v>
      </c>
      <c r="T88" s="47">
        <v>4.5868250000000002</v>
      </c>
      <c r="U88" s="47">
        <v>1.403273</v>
      </c>
      <c r="V88" s="47">
        <v>1.3545429999999998</v>
      </c>
      <c r="W88" s="47">
        <v>3.126404</v>
      </c>
      <c r="X88" s="47">
        <v>2.4915100000000003</v>
      </c>
      <c r="Y88" s="47">
        <v>2.0675270000000001</v>
      </c>
      <c r="Z88" s="47">
        <v>1.695265</v>
      </c>
      <c r="AA88" s="47">
        <v>0.83665400000000001</v>
      </c>
      <c r="AB88" s="47">
        <v>1.386951</v>
      </c>
      <c r="AC88" s="47">
        <v>0</v>
      </c>
      <c r="AD88" s="47">
        <v>1.2875519999999998</v>
      </c>
      <c r="AE88" s="47">
        <v>21.888138999999995</v>
      </c>
      <c r="AF88" s="1149">
        <v>0</v>
      </c>
    </row>
    <row r="89" spans="1:47" ht="23.1" customHeight="1" x14ac:dyDescent="0.3">
      <c r="B89" s="1152">
        <f t="shared" si="3"/>
        <v>85</v>
      </c>
      <c r="C89" s="1153" t="s">
        <v>1714</v>
      </c>
      <c r="D89" s="1154">
        <v>18.813420000000001</v>
      </c>
      <c r="E89" s="1154">
        <v>20.302095999999999</v>
      </c>
      <c r="F89" s="1154">
        <v>22.630006999999999</v>
      </c>
      <c r="G89" s="1154">
        <v>20.952725000000001</v>
      </c>
      <c r="H89" s="1154">
        <v>24.119796000000001</v>
      </c>
      <c r="I89" s="1154">
        <v>20.933821999999999</v>
      </c>
      <c r="J89" s="1154">
        <v>18.852795999999998</v>
      </c>
      <c r="K89" s="1154">
        <v>15.774659</v>
      </c>
      <c r="L89" s="1154">
        <v>19.182881000000002</v>
      </c>
      <c r="M89" s="1154">
        <v>13.503639999999999</v>
      </c>
      <c r="N89" s="1154">
        <v>17.149159000000001</v>
      </c>
      <c r="O89" s="1154">
        <v>21.108606999999999</v>
      </c>
      <c r="P89" s="1155">
        <f t="shared" si="2"/>
        <v>233.32360800000001</v>
      </c>
      <c r="R89" s="47" t="s">
        <v>1714</v>
      </c>
      <c r="S89" s="47">
        <v>18.813420000000001</v>
      </c>
      <c r="T89" s="47">
        <v>20.302095999999999</v>
      </c>
      <c r="U89" s="47">
        <v>22.630006999999999</v>
      </c>
      <c r="V89" s="47">
        <v>20.952725000000001</v>
      </c>
      <c r="W89" s="47">
        <v>24.119796000000001</v>
      </c>
      <c r="X89" s="47">
        <v>20.933821999999999</v>
      </c>
      <c r="Y89" s="47">
        <v>18.852795999999998</v>
      </c>
      <c r="Z89" s="47">
        <v>15.774659</v>
      </c>
      <c r="AA89" s="47">
        <v>19.182881000000002</v>
      </c>
      <c r="AB89" s="47">
        <v>13.503639999999999</v>
      </c>
      <c r="AC89" s="47">
        <v>17.149159000000001</v>
      </c>
      <c r="AD89" s="47">
        <v>21.108606999999999</v>
      </c>
      <c r="AE89" s="47">
        <v>233.32360800000001</v>
      </c>
      <c r="AF89" s="1149">
        <v>0</v>
      </c>
    </row>
    <row r="90" spans="1:47" ht="23.1" customHeight="1" x14ac:dyDescent="0.3">
      <c r="B90" s="1152">
        <f t="shared" si="3"/>
        <v>86</v>
      </c>
      <c r="C90" s="1153" t="s">
        <v>286</v>
      </c>
      <c r="D90" s="1154">
        <v>0</v>
      </c>
      <c r="E90" s="1154">
        <v>0</v>
      </c>
      <c r="F90" s="1154">
        <v>0</v>
      </c>
      <c r="G90" s="1154">
        <v>0</v>
      </c>
      <c r="H90" s="1154">
        <v>0</v>
      </c>
      <c r="I90" s="1154">
        <v>0</v>
      </c>
      <c r="J90" s="1154">
        <v>0</v>
      </c>
      <c r="K90" s="1154">
        <v>0</v>
      </c>
      <c r="L90" s="1154">
        <v>0</v>
      </c>
      <c r="M90" s="1154">
        <v>0</v>
      </c>
      <c r="N90" s="1154">
        <v>0</v>
      </c>
      <c r="O90" s="1154">
        <v>0</v>
      </c>
      <c r="P90" s="1155">
        <f t="shared" si="2"/>
        <v>0</v>
      </c>
      <c r="R90" s="47" t="s">
        <v>286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0</v>
      </c>
      <c r="AC90" s="47">
        <v>0</v>
      </c>
      <c r="AD90" s="47">
        <v>0</v>
      </c>
      <c r="AE90" s="47">
        <v>0</v>
      </c>
      <c r="AF90" s="1149">
        <v>0</v>
      </c>
    </row>
    <row r="91" spans="1:47" ht="23.1" customHeight="1" x14ac:dyDescent="0.3">
      <c r="B91" s="1152">
        <f t="shared" si="3"/>
        <v>87</v>
      </c>
      <c r="C91" s="1153" t="s">
        <v>288</v>
      </c>
      <c r="D91" s="1154">
        <v>0</v>
      </c>
      <c r="E91" s="1154">
        <v>0</v>
      </c>
      <c r="F91" s="1154">
        <v>0</v>
      </c>
      <c r="G91" s="1154">
        <v>0</v>
      </c>
      <c r="H91" s="1154">
        <v>0</v>
      </c>
      <c r="I91" s="1154">
        <v>0</v>
      </c>
      <c r="J91" s="1154">
        <v>0</v>
      </c>
      <c r="K91" s="1154">
        <v>0</v>
      </c>
      <c r="L91" s="1154">
        <v>0</v>
      </c>
      <c r="M91" s="1154">
        <v>0</v>
      </c>
      <c r="N91" s="1154">
        <v>0</v>
      </c>
      <c r="O91" s="1154">
        <v>0</v>
      </c>
      <c r="P91" s="1155">
        <f t="shared" si="2"/>
        <v>0</v>
      </c>
      <c r="R91" s="47" t="s">
        <v>288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1149">
        <v>0</v>
      </c>
    </row>
    <row r="92" spans="1:47" ht="23.1" customHeight="1" thickBot="1" x14ac:dyDescent="0.35">
      <c r="B92" s="1152">
        <f t="shared" si="3"/>
        <v>88</v>
      </c>
      <c r="C92" s="1153" t="s">
        <v>1570</v>
      </c>
      <c r="D92" s="1154">
        <v>0.1066</v>
      </c>
      <c r="E92" s="1154">
        <v>1E-3</v>
      </c>
      <c r="F92" s="1154">
        <v>5.4648000000000002E-2</v>
      </c>
      <c r="G92" s="1154">
        <v>1.2076E-2</v>
      </c>
      <c r="H92" s="1154">
        <v>4.0000000000000002E-4</v>
      </c>
      <c r="I92" s="1154">
        <v>1.0000000000000001E-5</v>
      </c>
      <c r="J92" s="1154">
        <v>1.4500000000000001E-2</v>
      </c>
      <c r="K92" s="1154">
        <v>4.6999999999999997E-5</v>
      </c>
      <c r="L92" s="1154">
        <v>4.0350000000000004E-2</v>
      </c>
      <c r="M92" s="1154">
        <v>8.1188999999999997E-2</v>
      </c>
      <c r="N92" s="1154">
        <v>8.1180000000000002E-2</v>
      </c>
      <c r="O92" s="1154">
        <v>0.11526</v>
      </c>
      <c r="P92" s="1155">
        <f t="shared" si="2"/>
        <v>0.50726000000000004</v>
      </c>
      <c r="R92" s="47" t="s">
        <v>1570</v>
      </c>
      <c r="S92" s="47">
        <v>0.1066</v>
      </c>
      <c r="T92" s="47">
        <v>1E-3</v>
      </c>
      <c r="U92" s="47">
        <v>5.4648000000000002E-2</v>
      </c>
      <c r="V92" s="47">
        <v>1.2076E-2</v>
      </c>
      <c r="W92" s="47">
        <v>4.0000000000000002E-4</v>
      </c>
      <c r="X92" s="47">
        <v>1.0000000000000001E-5</v>
      </c>
      <c r="Y92" s="47">
        <v>1.4500000000000001E-2</v>
      </c>
      <c r="Z92" s="47">
        <v>4.6999999999999997E-5</v>
      </c>
      <c r="AA92" s="47">
        <v>4.0350000000000004E-2</v>
      </c>
      <c r="AB92" s="47">
        <v>8.1188999999999997E-2</v>
      </c>
      <c r="AC92" s="47">
        <v>8.1180000000000002E-2</v>
      </c>
      <c r="AD92" s="47">
        <v>0.11526</v>
      </c>
      <c r="AE92" s="47">
        <v>0.50726000000000004</v>
      </c>
      <c r="AF92" s="1149">
        <v>0</v>
      </c>
    </row>
    <row r="93" spans="1:47" ht="23.1" customHeight="1" thickTop="1" x14ac:dyDescent="0.3">
      <c r="B93" s="1158" t="s">
        <v>1297</v>
      </c>
      <c r="C93" s="1159"/>
      <c r="D93" s="1160">
        <f t="shared" ref="D93:P93" si="4">SUM(D5:D92)</f>
        <v>146.16756799999993</v>
      </c>
      <c r="E93" s="1160">
        <f t="shared" si="4"/>
        <v>141.88733399999998</v>
      </c>
      <c r="F93" s="1160">
        <f t="shared" si="4"/>
        <v>148.45841209915497</v>
      </c>
      <c r="G93" s="1160">
        <f t="shared" si="4"/>
        <v>128.55736800000003</v>
      </c>
      <c r="H93" s="1160">
        <f t="shared" si="4"/>
        <v>135.51781699999998</v>
      </c>
      <c r="I93" s="1160">
        <f t="shared" si="4"/>
        <v>126.19539699999999</v>
      </c>
      <c r="J93" s="1160">
        <f t="shared" si="4"/>
        <v>121.61719199999997</v>
      </c>
      <c r="K93" s="1160">
        <f t="shared" si="4"/>
        <v>123.40391709051431</v>
      </c>
      <c r="L93" s="1160">
        <f t="shared" si="4"/>
        <v>122.83439</v>
      </c>
      <c r="M93" s="1160">
        <f t="shared" si="4"/>
        <v>129.47655753362793</v>
      </c>
      <c r="N93" s="1160">
        <f t="shared" si="4"/>
        <v>121.16946600000004</v>
      </c>
      <c r="O93" s="1160">
        <f t="shared" si="4"/>
        <v>142.46135399999994</v>
      </c>
      <c r="P93" s="1161">
        <f t="shared" si="4"/>
        <v>1587.7467727232972</v>
      </c>
      <c r="R93" s="47" t="s">
        <v>290</v>
      </c>
      <c r="S93" s="47">
        <v>146.16756799999993</v>
      </c>
      <c r="T93" s="47">
        <v>141.88733399999998</v>
      </c>
      <c r="U93" s="47">
        <v>148.45841209915497</v>
      </c>
      <c r="V93" s="47">
        <v>128.55736800000003</v>
      </c>
      <c r="W93" s="47">
        <v>135.51781699999998</v>
      </c>
      <c r="X93" s="47">
        <v>126.19539699999999</v>
      </c>
      <c r="Y93" s="47">
        <v>121.61719199999997</v>
      </c>
      <c r="Z93" s="47">
        <v>123.40391709051431</v>
      </c>
      <c r="AA93" s="47">
        <v>122.83439</v>
      </c>
      <c r="AB93" s="47">
        <v>129.47655753362793</v>
      </c>
      <c r="AC93" s="47">
        <v>121.16946600000004</v>
      </c>
      <c r="AD93" s="47">
        <v>142.46135399999994</v>
      </c>
      <c r="AE93" s="47">
        <v>1587.7467727232972</v>
      </c>
    </row>
    <row r="94" spans="1:47" ht="23.1" customHeight="1" x14ac:dyDescent="0.3">
      <c r="B94" s="1109" t="s">
        <v>1841</v>
      </c>
      <c r="C94" s="1090"/>
      <c r="D94" s="1105"/>
      <c r="E94" s="1105"/>
      <c r="F94" s="1105"/>
      <c r="G94" s="1105"/>
      <c r="H94" s="1105"/>
      <c r="I94" s="1105"/>
      <c r="J94" s="1105"/>
      <c r="K94" s="1105"/>
      <c r="L94" s="1105"/>
      <c r="M94" s="1105"/>
      <c r="N94" s="1105"/>
      <c r="O94" s="1105"/>
      <c r="P94" s="23"/>
    </row>
    <row r="99" spans="31:31" x14ac:dyDescent="0.3">
      <c r="AE99" s="947">
        <v>0</v>
      </c>
    </row>
  </sheetData>
  <pageMargins left="0.78740157480314965" right="0.59055118110236227" top="0.59055118110236227" bottom="0.59055118110236227" header="0" footer="0"/>
  <pageSetup paperSize="9" scale="45" fitToHeight="2" orientation="landscape" r:id="rId1"/>
  <headerFooter alignWithMargins="0"/>
  <rowBreaks count="1" manualBreakCount="1">
    <brk id="50" max="1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A1:AJ68"/>
  <sheetViews>
    <sheetView view="pageBreakPreview" topLeftCell="A28" zoomScale="90" zoomScaleNormal="55" zoomScaleSheetLayoutView="90" zoomScalePageLayoutView="40" workbookViewId="0">
      <selection activeCell="B58" sqref="B58"/>
    </sheetView>
  </sheetViews>
  <sheetFormatPr baseColWidth="10" defaultRowHeight="16.5" x14ac:dyDescent="0.3"/>
  <cols>
    <col min="1" max="14" width="20.28515625" style="24" customWidth="1"/>
    <col min="15" max="15" width="5.140625" style="24" customWidth="1"/>
    <col min="16" max="16" width="30.7109375" style="47" bestFit="1" customWidth="1"/>
    <col min="17" max="17" width="30.28515625" style="47" bestFit="1" customWidth="1"/>
    <col min="18" max="28" width="12.28515625" style="47" bestFit="1" customWidth="1"/>
    <col min="29" max="29" width="16.42578125" style="47" bestFit="1" customWidth="1"/>
    <col min="30" max="36" width="11.42578125" style="47"/>
    <col min="37" max="16384" width="11.42578125" style="24"/>
  </cols>
  <sheetData>
    <row r="1" spans="1:36" s="73" customFormat="1" ht="13.5" x14ac:dyDescent="0.25">
      <c r="A1" s="1091"/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091"/>
      <c r="O1" s="1091"/>
      <c r="P1" s="808"/>
      <c r="Q1" s="808"/>
      <c r="R1" s="808"/>
      <c r="S1" s="808"/>
      <c r="T1" s="808"/>
      <c r="U1" s="808"/>
      <c r="V1" s="808"/>
      <c r="W1" s="808"/>
      <c r="X1" s="808"/>
      <c r="Y1" s="808"/>
      <c r="Z1" s="1119"/>
      <c r="AA1" s="1119"/>
      <c r="AB1" s="1119"/>
      <c r="AC1" s="1119"/>
      <c r="AD1" s="123"/>
      <c r="AE1" s="123"/>
      <c r="AF1" s="123"/>
      <c r="AG1" s="123"/>
      <c r="AH1" s="123"/>
      <c r="AI1" s="123"/>
      <c r="AJ1" s="123"/>
    </row>
    <row r="2" spans="1:36" s="73" customFormat="1" ht="13.5" x14ac:dyDescent="0.25">
      <c r="A2" s="1091"/>
      <c r="B2" s="1105"/>
      <c r="C2" s="1105"/>
      <c r="D2" s="1105"/>
      <c r="E2" s="1105"/>
      <c r="F2" s="1105"/>
      <c r="G2" s="1105"/>
      <c r="H2" s="1105"/>
      <c r="I2" s="1105"/>
      <c r="J2" s="1105"/>
      <c r="K2" s="1105"/>
      <c r="L2" s="1105"/>
      <c r="M2" s="1105"/>
      <c r="N2" s="1091"/>
      <c r="O2" s="1091"/>
      <c r="P2" s="808"/>
      <c r="Q2" s="808"/>
      <c r="R2" s="808"/>
      <c r="S2" s="808"/>
      <c r="T2" s="808"/>
      <c r="U2" s="808"/>
      <c r="V2" s="808"/>
      <c r="W2" s="808"/>
      <c r="X2" s="808"/>
      <c r="Y2" s="808"/>
      <c r="Z2" s="1119"/>
      <c r="AA2" s="1119"/>
      <c r="AB2" s="1119"/>
      <c r="AC2" s="1119"/>
      <c r="AD2" s="123"/>
      <c r="AE2" s="123"/>
      <c r="AF2" s="123"/>
      <c r="AG2" s="123"/>
      <c r="AH2" s="123"/>
      <c r="AI2" s="123"/>
      <c r="AJ2" s="123"/>
    </row>
    <row r="3" spans="1:36" s="73" customFormat="1" ht="13.5" x14ac:dyDescent="0.25">
      <c r="A3" s="1091"/>
      <c r="B3" s="1105"/>
      <c r="C3" s="1105"/>
      <c r="D3" s="1105"/>
      <c r="E3" s="1105"/>
      <c r="F3" s="1105"/>
      <c r="G3" s="1105"/>
      <c r="H3" s="1105"/>
      <c r="I3" s="1105"/>
      <c r="J3" s="1105"/>
      <c r="K3" s="1105"/>
      <c r="L3" s="1105"/>
      <c r="M3" s="1105"/>
      <c r="N3" s="1091"/>
      <c r="O3" s="1091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1119"/>
      <c r="AA3" s="1119"/>
      <c r="AB3" s="1119"/>
      <c r="AC3" s="1119"/>
      <c r="AD3" s="123"/>
      <c r="AE3" s="123"/>
      <c r="AF3" s="123"/>
      <c r="AG3" s="123"/>
      <c r="AH3" s="123"/>
      <c r="AI3" s="123"/>
      <c r="AJ3" s="123"/>
    </row>
    <row r="4" spans="1:36" s="73" customFormat="1" ht="13.5" x14ac:dyDescent="0.25">
      <c r="A4" s="1091"/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091"/>
      <c r="O4" s="1091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1119"/>
      <c r="AA4" s="1119"/>
      <c r="AB4" s="1119"/>
      <c r="AC4" s="1119"/>
      <c r="AD4" s="123"/>
      <c r="AE4" s="123"/>
      <c r="AF4" s="123"/>
      <c r="AG4" s="123"/>
      <c r="AH4" s="123"/>
      <c r="AI4" s="123"/>
      <c r="AJ4" s="123"/>
    </row>
    <row r="5" spans="1:36" s="73" customFormat="1" ht="13.5" x14ac:dyDescent="0.25">
      <c r="A5" s="1091"/>
      <c r="B5" s="1105"/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091"/>
      <c r="O5" s="1091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1119"/>
      <c r="AA5" s="1119"/>
      <c r="AB5" s="1119"/>
      <c r="AC5" s="1119"/>
      <c r="AD5" s="123"/>
      <c r="AE5" s="123"/>
      <c r="AF5" s="123"/>
      <c r="AG5" s="123"/>
      <c r="AH5" s="123"/>
      <c r="AI5" s="123"/>
      <c r="AJ5" s="123"/>
    </row>
    <row r="6" spans="1:36" s="73" customFormat="1" ht="13.5" x14ac:dyDescent="0.25">
      <c r="A6" s="1091"/>
      <c r="B6" s="1105"/>
      <c r="C6" s="1105"/>
      <c r="D6" s="1105"/>
      <c r="E6" s="1105"/>
      <c r="F6" s="1105"/>
      <c r="G6" s="1105"/>
      <c r="H6" s="1105"/>
      <c r="I6" s="1105"/>
      <c r="J6" s="1105"/>
      <c r="K6" s="1105"/>
      <c r="L6" s="1105"/>
      <c r="M6" s="1105"/>
      <c r="N6" s="1091"/>
      <c r="O6" s="1091"/>
      <c r="P6" s="808"/>
      <c r="Q6" s="808"/>
      <c r="R6" s="808"/>
      <c r="S6" s="808"/>
      <c r="T6" s="808"/>
      <c r="U6" s="808"/>
      <c r="V6" s="808"/>
      <c r="W6" s="808"/>
      <c r="X6" s="808"/>
      <c r="Y6" s="808"/>
      <c r="Z6" s="1119"/>
      <c r="AA6" s="1119"/>
      <c r="AB6" s="1119"/>
      <c r="AC6" s="1119"/>
      <c r="AD6" s="123"/>
      <c r="AE6" s="123"/>
      <c r="AF6" s="123"/>
      <c r="AG6" s="123"/>
      <c r="AH6" s="123"/>
      <c r="AI6" s="123"/>
      <c r="AJ6" s="123"/>
    </row>
    <row r="7" spans="1:36" s="73" customFormat="1" ht="13.5" x14ac:dyDescent="0.25">
      <c r="A7" s="1091"/>
      <c r="B7" s="1105"/>
      <c r="C7" s="1105"/>
      <c r="D7" s="1105"/>
      <c r="E7" s="1105"/>
      <c r="F7" s="1105"/>
      <c r="G7" s="1105"/>
      <c r="H7" s="1105"/>
      <c r="I7" s="1105"/>
      <c r="J7" s="1105"/>
      <c r="K7" s="1105"/>
      <c r="L7" s="1105"/>
      <c r="M7" s="1105"/>
      <c r="N7" s="1091"/>
      <c r="O7" s="1091"/>
      <c r="P7" s="808"/>
      <c r="Q7" s="808"/>
      <c r="R7" s="808"/>
      <c r="S7" s="808"/>
      <c r="T7" s="808"/>
      <c r="U7" s="808"/>
      <c r="V7" s="808"/>
      <c r="W7" s="808"/>
      <c r="X7" s="808"/>
      <c r="Y7" s="808"/>
      <c r="Z7" s="1119"/>
      <c r="AA7" s="1119"/>
      <c r="AB7" s="1119"/>
      <c r="AC7" s="1119"/>
      <c r="AD7" s="123"/>
      <c r="AE7" s="123"/>
      <c r="AF7" s="123"/>
      <c r="AG7" s="123"/>
      <c r="AH7" s="123"/>
      <c r="AI7" s="123"/>
      <c r="AJ7" s="123"/>
    </row>
    <row r="8" spans="1:36" s="73" customFormat="1" ht="13.5" x14ac:dyDescent="0.25">
      <c r="A8" s="1091"/>
      <c r="B8" s="1105"/>
      <c r="C8" s="1105"/>
      <c r="D8" s="1105"/>
      <c r="E8" s="1105"/>
      <c r="F8" s="1105"/>
      <c r="G8" s="1105"/>
      <c r="H8" s="1105"/>
      <c r="I8" s="1105"/>
      <c r="J8" s="1105"/>
      <c r="K8" s="1105"/>
      <c r="L8" s="1105"/>
      <c r="M8" s="1105"/>
      <c r="N8" s="1091"/>
      <c r="O8" s="1091"/>
      <c r="P8" s="808"/>
      <c r="Q8" s="808"/>
      <c r="R8" s="808"/>
      <c r="S8" s="808"/>
      <c r="T8" s="808"/>
      <c r="U8" s="808"/>
      <c r="V8" s="808"/>
      <c r="W8" s="808"/>
      <c r="X8" s="808"/>
      <c r="Y8" s="808"/>
      <c r="Z8" s="1119"/>
      <c r="AA8" s="1119"/>
      <c r="AB8" s="1119"/>
      <c r="AC8" s="1119"/>
      <c r="AD8" s="123"/>
      <c r="AE8" s="123"/>
      <c r="AF8" s="123"/>
      <c r="AG8" s="123"/>
      <c r="AH8" s="123"/>
      <c r="AI8" s="123"/>
      <c r="AJ8" s="123"/>
    </row>
    <row r="9" spans="1:36" s="73" customFormat="1" ht="13.5" x14ac:dyDescent="0.25">
      <c r="A9" s="1091"/>
      <c r="B9" s="1105"/>
      <c r="C9" s="1105"/>
      <c r="D9" s="1105"/>
      <c r="E9" s="1105"/>
      <c r="F9" s="1105"/>
      <c r="G9" s="1105"/>
      <c r="H9" s="1105"/>
      <c r="I9" s="1105"/>
      <c r="J9" s="1105"/>
      <c r="K9" s="1105"/>
      <c r="L9" s="1105"/>
      <c r="M9" s="1105"/>
      <c r="N9" s="1091"/>
      <c r="O9" s="1091"/>
      <c r="P9" s="808"/>
      <c r="Q9" s="808"/>
      <c r="R9" s="808"/>
      <c r="S9" s="808"/>
      <c r="T9" s="808"/>
      <c r="U9" s="808"/>
      <c r="V9" s="808"/>
      <c r="W9" s="808"/>
      <c r="X9" s="808"/>
      <c r="Y9" s="808"/>
      <c r="Z9" s="1119"/>
      <c r="AA9" s="1119"/>
      <c r="AB9" s="1119"/>
      <c r="AC9" s="1119"/>
      <c r="AD9" s="123"/>
      <c r="AE9" s="123"/>
      <c r="AF9" s="123"/>
      <c r="AG9" s="123"/>
      <c r="AH9" s="123"/>
      <c r="AI9" s="123"/>
      <c r="AJ9" s="123"/>
    </row>
    <row r="10" spans="1:36" s="73" customFormat="1" ht="13.5" x14ac:dyDescent="0.25">
      <c r="A10" s="1091"/>
      <c r="B10" s="1105"/>
      <c r="C10" s="1105"/>
      <c r="D10" s="1105"/>
      <c r="E10" s="1105"/>
      <c r="F10" s="1105"/>
      <c r="G10" s="1105"/>
      <c r="H10" s="1105"/>
      <c r="I10" s="1105"/>
      <c r="J10" s="1105"/>
      <c r="K10" s="1105"/>
      <c r="L10" s="1105"/>
      <c r="M10" s="1105"/>
      <c r="N10" s="1091"/>
      <c r="O10" s="1091"/>
      <c r="P10" s="808"/>
      <c r="Q10" s="808"/>
      <c r="R10" s="808"/>
      <c r="S10" s="808"/>
      <c r="T10" s="808"/>
      <c r="U10" s="808"/>
      <c r="V10" s="808"/>
      <c r="W10" s="808"/>
      <c r="X10" s="808"/>
      <c r="Y10" s="808"/>
      <c r="Z10" s="1119"/>
      <c r="AA10" s="1119"/>
      <c r="AB10" s="1119"/>
      <c r="AC10" s="1119"/>
      <c r="AD10" s="123"/>
      <c r="AE10" s="123"/>
      <c r="AF10" s="123"/>
      <c r="AG10" s="123"/>
      <c r="AH10" s="123"/>
      <c r="AI10" s="123"/>
      <c r="AJ10" s="123"/>
    </row>
    <row r="11" spans="1:36" s="73" customFormat="1" ht="13.5" x14ac:dyDescent="0.25">
      <c r="A11" s="1091"/>
      <c r="B11" s="1105"/>
      <c r="C11" s="1105"/>
      <c r="D11" s="1105"/>
      <c r="E11" s="1105"/>
      <c r="F11" s="1105"/>
      <c r="G11" s="1105"/>
      <c r="H11" s="1105"/>
      <c r="I11" s="1105"/>
      <c r="J11" s="1105"/>
      <c r="K11" s="1105"/>
      <c r="L11" s="1105"/>
      <c r="M11" s="1105"/>
      <c r="N11" s="1091"/>
      <c r="O11" s="1091"/>
      <c r="P11" s="808"/>
      <c r="Q11" s="808"/>
      <c r="R11" s="808"/>
      <c r="S11" s="808"/>
      <c r="T11" s="808"/>
      <c r="U11" s="808"/>
      <c r="V11" s="808"/>
      <c r="W11" s="808"/>
      <c r="X11" s="808"/>
      <c r="Y11" s="808"/>
      <c r="Z11" s="1119"/>
      <c r="AA11" s="1119"/>
      <c r="AB11" s="1119"/>
      <c r="AC11" s="1119"/>
      <c r="AD11" s="123"/>
      <c r="AE11" s="123"/>
      <c r="AF11" s="123"/>
      <c r="AG11" s="123"/>
      <c r="AH11" s="123"/>
      <c r="AI11" s="123"/>
      <c r="AJ11" s="123"/>
    </row>
    <row r="12" spans="1:36" s="73" customFormat="1" ht="13.5" x14ac:dyDescent="0.25">
      <c r="A12" s="1091"/>
      <c r="B12" s="1105"/>
      <c r="C12" s="1105"/>
      <c r="D12" s="1105"/>
      <c r="E12" s="1105"/>
      <c r="F12" s="1105"/>
      <c r="G12" s="1105"/>
      <c r="H12" s="1105"/>
      <c r="I12" s="1105"/>
      <c r="J12" s="1105"/>
      <c r="K12" s="1105"/>
      <c r="L12" s="1105"/>
      <c r="M12" s="1105"/>
      <c r="N12" s="1091"/>
      <c r="O12" s="1091"/>
      <c r="P12" s="808"/>
      <c r="Q12" s="808"/>
      <c r="R12" s="808"/>
      <c r="S12" s="808"/>
      <c r="T12" s="808"/>
      <c r="U12" s="808"/>
      <c r="V12" s="808"/>
      <c r="W12" s="808"/>
      <c r="X12" s="808"/>
      <c r="Y12" s="808"/>
      <c r="Z12" s="1119"/>
      <c r="AA12" s="1119"/>
      <c r="AB12" s="1119"/>
      <c r="AC12" s="1119"/>
      <c r="AD12" s="123"/>
      <c r="AE12" s="123"/>
      <c r="AF12" s="123"/>
      <c r="AG12" s="123"/>
      <c r="AH12" s="123"/>
      <c r="AI12" s="123"/>
      <c r="AJ12" s="123"/>
    </row>
    <row r="13" spans="1:36" s="73" customFormat="1" ht="13.5" x14ac:dyDescent="0.25">
      <c r="A13" s="1091"/>
      <c r="B13" s="1105"/>
      <c r="C13" s="1105"/>
      <c r="D13" s="1105"/>
      <c r="E13" s="1105"/>
      <c r="F13" s="1105"/>
      <c r="G13" s="1105"/>
      <c r="H13" s="1105"/>
      <c r="I13" s="1105"/>
      <c r="J13" s="1105"/>
      <c r="K13" s="1105"/>
      <c r="L13" s="1105"/>
      <c r="M13" s="1105"/>
      <c r="N13" s="1091"/>
      <c r="O13" s="1091"/>
      <c r="P13" s="808"/>
      <c r="Q13" s="808"/>
      <c r="R13" s="808"/>
      <c r="S13" s="808"/>
      <c r="T13" s="808"/>
      <c r="U13" s="808"/>
      <c r="V13" s="808"/>
      <c r="W13" s="808"/>
      <c r="X13" s="808"/>
      <c r="Y13" s="808"/>
      <c r="Z13" s="1119"/>
      <c r="AA13" s="1119"/>
      <c r="AB13" s="1119"/>
      <c r="AC13" s="1119"/>
      <c r="AD13" s="123"/>
      <c r="AE13" s="123"/>
      <c r="AF13" s="123"/>
      <c r="AG13" s="123"/>
      <c r="AH13" s="123"/>
      <c r="AI13" s="123"/>
      <c r="AJ13" s="123"/>
    </row>
    <row r="14" spans="1:36" s="73" customFormat="1" ht="13.5" x14ac:dyDescent="0.25">
      <c r="A14" s="1091"/>
      <c r="B14" s="1105"/>
      <c r="C14" s="1105"/>
      <c r="D14" s="1105"/>
      <c r="E14" s="1105"/>
      <c r="F14" s="1105"/>
      <c r="G14" s="1105"/>
      <c r="H14" s="1105"/>
      <c r="I14" s="1105"/>
      <c r="J14" s="1105"/>
      <c r="K14" s="1105"/>
      <c r="L14" s="1105"/>
      <c r="M14" s="1105"/>
      <c r="N14" s="1091"/>
      <c r="O14" s="1091"/>
      <c r="P14" s="808"/>
      <c r="Q14" s="808"/>
      <c r="R14" s="808"/>
      <c r="S14" s="808"/>
      <c r="T14" s="808"/>
      <c r="U14" s="808"/>
      <c r="V14" s="808"/>
      <c r="W14" s="808"/>
      <c r="X14" s="808"/>
      <c r="Y14" s="808"/>
      <c r="Z14" s="1119"/>
      <c r="AA14" s="1119"/>
      <c r="AB14" s="1119"/>
      <c r="AC14" s="1119"/>
      <c r="AD14" s="123"/>
      <c r="AE14" s="123"/>
      <c r="AF14" s="123"/>
      <c r="AG14" s="123"/>
      <c r="AH14" s="123"/>
      <c r="AI14" s="123"/>
      <c r="AJ14" s="123"/>
    </row>
    <row r="15" spans="1:36" s="73" customFormat="1" ht="13.5" x14ac:dyDescent="0.25">
      <c r="A15" s="1091"/>
      <c r="B15" s="1105"/>
      <c r="C15" s="1105"/>
      <c r="D15" s="1105"/>
      <c r="E15" s="1105"/>
      <c r="F15" s="1105"/>
      <c r="G15" s="1105"/>
      <c r="H15" s="1105"/>
      <c r="I15" s="1105"/>
      <c r="J15" s="1105"/>
      <c r="K15" s="1105"/>
      <c r="L15" s="1105"/>
      <c r="M15" s="1105"/>
      <c r="N15" s="1091"/>
      <c r="O15" s="1091"/>
      <c r="P15" s="808"/>
      <c r="Q15" s="808"/>
      <c r="R15" s="808"/>
      <c r="S15" s="808"/>
      <c r="T15" s="808"/>
      <c r="U15" s="808"/>
      <c r="V15" s="808"/>
      <c r="W15" s="808"/>
      <c r="X15" s="808"/>
      <c r="Y15" s="808"/>
      <c r="Z15" s="1119"/>
      <c r="AA15" s="1119"/>
      <c r="AB15" s="1119"/>
      <c r="AC15" s="1119"/>
      <c r="AD15" s="123"/>
      <c r="AE15" s="123"/>
      <c r="AF15" s="123"/>
      <c r="AG15" s="123"/>
      <c r="AH15" s="123"/>
      <c r="AI15" s="123"/>
      <c r="AJ15" s="123"/>
    </row>
    <row r="16" spans="1:36" s="73" customFormat="1" x14ac:dyDescent="0.3">
      <c r="A16" s="1091"/>
      <c r="B16" s="1105"/>
      <c r="C16" s="1105"/>
      <c r="D16" s="1105"/>
      <c r="E16" s="1105"/>
      <c r="F16" s="1105"/>
      <c r="G16" s="1105"/>
      <c r="H16" s="1105"/>
      <c r="I16" s="1105"/>
      <c r="J16" s="1105"/>
      <c r="K16" s="1105"/>
      <c r="L16" s="1105"/>
      <c r="M16" s="1105"/>
      <c r="N16" s="1091"/>
      <c r="O16" s="1091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123"/>
      <c r="AE16" s="123"/>
      <c r="AF16" s="123"/>
      <c r="AG16" s="123"/>
      <c r="AH16" s="123"/>
      <c r="AI16" s="123"/>
      <c r="AJ16" s="123"/>
    </row>
    <row r="17" spans="1:36" s="73" customFormat="1" x14ac:dyDescent="0.3">
      <c r="A17" s="1091"/>
      <c r="B17" s="1105"/>
      <c r="C17" s="1105"/>
      <c r="D17" s="1105"/>
      <c r="E17" s="1105"/>
      <c r="F17" s="1105"/>
      <c r="G17" s="1105"/>
      <c r="H17" s="1105"/>
      <c r="I17" s="1105"/>
      <c r="J17" s="1105"/>
      <c r="K17" s="1105"/>
      <c r="L17" s="1105"/>
      <c r="M17" s="1105"/>
      <c r="N17" s="1091"/>
      <c r="O17" s="1091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123"/>
      <c r="AE17" s="123"/>
      <c r="AF17" s="123"/>
      <c r="AG17" s="123"/>
      <c r="AH17" s="123"/>
      <c r="AI17" s="123"/>
      <c r="AJ17" s="123"/>
    </row>
    <row r="18" spans="1:36" s="73" customFormat="1" x14ac:dyDescent="0.3">
      <c r="A18" s="1091"/>
      <c r="B18" s="1105"/>
      <c r="C18" s="1105"/>
      <c r="D18" s="1105"/>
      <c r="E18" s="1105"/>
      <c r="F18" s="1105"/>
      <c r="G18" s="1105"/>
      <c r="H18" s="1105"/>
      <c r="I18" s="1105"/>
      <c r="J18" s="1105"/>
      <c r="K18" s="1105"/>
      <c r="L18" s="1105"/>
      <c r="M18" s="1105"/>
      <c r="N18" s="1091"/>
      <c r="O18" s="1091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123"/>
      <c r="AE18" s="123"/>
      <c r="AF18" s="123"/>
      <c r="AG18" s="123"/>
      <c r="AH18" s="123"/>
      <c r="AI18" s="123"/>
      <c r="AJ18" s="123"/>
    </row>
    <row r="19" spans="1:36" s="73" customFormat="1" x14ac:dyDescent="0.3">
      <c r="A19" s="1091"/>
      <c r="B19" s="1105"/>
      <c r="C19" s="1105"/>
      <c r="D19" s="1105"/>
      <c r="E19" s="1105"/>
      <c r="F19" s="1105"/>
      <c r="G19" s="1105"/>
      <c r="H19" s="1105"/>
      <c r="I19" s="1105"/>
      <c r="J19" s="1105"/>
      <c r="K19" s="1105"/>
      <c r="L19" s="1105"/>
      <c r="M19" s="1105"/>
      <c r="N19" s="1091"/>
      <c r="O19" s="1091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123"/>
      <c r="AE19" s="123"/>
      <c r="AF19" s="123"/>
      <c r="AG19" s="123"/>
      <c r="AH19" s="123"/>
      <c r="AI19" s="123"/>
      <c r="AJ19" s="123"/>
    </row>
    <row r="20" spans="1:36" s="73" customFormat="1" x14ac:dyDescent="0.3">
      <c r="A20" s="1091"/>
      <c r="B20" s="1105"/>
      <c r="C20" s="1105"/>
      <c r="D20" s="1105"/>
      <c r="E20" s="1105"/>
      <c r="F20" s="1105"/>
      <c r="G20" s="1105"/>
      <c r="H20" s="1105"/>
      <c r="I20" s="1105"/>
      <c r="J20" s="1105"/>
      <c r="K20" s="1105"/>
      <c r="L20" s="1105"/>
      <c r="M20" s="1105"/>
      <c r="N20" s="1091"/>
      <c r="O20" s="1091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123"/>
      <c r="AE20" s="123"/>
      <c r="AF20" s="123"/>
      <c r="AG20" s="123"/>
      <c r="AH20" s="123"/>
      <c r="AI20" s="123"/>
      <c r="AJ20" s="123"/>
    </row>
    <row r="21" spans="1:36" s="73" customFormat="1" x14ac:dyDescent="0.3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1091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123"/>
      <c r="AE21" s="123"/>
      <c r="AF21" s="123"/>
      <c r="AG21" s="123"/>
      <c r="AH21" s="123"/>
      <c r="AI21" s="123"/>
      <c r="AJ21" s="123"/>
    </row>
    <row r="22" spans="1:36" s="73" customFormat="1" x14ac:dyDescent="0.3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1091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123"/>
      <c r="AE22" s="123"/>
      <c r="AF22" s="123"/>
      <c r="AG22" s="123"/>
      <c r="AH22" s="123"/>
      <c r="AI22" s="123"/>
      <c r="AJ22" s="123"/>
    </row>
    <row r="23" spans="1:36" s="73" customFormat="1" x14ac:dyDescent="0.3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1091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123"/>
      <c r="AE23" s="123"/>
      <c r="AF23" s="123"/>
      <c r="AG23" s="123"/>
      <c r="AH23" s="123"/>
      <c r="AI23" s="123"/>
      <c r="AJ23" s="123"/>
    </row>
    <row r="24" spans="1:36" s="73" customFormat="1" x14ac:dyDescent="0.3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1091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123"/>
      <c r="AE24" s="123"/>
      <c r="AF24" s="123"/>
      <c r="AG24" s="123"/>
      <c r="AH24" s="123"/>
      <c r="AI24" s="123"/>
      <c r="AJ24" s="123"/>
    </row>
    <row r="25" spans="1:36" s="73" customFormat="1" x14ac:dyDescent="0.3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1091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123"/>
      <c r="AE25" s="123"/>
      <c r="AF25" s="123"/>
      <c r="AG25" s="123"/>
      <c r="AH25" s="123"/>
      <c r="AI25" s="123"/>
      <c r="AJ25" s="123"/>
    </row>
    <row r="26" spans="1:36" s="73" customFormat="1" x14ac:dyDescent="0.3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1091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123"/>
      <c r="AE26" s="123"/>
      <c r="AF26" s="123"/>
      <c r="AG26" s="123"/>
      <c r="AH26" s="123"/>
      <c r="AI26" s="123"/>
      <c r="AJ26" s="123"/>
    </row>
    <row r="27" spans="1:36" s="73" customFormat="1" x14ac:dyDescent="0.3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091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123"/>
      <c r="AE27" s="123"/>
      <c r="AF27" s="123"/>
      <c r="AG27" s="123"/>
      <c r="AH27" s="123"/>
      <c r="AI27" s="123"/>
      <c r="AJ27" s="123"/>
    </row>
    <row r="28" spans="1:36" s="73" customFormat="1" x14ac:dyDescent="0.3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091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123"/>
      <c r="AE28" s="123"/>
      <c r="AF28" s="123"/>
      <c r="AG28" s="123"/>
      <c r="AH28" s="123"/>
      <c r="AI28" s="123"/>
      <c r="AJ28" s="123"/>
    </row>
    <row r="29" spans="1:36" s="73" customFormat="1" x14ac:dyDescent="0.3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091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123"/>
      <c r="AE29" s="123"/>
      <c r="AF29" s="123"/>
      <c r="AG29" s="123"/>
      <c r="AH29" s="123"/>
      <c r="AI29" s="123"/>
      <c r="AJ29" s="123"/>
    </row>
    <row r="30" spans="1:36" s="73" customFormat="1" x14ac:dyDescent="0.3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091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123"/>
      <c r="AE30" s="123"/>
      <c r="AF30" s="123"/>
      <c r="AG30" s="123"/>
      <c r="AH30" s="123"/>
      <c r="AI30" s="123"/>
      <c r="AJ30" s="123"/>
    </row>
    <row r="31" spans="1:36" s="73" customFormat="1" x14ac:dyDescent="0.3">
      <c r="A31" s="1091"/>
      <c r="B31" s="1105"/>
      <c r="C31" s="1105"/>
      <c r="D31" s="1105"/>
      <c r="E31" s="1105"/>
      <c r="F31" s="1105"/>
      <c r="G31" s="1105"/>
      <c r="H31" s="1105"/>
      <c r="I31" s="1105"/>
      <c r="J31" s="1105"/>
      <c r="K31" s="1105"/>
      <c r="L31" s="1105"/>
      <c r="M31" s="1105"/>
      <c r="N31" s="1091"/>
      <c r="O31" s="1091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123"/>
      <c r="AE31" s="123"/>
      <c r="AF31" s="123"/>
      <c r="AG31" s="123"/>
      <c r="AH31" s="123"/>
      <c r="AI31" s="123"/>
      <c r="AJ31" s="123"/>
    </row>
    <row r="32" spans="1:36" s="73" customFormat="1" x14ac:dyDescent="0.3">
      <c r="A32" s="1091"/>
      <c r="B32" s="1105"/>
      <c r="C32" s="1105"/>
      <c r="D32" s="1105"/>
      <c r="E32" s="1105"/>
      <c r="F32" s="1105"/>
      <c r="G32" s="1105"/>
      <c r="H32" s="1105"/>
      <c r="I32" s="1105"/>
      <c r="J32" s="1105"/>
      <c r="K32" s="1105"/>
      <c r="L32" s="1105"/>
      <c r="M32" s="1105"/>
      <c r="N32" s="1091"/>
      <c r="O32" s="1091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123"/>
      <c r="AE32" s="123"/>
      <c r="AF32" s="123"/>
      <c r="AG32" s="123"/>
      <c r="AH32" s="123"/>
      <c r="AI32" s="123"/>
      <c r="AJ32" s="123"/>
    </row>
    <row r="33" spans="1:36" s="73" customFormat="1" x14ac:dyDescent="0.3">
      <c r="A33" s="1091"/>
      <c r="B33" s="1105"/>
      <c r="C33" s="1105"/>
      <c r="D33" s="1105"/>
      <c r="E33" s="1105"/>
      <c r="F33" s="1105"/>
      <c r="G33" s="1105"/>
      <c r="H33" s="1105"/>
      <c r="I33" s="1105"/>
      <c r="J33" s="1105"/>
      <c r="K33" s="1105"/>
      <c r="L33" s="1105"/>
      <c r="M33" s="1105"/>
      <c r="N33" s="1091"/>
      <c r="O33" s="1091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123"/>
      <c r="AE33" s="123"/>
      <c r="AF33" s="123"/>
      <c r="AG33" s="123"/>
      <c r="AH33" s="123"/>
      <c r="AI33" s="123"/>
      <c r="AJ33" s="123"/>
    </row>
    <row r="34" spans="1:36" s="73" customFormat="1" x14ac:dyDescent="0.3">
      <c r="A34" s="1091"/>
      <c r="B34" s="1105"/>
      <c r="C34" s="1105"/>
      <c r="D34" s="1105"/>
      <c r="E34" s="1105"/>
      <c r="F34" s="1105"/>
      <c r="G34" s="1105"/>
      <c r="H34" s="1105"/>
      <c r="I34" s="1105"/>
      <c r="J34" s="1105"/>
      <c r="K34" s="1105"/>
      <c r="L34" s="1105"/>
      <c r="M34" s="1105"/>
      <c r="N34" s="1091"/>
      <c r="O34" s="1091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123"/>
      <c r="AE34" s="123"/>
      <c r="AF34" s="123"/>
      <c r="AG34" s="123"/>
      <c r="AH34" s="123"/>
      <c r="AI34" s="123"/>
      <c r="AJ34" s="123"/>
    </row>
    <row r="35" spans="1:36" s="73" customFormat="1" x14ac:dyDescent="0.3">
      <c r="A35" s="1091"/>
      <c r="B35" s="1105"/>
      <c r="C35" s="1105"/>
      <c r="D35" s="1105"/>
      <c r="E35" s="1105"/>
      <c r="F35" s="1105"/>
      <c r="G35" s="1105"/>
      <c r="H35" s="1105"/>
      <c r="I35" s="1105"/>
      <c r="J35" s="1105"/>
      <c r="K35" s="1105"/>
      <c r="L35" s="1105"/>
      <c r="M35" s="1105"/>
      <c r="N35" s="1091"/>
      <c r="O35" s="1091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123"/>
      <c r="AE35" s="123"/>
      <c r="AF35" s="123"/>
      <c r="AG35" s="123"/>
      <c r="AH35" s="123"/>
      <c r="AI35" s="123"/>
      <c r="AJ35" s="123"/>
    </row>
    <row r="36" spans="1:36" s="73" customFormat="1" x14ac:dyDescent="0.3">
      <c r="A36" s="1091"/>
      <c r="B36" s="1105"/>
      <c r="C36" s="1105"/>
      <c r="D36" s="1105"/>
      <c r="E36" s="1105"/>
      <c r="F36" s="1105"/>
      <c r="G36" s="1105"/>
      <c r="H36" s="1105"/>
      <c r="I36" s="1105"/>
      <c r="J36" s="1105"/>
      <c r="K36" s="1105"/>
      <c r="L36" s="1105"/>
      <c r="M36" s="1105"/>
      <c r="N36" s="1091"/>
      <c r="O36" s="1091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123"/>
      <c r="AE36" s="123"/>
      <c r="AF36" s="123"/>
      <c r="AG36" s="123"/>
      <c r="AH36" s="123"/>
      <c r="AI36" s="123"/>
      <c r="AJ36" s="123"/>
    </row>
    <row r="37" spans="1:36" s="73" customFormat="1" x14ac:dyDescent="0.3">
      <c r="A37" s="1091"/>
      <c r="B37" s="1105"/>
      <c r="C37" s="1105"/>
      <c r="D37" s="1105"/>
      <c r="E37" s="1105"/>
      <c r="F37" s="1105"/>
      <c r="G37" s="1105"/>
      <c r="H37" s="1105"/>
      <c r="I37" s="1105"/>
      <c r="J37" s="1105"/>
      <c r="K37" s="1105"/>
      <c r="L37" s="1105"/>
      <c r="M37" s="1105"/>
      <c r="N37" s="1091"/>
      <c r="O37" s="1091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123"/>
      <c r="AE37" s="123"/>
      <c r="AF37" s="123"/>
      <c r="AG37" s="123"/>
      <c r="AH37" s="123"/>
      <c r="AI37" s="123"/>
      <c r="AJ37" s="123"/>
    </row>
    <row r="38" spans="1:36" s="73" customFormat="1" x14ac:dyDescent="0.3">
      <c r="A38" s="1091"/>
      <c r="B38" s="1105"/>
      <c r="C38" s="1105"/>
      <c r="D38" s="1105"/>
      <c r="E38" s="1105"/>
      <c r="F38" s="1105"/>
      <c r="G38" s="1105"/>
      <c r="H38" s="1105"/>
      <c r="I38" s="1105"/>
      <c r="J38" s="1105"/>
      <c r="K38" s="1105"/>
      <c r="L38" s="1105"/>
      <c r="M38" s="1105"/>
      <c r="N38" s="1091"/>
      <c r="O38" s="1091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123"/>
      <c r="AE38" s="123"/>
      <c r="AF38" s="123"/>
      <c r="AG38" s="123"/>
      <c r="AH38" s="123"/>
      <c r="AI38" s="123"/>
      <c r="AJ38" s="123"/>
    </row>
    <row r="39" spans="1:36" s="73" customFormat="1" ht="13.5" x14ac:dyDescent="0.25">
      <c r="A39" s="1091"/>
      <c r="B39" s="1105"/>
      <c r="C39" s="1105"/>
      <c r="D39" s="1105"/>
      <c r="E39" s="1105"/>
      <c r="F39" s="1105"/>
      <c r="G39" s="1105"/>
      <c r="H39" s="1105"/>
      <c r="I39" s="1105"/>
      <c r="J39" s="1105"/>
      <c r="K39" s="1105"/>
      <c r="L39" s="1105"/>
      <c r="M39" s="1105"/>
      <c r="N39" s="1091"/>
      <c r="O39" s="1091"/>
      <c r="P39" s="808"/>
      <c r="Q39" s="808"/>
      <c r="R39" s="808"/>
      <c r="S39" s="808"/>
      <c r="T39" s="808"/>
      <c r="U39" s="808"/>
      <c r="V39" s="808"/>
      <c r="W39" s="808"/>
      <c r="X39" s="808"/>
      <c r="Y39" s="808"/>
      <c r="Z39" s="1119"/>
      <c r="AA39" s="1119"/>
      <c r="AB39" s="1119"/>
      <c r="AC39" s="1119"/>
      <c r="AD39" s="123"/>
      <c r="AE39" s="123"/>
      <c r="AF39" s="123"/>
      <c r="AG39" s="123"/>
      <c r="AH39" s="123"/>
      <c r="AI39" s="123"/>
      <c r="AJ39" s="123"/>
    </row>
    <row r="40" spans="1:36" s="73" customFormat="1" ht="13.5" x14ac:dyDescent="0.25">
      <c r="A40" s="1091"/>
      <c r="B40" s="1105"/>
      <c r="C40" s="1105"/>
      <c r="D40" s="1105"/>
      <c r="E40" s="1105"/>
      <c r="F40" s="1105"/>
      <c r="G40" s="1105"/>
      <c r="H40" s="1105"/>
      <c r="I40" s="1105"/>
      <c r="J40" s="1105"/>
      <c r="K40" s="1105"/>
      <c r="L40" s="1105"/>
      <c r="M40" s="1105"/>
      <c r="N40" s="1091"/>
      <c r="O40" s="1091"/>
      <c r="P40" s="808"/>
      <c r="Q40" s="808"/>
      <c r="R40" s="808"/>
      <c r="S40" s="808"/>
      <c r="T40" s="808"/>
      <c r="U40" s="808"/>
      <c r="V40" s="808"/>
      <c r="W40" s="808"/>
      <c r="X40" s="808"/>
      <c r="Y40" s="808"/>
      <c r="Z40" s="1119"/>
      <c r="AA40" s="1119"/>
      <c r="AB40" s="1119"/>
      <c r="AC40" s="1119"/>
      <c r="AD40" s="123"/>
      <c r="AE40" s="123"/>
      <c r="AF40" s="123"/>
      <c r="AG40" s="123"/>
      <c r="AH40" s="123"/>
      <c r="AI40" s="123"/>
      <c r="AJ40" s="123"/>
    </row>
    <row r="41" spans="1:36" s="73" customFormat="1" ht="13.5" x14ac:dyDescent="0.25">
      <c r="A41" s="1091"/>
      <c r="B41" s="1105"/>
      <c r="C41" s="1105"/>
      <c r="D41" s="1105"/>
      <c r="E41" s="1105"/>
      <c r="F41" s="1105"/>
      <c r="G41" s="1105"/>
      <c r="H41" s="1105"/>
      <c r="I41" s="1105"/>
      <c r="J41" s="1105"/>
      <c r="K41" s="1105"/>
      <c r="L41" s="1105"/>
      <c r="M41" s="1105"/>
      <c r="N41" s="1091"/>
      <c r="O41" s="1091"/>
      <c r="P41" s="808"/>
      <c r="Q41" s="808"/>
      <c r="R41" s="808"/>
      <c r="S41" s="808"/>
      <c r="T41" s="808"/>
      <c r="U41" s="808"/>
      <c r="V41" s="808"/>
      <c r="W41" s="808"/>
      <c r="X41" s="808"/>
      <c r="Y41" s="808"/>
      <c r="Z41" s="1119"/>
      <c r="AA41" s="1119"/>
      <c r="AB41" s="1119"/>
      <c r="AC41" s="1119"/>
      <c r="AD41" s="123"/>
      <c r="AE41" s="123"/>
      <c r="AF41" s="123"/>
      <c r="AG41" s="123"/>
      <c r="AH41" s="123"/>
      <c r="AI41" s="123"/>
      <c r="AJ41" s="123"/>
    </row>
    <row r="42" spans="1:36" s="73" customFormat="1" ht="13.5" x14ac:dyDescent="0.25">
      <c r="A42" s="1091"/>
      <c r="B42" s="1105"/>
      <c r="C42" s="1105"/>
      <c r="D42" s="1105"/>
      <c r="E42" s="1105"/>
      <c r="F42" s="1105"/>
      <c r="G42" s="1105"/>
      <c r="H42" s="1105"/>
      <c r="I42" s="1105"/>
      <c r="J42" s="1105"/>
      <c r="K42" s="1105"/>
      <c r="L42" s="1105"/>
      <c r="M42" s="1105"/>
      <c r="N42" s="1091"/>
      <c r="O42" s="1091"/>
      <c r="P42" s="808"/>
      <c r="Q42" s="808"/>
      <c r="R42" s="808"/>
      <c r="S42" s="808"/>
      <c r="T42" s="808"/>
      <c r="U42" s="808"/>
      <c r="V42" s="808"/>
      <c r="W42" s="808"/>
      <c r="X42" s="808"/>
      <c r="Y42" s="808"/>
      <c r="Z42" s="1119"/>
      <c r="AA42" s="1119"/>
      <c r="AB42" s="1119"/>
      <c r="AC42" s="1119"/>
      <c r="AD42" s="123"/>
      <c r="AE42" s="123"/>
      <c r="AF42" s="123"/>
      <c r="AG42" s="123"/>
      <c r="AH42" s="123"/>
      <c r="AI42" s="123"/>
      <c r="AJ42" s="123"/>
    </row>
    <row r="43" spans="1:36" s="73" customFormat="1" ht="13.5" x14ac:dyDescent="0.25">
      <c r="A43" s="1091"/>
      <c r="B43" s="1105"/>
      <c r="C43" s="1105"/>
      <c r="D43" s="1105"/>
      <c r="E43" s="1105"/>
      <c r="F43" s="1105"/>
      <c r="G43" s="1105"/>
      <c r="H43" s="1105"/>
      <c r="I43" s="1105"/>
      <c r="J43" s="1105"/>
      <c r="K43" s="1105"/>
      <c r="L43" s="1105"/>
      <c r="M43" s="1105"/>
      <c r="N43" s="1091"/>
      <c r="O43" s="1091"/>
      <c r="P43" s="808"/>
      <c r="Q43" s="808"/>
      <c r="R43" s="808"/>
      <c r="S43" s="808"/>
      <c r="T43" s="808"/>
      <c r="U43" s="808"/>
      <c r="V43" s="808"/>
      <c r="W43" s="808"/>
      <c r="X43" s="808"/>
      <c r="Y43" s="808"/>
      <c r="Z43" s="1119"/>
      <c r="AA43" s="1119"/>
      <c r="AB43" s="1119"/>
      <c r="AC43" s="1119"/>
      <c r="AD43" s="123"/>
      <c r="AE43" s="123"/>
      <c r="AF43" s="123"/>
      <c r="AG43" s="123"/>
      <c r="AH43" s="123"/>
      <c r="AI43" s="123"/>
      <c r="AJ43" s="123"/>
    </row>
    <row r="44" spans="1:36" s="73" customFormat="1" ht="13.5" x14ac:dyDescent="0.25">
      <c r="A44" s="1091"/>
      <c r="B44" s="1105"/>
      <c r="C44" s="1105"/>
      <c r="D44" s="1105"/>
      <c r="E44" s="1105"/>
      <c r="F44" s="1105"/>
      <c r="G44" s="1105"/>
      <c r="H44" s="1105"/>
      <c r="I44" s="1105"/>
      <c r="J44" s="1105"/>
      <c r="K44" s="1105"/>
      <c r="L44" s="1105"/>
      <c r="M44" s="1105"/>
      <c r="N44" s="1091"/>
      <c r="O44" s="1091"/>
      <c r="P44" s="808"/>
      <c r="Q44" s="808"/>
      <c r="R44" s="808"/>
      <c r="S44" s="808"/>
      <c r="T44" s="808"/>
      <c r="U44" s="808"/>
      <c r="V44" s="808"/>
      <c r="W44" s="808"/>
      <c r="X44" s="808"/>
      <c r="Y44" s="808"/>
      <c r="Z44" s="1119"/>
      <c r="AA44" s="1119"/>
      <c r="AB44" s="1119"/>
      <c r="AC44" s="1119"/>
      <c r="AD44" s="123"/>
      <c r="AE44" s="123"/>
      <c r="AF44" s="123"/>
      <c r="AG44" s="123"/>
      <c r="AH44" s="123"/>
      <c r="AI44" s="123"/>
      <c r="AJ44" s="123"/>
    </row>
    <row r="45" spans="1:36" s="73" customFormat="1" ht="13.5" x14ac:dyDescent="0.25">
      <c r="A45" s="1091"/>
      <c r="B45" s="1105"/>
      <c r="C45" s="1105"/>
      <c r="D45" s="1105"/>
      <c r="E45" s="1105"/>
      <c r="F45" s="1105"/>
      <c r="G45" s="1105"/>
      <c r="H45" s="1105"/>
      <c r="I45" s="1105"/>
      <c r="J45" s="1105"/>
      <c r="K45" s="1105"/>
      <c r="L45" s="1105"/>
      <c r="M45" s="1105"/>
      <c r="N45" s="1091"/>
      <c r="O45" s="1091"/>
      <c r="P45" s="808"/>
      <c r="Q45" s="808"/>
      <c r="R45" s="808"/>
      <c r="S45" s="808"/>
      <c r="T45" s="808"/>
      <c r="U45" s="808"/>
      <c r="V45" s="808"/>
      <c r="W45" s="808"/>
      <c r="X45" s="808"/>
      <c r="Y45" s="808"/>
      <c r="Z45" s="1119"/>
      <c r="AA45" s="1119"/>
      <c r="AB45" s="1119"/>
      <c r="AC45" s="1119"/>
      <c r="AD45" s="123"/>
      <c r="AE45" s="123"/>
      <c r="AF45" s="123"/>
      <c r="AG45" s="123"/>
      <c r="AH45" s="123"/>
      <c r="AI45" s="123"/>
      <c r="AJ45" s="123"/>
    </row>
    <row r="46" spans="1:36" s="73" customFormat="1" ht="13.5" x14ac:dyDescent="0.25">
      <c r="A46" s="1091"/>
      <c r="B46" s="1105"/>
      <c r="C46" s="1105"/>
      <c r="D46" s="1105"/>
      <c r="E46" s="1105"/>
      <c r="F46" s="1105"/>
      <c r="G46" s="1105"/>
      <c r="H46" s="1105"/>
      <c r="I46" s="1105"/>
      <c r="J46" s="1105"/>
      <c r="K46" s="1105"/>
      <c r="L46" s="1105"/>
      <c r="M46" s="1105"/>
      <c r="N46" s="1091"/>
      <c r="O46" s="1091"/>
      <c r="P46" s="808"/>
      <c r="Q46" s="808"/>
      <c r="R46" s="808"/>
      <c r="S46" s="808"/>
      <c r="T46" s="808"/>
      <c r="U46" s="808"/>
      <c r="V46" s="808"/>
      <c r="W46" s="808"/>
      <c r="X46" s="808"/>
      <c r="Y46" s="808"/>
      <c r="Z46" s="1119"/>
      <c r="AA46" s="1119"/>
      <c r="AB46" s="1119"/>
      <c r="AC46" s="1119"/>
      <c r="AD46" s="123"/>
      <c r="AE46" s="123"/>
      <c r="AF46" s="123"/>
      <c r="AG46" s="123"/>
      <c r="AH46" s="123"/>
      <c r="AI46" s="123"/>
      <c r="AJ46" s="123"/>
    </row>
    <row r="47" spans="1:36" s="73" customFormat="1" ht="13.5" x14ac:dyDescent="0.25">
      <c r="A47" s="1091"/>
      <c r="B47" s="1105"/>
      <c r="C47" s="1105"/>
      <c r="D47" s="1105"/>
      <c r="E47" s="1105"/>
      <c r="F47" s="1105"/>
      <c r="G47" s="1105"/>
      <c r="H47" s="1105"/>
      <c r="I47" s="1105"/>
      <c r="J47" s="1105"/>
      <c r="K47" s="1105"/>
      <c r="L47" s="1105"/>
      <c r="M47" s="1105"/>
      <c r="N47" s="1091"/>
      <c r="O47" s="1091"/>
      <c r="P47" s="808"/>
      <c r="Q47" s="808"/>
      <c r="R47" s="808"/>
      <c r="S47" s="808"/>
      <c r="T47" s="808"/>
      <c r="U47" s="808"/>
      <c r="V47" s="808"/>
      <c r="W47" s="808"/>
      <c r="X47" s="808"/>
      <c r="Y47" s="808"/>
      <c r="Z47" s="1119"/>
      <c r="AA47" s="1119"/>
      <c r="AB47" s="1119"/>
      <c r="AC47" s="1119"/>
      <c r="AD47" s="123"/>
      <c r="AE47" s="123"/>
      <c r="AF47" s="123"/>
      <c r="AG47" s="123"/>
      <c r="AH47" s="123"/>
      <c r="AI47" s="123"/>
      <c r="AJ47" s="123"/>
    </row>
    <row r="48" spans="1:36" s="73" customFormat="1" ht="13.5" x14ac:dyDescent="0.25">
      <c r="A48" s="1091"/>
      <c r="B48" s="1105"/>
      <c r="C48" s="1105"/>
      <c r="D48" s="1105"/>
      <c r="E48" s="1105"/>
      <c r="F48" s="1105"/>
      <c r="G48" s="1105"/>
      <c r="H48" s="1105"/>
      <c r="I48" s="1105"/>
      <c r="J48" s="1105"/>
      <c r="K48" s="1105"/>
      <c r="L48" s="1105"/>
      <c r="M48" s="1105"/>
      <c r="N48" s="1091"/>
      <c r="O48" s="1091"/>
      <c r="P48" s="808"/>
      <c r="Q48" s="808"/>
      <c r="R48" s="808"/>
      <c r="S48" s="808"/>
      <c r="T48" s="808"/>
      <c r="U48" s="808"/>
      <c r="V48" s="808"/>
      <c r="W48" s="808"/>
      <c r="X48" s="808"/>
      <c r="Y48" s="808"/>
      <c r="Z48" s="1119"/>
      <c r="AA48" s="1119"/>
      <c r="AB48" s="1119"/>
      <c r="AC48" s="1119"/>
      <c r="AD48" s="123"/>
      <c r="AE48" s="123"/>
      <c r="AF48" s="123"/>
      <c r="AG48" s="123"/>
      <c r="AH48" s="123"/>
      <c r="AI48" s="123"/>
      <c r="AJ48" s="123"/>
    </row>
    <row r="49" spans="1:36" s="73" customFormat="1" ht="13.5" x14ac:dyDescent="0.25">
      <c r="A49" s="1091"/>
      <c r="B49" s="1105"/>
      <c r="C49" s="1105"/>
      <c r="D49" s="1105"/>
      <c r="E49" s="1105"/>
      <c r="F49" s="1105"/>
      <c r="G49" s="1105"/>
      <c r="H49" s="1105"/>
      <c r="I49" s="1105"/>
      <c r="J49" s="1105"/>
      <c r="K49" s="1105"/>
      <c r="L49" s="1105"/>
      <c r="M49" s="1105"/>
      <c r="N49" s="1091"/>
      <c r="O49" s="1091"/>
      <c r="P49" s="808"/>
      <c r="Q49" s="808"/>
      <c r="R49" s="808"/>
      <c r="S49" s="808"/>
      <c r="T49" s="808"/>
      <c r="U49" s="808"/>
      <c r="V49" s="808"/>
      <c r="W49" s="808"/>
      <c r="X49" s="808"/>
      <c r="Y49" s="808"/>
      <c r="Z49" s="1119"/>
      <c r="AA49" s="1119"/>
      <c r="AB49" s="1119"/>
      <c r="AC49" s="1119"/>
      <c r="AD49" s="123"/>
      <c r="AE49" s="123"/>
      <c r="AF49" s="123"/>
      <c r="AG49" s="123"/>
      <c r="AH49" s="123"/>
      <c r="AI49" s="123"/>
      <c r="AJ49" s="123"/>
    </row>
    <row r="50" spans="1:36" s="73" customFormat="1" ht="13.5" x14ac:dyDescent="0.25">
      <c r="A50" s="1091"/>
      <c r="B50" s="1105"/>
      <c r="C50" s="1105"/>
      <c r="D50" s="1105"/>
      <c r="E50" s="1105"/>
      <c r="F50" s="1105"/>
      <c r="G50" s="1105"/>
      <c r="H50" s="1105"/>
      <c r="I50" s="1105"/>
      <c r="J50" s="1105"/>
      <c r="K50" s="1105"/>
      <c r="L50" s="1105"/>
      <c r="M50" s="1105"/>
      <c r="N50" s="1091"/>
      <c r="O50" s="1091"/>
      <c r="P50" s="808"/>
      <c r="Q50" s="808"/>
      <c r="R50" s="808"/>
      <c r="S50" s="808"/>
      <c r="T50" s="808"/>
      <c r="U50" s="808"/>
      <c r="V50" s="808"/>
      <c r="W50" s="808"/>
      <c r="X50" s="808"/>
      <c r="Y50" s="808"/>
      <c r="Z50" s="1119"/>
      <c r="AA50" s="1119"/>
      <c r="AB50" s="1119"/>
      <c r="AC50" s="1119"/>
      <c r="AD50" s="123"/>
      <c r="AE50" s="123"/>
      <c r="AF50" s="123"/>
      <c r="AG50" s="123"/>
      <c r="AH50" s="123"/>
      <c r="AI50" s="123"/>
      <c r="AJ50" s="123"/>
    </row>
    <row r="51" spans="1:36" s="73" customFormat="1" ht="13.5" x14ac:dyDescent="0.25">
      <c r="A51" s="1091"/>
      <c r="B51" s="1105"/>
      <c r="C51" s="1105"/>
      <c r="D51" s="1105"/>
      <c r="E51" s="1105"/>
      <c r="F51" s="1105"/>
      <c r="G51" s="1105"/>
      <c r="H51" s="1105"/>
      <c r="I51" s="1105"/>
      <c r="J51" s="1105"/>
      <c r="K51" s="1105"/>
      <c r="L51" s="1105"/>
      <c r="M51" s="1105"/>
      <c r="N51" s="1091"/>
      <c r="O51" s="1091"/>
      <c r="P51" s="808"/>
      <c r="Q51" s="808"/>
      <c r="R51" s="808"/>
      <c r="S51" s="808"/>
      <c r="T51" s="808"/>
      <c r="U51" s="808"/>
      <c r="V51" s="808"/>
      <c r="W51" s="808"/>
      <c r="X51" s="808"/>
      <c r="Y51" s="808"/>
      <c r="Z51" s="1119"/>
      <c r="AA51" s="1119"/>
      <c r="AB51" s="1119"/>
      <c r="AC51" s="1119"/>
      <c r="AD51" s="123"/>
      <c r="AE51" s="123"/>
      <c r="AF51" s="123"/>
      <c r="AG51" s="123"/>
      <c r="AH51" s="123"/>
      <c r="AI51" s="123"/>
      <c r="AJ51" s="123"/>
    </row>
    <row r="52" spans="1:36" s="73" customFormat="1" ht="18" x14ac:dyDescent="0.25">
      <c r="A52" s="1095" t="s">
        <v>1298</v>
      </c>
      <c r="B52" s="1105"/>
      <c r="C52" s="1105"/>
      <c r="D52" s="1105"/>
      <c r="E52" s="1105"/>
      <c r="F52" s="1105"/>
      <c r="G52" s="1105"/>
      <c r="H52" s="1105"/>
      <c r="I52" s="1105"/>
      <c r="J52" s="1105"/>
      <c r="K52" s="1105"/>
      <c r="L52" s="1105"/>
      <c r="M52" s="1105"/>
      <c r="N52" s="1091"/>
      <c r="O52" s="1091"/>
      <c r="P52" s="808"/>
      <c r="Q52" s="808"/>
      <c r="R52" s="808"/>
      <c r="S52" s="808"/>
      <c r="T52" s="808"/>
      <c r="U52" s="808"/>
      <c r="V52" s="808"/>
      <c r="W52" s="808"/>
      <c r="X52" s="808"/>
      <c r="Y52" s="808"/>
      <c r="Z52" s="1119"/>
      <c r="AA52" s="1119"/>
      <c r="AB52" s="1119"/>
      <c r="AC52" s="1119"/>
      <c r="AD52" s="123"/>
      <c r="AE52" s="123"/>
      <c r="AF52" s="123"/>
      <c r="AG52" s="123"/>
      <c r="AH52" s="123"/>
      <c r="AI52" s="123"/>
      <c r="AJ52" s="123"/>
    </row>
    <row r="53" spans="1:36" s="73" customFormat="1" ht="13.5" x14ac:dyDescent="0.25">
      <c r="A53" s="1091"/>
      <c r="B53" s="1105"/>
      <c r="C53" s="1105"/>
      <c r="D53" s="1105"/>
      <c r="E53" s="1105"/>
      <c r="F53" s="1105"/>
      <c r="G53" s="1105"/>
      <c r="H53" s="1105"/>
      <c r="I53" s="1105"/>
      <c r="J53" s="1105"/>
      <c r="K53" s="1105"/>
      <c r="L53" s="1105"/>
      <c r="M53" s="1105"/>
      <c r="N53" s="1091"/>
      <c r="O53" s="1091"/>
      <c r="P53" s="808"/>
      <c r="Q53" s="808"/>
      <c r="R53" s="808"/>
      <c r="S53" s="808"/>
      <c r="T53" s="808"/>
      <c r="U53" s="808"/>
      <c r="V53" s="808"/>
      <c r="W53" s="808"/>
      <c r="X53" s="808"/>
      <c r="Y53" s="808"/>
      <c r="Z53" s="1119"/>
      <c r="AA53" s="1119"/>
      <c r="AB53" s="1119"/>
      <c r="AC53" s="1119"/>
      <c r="AD53" s="123"/>
      <c r="AE53" s="123"/>
      <c r="AF53" s="123"/>
      <c r="AG53" s="123"/>
      <c r="AH53" s="123"/>
      <c r="AI53" s="123"/>
      <c r="AJ53" s="123"/>
    </row>
    <row r="54" spans="1:36" s="73" customFormat="1" ht="13.5" x14ac:dyDescent="0.25">
      <c r="A54" s="1091"/>
      <c r="B54" s="1105"/>
      <c r="C54" s="1105"/>
      <c r="D54" s="1105"/>
      <c r="E54" s="1105"/>
      <c r="F54" s="1105"/>
      <c r="G54" s="1105"/>
      <c r="H54" s="1105"/>
      <c r="I54" s="1105"/>
      <c r="J54" s="1105"/>
      <c r="K54" s="1105"/>
      <c r="L54" s="1105"/>
      <c r="M54" s="1105"/>
      <c r="N54" s="1091"/>
      <c r="O54" s="1091"/>
      <c r="P54" s="808"/>
      <c r="Q54" s="808"/>
      <c r="R54" s="808"/>
      <c r="S54" s="808"/>
      <c r="T54" s="808"/>
      <c r="U54" s="808"/>
      <c r="V54" s="808"/>
      <c r="W54" s="808"/>
      <c r="X54" s="808"/>
      <c r="Y54" s="808"/>
      <c r="Z54" s="1119"/>
      <c r="AA54" s="1119"/>
      <c r="AB54" s="1119"/>
      <c r="AC54" s="1119"/>
      <c r="AD54" s="123"/>
      <c r="AE54" s="123"/>
      <c r="AF54" s="123"/>
      <c r="AG54" s="123"/>
      <c r="AH54" s="123"/>
      <c r="AI54" s="123"/>
      <c r="AJ54" s="123"/>
    </row>
    <row r="55" spans="1:36" s="73" customFormat="1" ht="24" customHeight="1" thickBot="1" x14ac:dyDescent="0.35">
      <c r="A55" s="1993" t="s">
        <v>1299</v>
      </c>
      <c r="B55" s="1162" t="s">
        <v>1147</v>
      </c>
      <c r="C55" s="1163" t="s">
        <v>1263</v>
      </c>
      <c r="D55" s="1164" t="s">
        <v>1264</v>
      </c>
      <c r="E55" s="1163" t="s">
        <v>1265</v>
      </c>
      <c r="F55" s="1164" t="s">
        <v>1266</v>
      </c>
      <c r="G55" s="1163" t="s">
        <v>1267</v>
      </c>
      <c r="H55" s="1164" t="s">
        <v>1175</v>
      </c>
      <c r="I55" s="1163" t="s">
        <v>1268</v>
      </c>
      <c r="J55" s="1164" t="s">
        <v>1269</v>
      </c>
      <c r="K55" s="1163" t="s">
        <v>1270</v>
      </c>
      <c r="L55" s="1164" t="s">
        <v>1176</v>
      </c>
      <c r="M55" s="1163" t="s">
        <v>1271</v>
      </c>
      <c r="N55" s="1165" t="s">
        <v>1127</v>
      </c>
      <c r="O55" s="1091"/>
      <c r="P55" s="47" t="s">
        <v>163</v>
      </c>
      <c r="Q55" s="47" t="s">
        <v>164</v>
      </c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123"/>
      <c r="AE55" s="123"/>
      <c r="AF55" s="123"/>
      <c r="AG55" s="123"/>
      <c r="AH55" s="123"/>
      <c r="AI55" s="123"/>
      <c r="AJ55" s="123"/>
    </row>
    <row r="56" spans="1:36" s="73" customFormat="1" ht="24" customHeight="1" thickTop="1" x14ac:dyDescent="0.3">
      <c r="A56" s="1994"/>
      <c r="B56" s="1166">
        <f>+'3.5.3.1.1'!D97+'3.5.3.1.2'!D93</f>
        <v>5176.4495087649984</v>
      </c>
      <c r="C56" s="1166">
        <f>+'3.5.3.1.1'!E97+'3.5.3.1.2'!E93</f>
        <v>4807.0251233599993</v>
      </c>
      <c r="D56" s="1166">
        <f>+'3.5.3.1.1'!F97+'3.5.3.1.2'!F93</f>
        <v>5404.0040300241553</v>
      </c>
      <c r="E56" s="1166">
        <f>+'3.5.3.1.1'!G97+'3.5.3.1.2'!G93</f>
        <v>5103.5319007592861</v>
      </c>
      <c r="F56" s="1166">
        <f>+'3.5.3.1.1'!H97+'3.5.3.1.2'!H93</f>
        <v>5182.0268962767686</v>
      </c>
      <c r="G56" s="1166">
        <f>+'3.5.3.1.1'!I97+'3.5.3.1.2'!I93</f>
        <v>5042.3086239200002</v>
      </c>
      <c r="H56" s="1166">
        <f>+'3.5.3.1.1'!J97+'3.5.3.1.2'!J93</f>
        <v>5065.282831819999</v>
      </c>
      <c r="I56" s="1166">
        <f>+'3.5.3.1.1'!K97+'3.5.3.1.2'!K93</f>
        <v>5165.2149015180148</v>
      </c>
      <c r="J56" s="1166">
        <f>+'3.5.3.1.1'!L97+'3.5.3.1.2'!L93</f>
        <v>5080.9204740024988</v>
      </c>
      <c r="K56" s="1166">
        <f>+'3.5.3.1.1'!M97+'3.5.3.1.2'!M93</f>
        <v>5234.2404864761265</v>
      </c>
      <c r="L56" s="1166">
        <f>+'3.5.3.1.1'!N97+'3.5.3.1.2'!N93</f>
        <v>5093.3757138874971</v>
      </c>
      <c r="M56" s="1166">
        <f>+'3.5.3.1.1'!O97+'3.5.3.1.2'!O93</f>
        <v>5333.9554809925012</v>
      </c>
      <c r="N56" s="1167">
        <f>SUM(B56:M56)</f>
        <v>61688.335971801862</v>
      </c>
      <c r="O56" s="1168"/>
      <c r="P56" s="71" t="s">
        <v>163</v>
      </c>
      <c r="Q56" s="47" t="s">
        <v>164</v>
      </c>
      <c r="R56" s="47"/>
      <c r="S56" s="123"/>
      <c r="T56" s="123"/>
      <c r="U56" s="123"/>
      <c r="V56" s="123"/>
      <c r="W56" s="123"/>
      <c r="X56" s="122"/>
      <c r="Y56" s="122"/>
      <c r="Z56" s="122"/>
      <c r="AA56" s="122"/>
      <c r="AB56" s="122"/>
      <c r="AC56" s="122"/>
      <c r="AD56" s="123"/>
      <c r="AE56" s="123"/>
      <c r="AF56" s="123"/>
      <c r="AG56" s="123"/>
      <c r="AH56" s="123"/>
      <c r="AI56" s="123"/>
      <c r="AJ56" s="123"/>
    </row>
    <row r="57" spans="1:36" s="73" customFormat="1" ht="24" customHeight="1" x14ac:dyDescent="0.3">
      <c r="A57" s="1091"/>
      <c r="B57" s="1105"/>
      <c r="C57" s="1105"/>
      <c r="D57" s="1105"/>
      <c r="E57" s="1105"/>
      <c r="F57" s="1105"/>
      <c r="G57" s="1105"/>
      <c r="H57" s="1105"/>
      <c r="I57" s="1105"/>
      <c r="J57" s="1105"/>
      <c r="K57" s="1105"/>
      <c r="L57" s="1105"/>
      <c r="M57" s="1105"/>
      <c r="N57" s="1091"/>
      <c r="O57" s="1091"/>
      <c r="P57" s="71" t="s">
        <v>165</v>
      </c>
      <c r="Q57" s="47" t="s">
        <v>166</v>
      </c>
      <c r="R57" s="47"/>
      <c r="S57" s="123"/>
      <c r="T57" s="123"/>
      <c r="U57" s="123"/>
      <c r="V57" s="123"/>
      <c r="W57" s="123"/>
      <c r="X57" s="122"/>
      <c r="Y57" s="122"/>
      <c r="Z57" s="122"/>
      <c r="AA57" s="122"/>
      <c r="AB57" s="122"/>
      <c r="AC57" s="122"/>
      <c r="AD57" s="123"/>
      <c r="AE57" s="123"/>
      <c r="AF57" s="123"/>
      <c r="AG57" s="123"/>
      <c r="AH57" s="123"/>
      <c r="AI57" s="123"/>
      <c r="AJ57" s="123"/>
    </row>
    <row r="58" spans="1:36" s="73" customFormat="1" ht="24" customHeight="1" x14ac:dyDescent="0.3">
      <c r="A58" s="1169" t="s">
        <v>1888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1111"/>
      <c r="O58" s="1170"/>
      <c r="P58" s="71" t="s">
        <v>1112</v>
      </c>
      <c r="Q58" s="47" t="s">
        <v>1113</v>
      </c>
      <c r="R58" s="47"/>
      <c r="S58" s="123"/>
      <c r="T58" s="123"/>
      <c r="U58" s="123"/>
      <c r="V58" s="123"/>
      <c r="W58" s="123"/>
      <c r="X58" s="122"/>
      <c r="Y58" s="122"/>
      <c r="Z58" s="122"/>
      <c r="AA58" s="122"/>
      <c r="AB58" s="122"/>
      <c r="AC58" s="122"/>
      <c r="AD58" s="123"/>
      <c r="AE58" s="123"/>
      <c r="AF58" s="123"/>
      <c r="AG58" s="123"/>
      <c r="AH58" s="123"/>
      <c r="AI58" s="123"/>
      <c r="AJ58" s="123"/>
    </row>
    <row r="59" spans="1:36" s="73" customFormat="1" x14ac:dyDescent="0.3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47"/>
      <c r="Q59" s="47"/>
      <c r="R59" s="47"/>
      <c r="S59" s="123"/>
      <c r="T59" s="123"/>
      <c r="U59" s="123"/>
      <c r="V59" s="123"/>
      <c r="W59" s="123"/>
      <c r="X59" s="1136"/>
      <c r="Y59" s="1136"/>
      <c r="Z59" s="1136"/>
      <c r="AA59" s="1136"/>
      <c r="AB59" s="1136"/>
      <c r="AC59" s="1136"/>
      <c r="AD59" s="123"/>
      <c r="AE59" s="123"/>
      <c r="AF59" s="123"/>
      <c r="AG59" s="123"/>
      <c r="AH59" s="123"/>
      <c r="AI59" s="123"/>
      <c r="AJ59" s="123"/>
    </row>
    <row r="60" spans="1:36" s="123" customFormat="1" x14ac:dyDescent="0.3">
      <c r="P60" s="47" t="s">
        <v>1646</v>
      </c>
      <c r="Q60" s="47" t="s">
        <v>300</v>
      </c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</row>
    <row r="61" spans="1:36" s="123" customFormat="1" ht="17.25" x14ac:dyDescent="0.3">
      <c r="A61" s="1171" t="s">
        <v>1282</v>
      </c>
      <c r="B61" s="1171" t="s">
        <v>1147</v>
      </c>
      <c r="C61" s="1171" t="s">
        <v>1263</v>
      </c>
      <c r="D61" s="1171" t="s">
        <v>1264</v>
      </c>
      <c r="E61" s="1171" t="s">
        <v>1265</v>
      </c>
      <c r="F61" s="1171" t="s">
        <v>1266</v>
      </c>
      <c r="G61" s="1171" t="s">
        <v>1267</v>
      </c>
      <c r="H61" s="1171" t="s">
        <v>1175</v>
      </c>
      <c r="I61" s="1171" t="s">
        <v>1268</v>
      </c>
      <c r="J61" s="1171" t="s">
        <v>1300</v>
      </c>
      <c r="K61" s="1171" t="s">
        <v>1270</v>
      </c>
      <c r="L61" s="1171" t="s">
        <v>1176</v>
      </c>
      <c r="M61" s="1171" t="s">
        <v>1271</v>
      </c>
      <c r="N61" s="1171" t="s">
        <v>1127</v>
      </c>
      <c r="P61" s="47" t="s">
        <v>315</v>
      </c>
      <c r="Q61" s="47" t="s">
        <v>826</v>
      </c>
      <c r="R61" s="47" t="s">
        <v>827</v>
      </c>
      <c r="S61" s="47" t="s">
        <v>1272</v>
      </c>
      <c r="T61" s="47" t="s">
        <v>1273</v>
      </c>
      <c r="U61" s="47" t="s">
        <v>1274</v>
      </c>
      <c r="V61" s="47" t="s">
        <v>1275</v>
      </c>
      <c r="W61" s="47" t="s">
        <v>1276</v>
      </c>
      <c r="X61" s="47" t="s">
        <v>1277</v>
      </c>
      <c r="Y61" s="47" t="s">
        <v>1278</v>
      </c>
      <c r="Z61" s="47" t="s">
        <v>1279</v>
      </c>
      <c r="AA61" s="47" t="s">
        <v>1280</v>
      </c>
      <c r="AB61" s="47" t="s">
        <v>1281</v>
      </c>
      <c r="AC61" s="47" t="s">
        <v>290</v>
      </c>
    </row>
    <row r="62" spans="1:36" s="123" customFormat="1" x14ac:dyDescent="0.3">
      <c r="A62" s="1172" t="s">
        <v>1687</v>
      </c>
      <c r="B62" s="1173">
        <v>18.813420000000001</v>
      </c>
      <c r="C62" s="1173">
        <v>20.302095999999999</v>
      </c>
      <c r="D62" s="1173">
        <v>22.630006999999999</v>
      </c>
      <c r="E62" s="1173">
        <v>20.952725000000001</v>
      </c>
      <c r="F62" s="1173">
        <v>24.119796000000001</v>
      </c>
      <c r="G62" s="1173">
        <v>20.933821999999999</v>
      </c>
      <c r="H62" s="1173">
        <v>18.852795999999998</v>
      </c>
      <c r="I62" s="1173">
        <v>15.774659</v>
      </c>
      <c r="J62" s="1173">
        <v>19.182881000000002</v>
      </c>
      <c r="K62" s="1173">
        <v>13.503639999999999</v>
      </c>
      <c r="L62" s="1173">
        <v>17.149159000000001</v>
      </c>
      <c r="M62" s="1173">
        <v>21.108606999999999</v>
      </c>
      <c r="N62" s="1174">
        <f t="shared" ref="N62:N67" si="0">SUM(B62:M62)</f>
        <v>233.32360800000001</v>
      </c>
      <c r="O62" s="938"/>
      <c r="P62" s="47" t="s">
        <v>1687</v>
      </c>
      <c r="Q62" s="47">
        <v>18.813420000000001</v>
      </c>
      <c r="R62" s="47">
        <v>20.302095999999999</v>
      </c>
      <c r="S62" s="47">
        <v>22.630006999999999</v>
      </c>
      <c r="T62" s="47">
        <v>20.952725000000001</v>
      </c>
      <c r="U62" s="47">
        <v>24.119796000000001</v>
      </c>
      <c r="V62" s="47">
        <v>20.933821999999999</v>
      </c>
      <c r="W62" s="47">
        <v>18.852795999999998</v>
      </c>
      <c r="X62" s="47">
        <v>15.774659</v>
      </c>
      <c r="Y62" s="47">
        <v>19.182881000000002</v>
      </c>
      <c r="Z62" s="47">
        <v>13.503639999999999</v>
      </c>
      <c r="AA62" s="47">
        <v>17.149159000000001</v>
      </c>
      <c r="AB62" s="47">
        <v>21.108606999999999</v>
      </c>
      <c r="AC62" s="47">
        <v>233.32360800000001</v>
      </c>
      <c r="AE62" s="515">
        <f t="shared" ref="AE62:AE67" si="1">+AC62-N62</f>
        <v>0</v>
      </c>
    </row>
    <row r="63" spans="1:36" s="123" customFormat="1" x14ac:dyDescent="0.3">
      <c r="A63" s="1172" t="s">
        <v>259</v>
      </c>
      <c r="B63" s="1173">
        <v>22.457689999999999</v>
      </c>
      <c r="C63" s="1173">
        <v>16.03613</v>
      </c>
      <c r="D63" s="1173">
        <v>19.450939999999999</v>
      </c>
      <c r="E63" s="1173">
        <v>18.851880000000001</v>
      </c>
      <c r="F63" s="1173">
        <v>12.175940000000001</v>
      </c>
      <c r="G63" s="1173">
        <v>13.75994</v>
      </c>
      <c r="H63" s="1173">
        <v>9.9779400000000003</v>
      </c>
      <c r="I63" s="1173">
        <v>9.01281</v>
      </c>
      <c r="J63" s="1173">
        <v>15.15225</v>
      </c>
      <c r="K63" s="1173">
        <v>13.928690000000001</v>
      </c>
      <c r="L63" s="1173">
        <v>11.09619</v>
      </c>
      <c r="M63" s="1173">
        <v>17.058499999999999</v>
      </c>
      <c r="N63" s="1174">
        <f t="shared" si="0"/>
        <v>178.9589</v>
      </c>
      <c r="O63" s="938"/>
      <c r="P63" s="47" t="s">
        <v>259</v>
      </c>
      <c r="Q63" s="47">
        <v>22.457689999999999</v>
      </c>
      <c r="R63" s="47">
        <v>16.03613</v>
      </c>
      <c r="S63" s="47">
        <v>19.450939999999999</v>
      </c>
      <c r="T63" s="47">
        <v>18.851880000000001</v>
      </c>
      <c r="U63" s="47">
        <v>12.175940000000001</v>
      </c>
      <c r="V63" s="47">
        <v>13.75994</v>
      </c>
      <c r="W63" s="47">
        <v>9.9779400000000003</v>
      </c>
      <c r="X63" s="47">
        <v>9.01281</v>
      </c>
      <c r="Y63" s="47">
        <v>15.15225</v>
      </c>
      <c r="Z63" s="47">
        <v>13.928690000000001</v>
      </c>
      <c r="AA63" s="47">
        <v>11.09619</v>
      </c>
      <c r="AB63" s="47">
        <v>17.058499999999999</v>
      </c>
      <c r="AC63" s="47">
        <v>178.9589</v>
      </c>
      <c r="AE63" s="515">
        <f t="shared" si="1"/>
        <v>0</v>
      </c>
    </row>
    <row r="64" spans="1:36" s="123" customFormat="1" x14ac:dyDescent="0.3">
      <c r="A64" s="1172" t="s">
        <v>269</v>
      </c>
      <c r="B64" s="1173">
        <v>15.417299000000002</v>
      </c>
      <c r="C64" s="1173">
        <v>13.888497000000001</v>
      </c>
      <c r="D64" s="1173">
        <v>15.729704</v>
      </c>
      <c r="E64" s="1173">
        <v>15.113339</v>
      </c>
      <c r="F64" s="1173">
        <v>15.366209000000001</v>
      </c>
      <c r="G64" s="1173">
        <v>14.600095</v>
      </c>
      <c r="H64" s="1173">
        <v>12.678851999999999</v>
      </c>
      <c r="I64" s="1173">
        <v>13.280127999999999</v>
      </c>
      <c r="J64" s="1173">
        <v>14.591391999999999</v>
      </c>
      <c r="K64" s="1173">
        <v>14.924323999999999</v>
      </c>
      <c r="L64" s="1173">
        <v>14.008460000000001</v>
      </c>
      <c r="M64" s="1173">
        <v>14.770779999999998</v>
      </c>
      <c r="N64" s="1174">
        <f t="shared" si="0"/>
        <v>174.369079</v>
      </c>
      <c r="O64" s="938"/>
      <c r="P64" s="47" t="s">
        <v>269</v>
      </c>
      <c r="Q64" s="47">
        <v>15.417299000000002</v>
      </c>
      <c r="R64" s="47">
        <v>13.888497000000001</v>
      </c>
      <c r="S64" s="47">
        <v>15.729704</v>
      </c>
      <c r="T64" s="47">
        <v>15.113339</v>
      </c>
      <c r="U64" s="47">
        <v>15.366209000000001</v>
      </c>
      <c r="V64" s="47">
        <v>14.600095</v>
      </c>
      <c r="W64" s="47">
        <v>12.678851999999999</v>
      </c>
      <c r="X64" s="47">
        <v>13.280127999999999</v>
      </c>
      <c r="Y64" s="47">
        <v>14.591391999999999</v>
      </c>
      <c r="Z64" s="47">
        <v>14.924323999999999</v>
      </c>
      <c r="AA64" s="47">
        <v>14.008460000000001</v>
      </c>
      <c r="AB64" s="47">
        <v>14.770779999999998</v>
      </c>
      <c r="AC64" s="47">
        <v>174.369079</v>
      </c>
      <c r="AE64" s="515">
        <f t="shared" si="1"/>
        <v>0</v>
      </c>
    </row>
    <row r="65" spans="1:36" s="123" customFormat="1" x14ac:dyDescent="0.3">
      <c r="A65" s="1172" t="s">
        <v>188</v>
      </c>
      <c r="B65" s="1173">
        <v>13.064988</v>
      </c>
      <c r="C65" s="1173">
        <v>12.660948000000001</v>
      </c>
      <c r="D65" s="1173">
        <v>11.073629</v>
      </c>
      <c r="E65" s="1173">
        <v>9.6462090000000007</v>
      </c>
      <c r="F65" s="1173">
        <v>13.039151</v>
      </c>
      <c r="G65" s="1173">
        <v>7.3958270000000006</v>
      </c>
      <c r="H65" s="1173">
        <v>14.821769</v>
      </c>
      <c r="I65" s="1173">
        <v>15.128738</v>
      </c>
      <c r="J65" s="1173">
        <v>12.788949000000001</v>
      </c>
      <c r="K65" s="1173">
        <v>15.02233</v>
      </c>
      <c r="L65" s="1173">
        <v>10.869020000000001</v>
      </c>
      <c r="M65" s="1173">
        <v>13.31884</v>
      </c>
      <c r="N65" s="1174">
        <f t="shared" si="0"/>
        <v>148.830398</v>
      </c>
      <c r="O65" s="938"/>
      <c r="P65" s="47" t="s">
        <v>188</v>
      </c>
      <c r="Q65" s="47">
        <v>13.064988</v>
      </c>
      <c r="R65" s="47">
        <v>12.660948000000001</v>
      </c>
      <c r="S65" s="47">
        <v>11.073629</v>
      </c>
      <c r="T65" s="47">
        <v>9.6462090000000007</v>
      </c>
      <c r="U65" s="47">
        <v>13.039151</v>
      </c>
      <c r="V65" s="47">
        <v>7.3958270000000006</v>
      </c>
      <c r="W65" s="47">
        <v>14.821769</v>
      </c>
      <c r="X65" s="47">
        <v>15.128738</v>
      </c>
      <c r="Y65" s="47">
        <v>12.788949000000001</v>
      </c>
      <c r="Z65" s="47">
        <v>15.02233</v>
      </c>
      <c r="AA65" s="47">
        <v>10.869020000000001</v>
      </c>
      <c r="AB65" s="47">
        <v>13.31884</v>
      </c>
      <c r="AC65" s="47">
        <v>148.830398</v>
      </c>
      <c r="AE65" s="515">
        <f t="shared" si="1"/>
        <v>0</v>
      </c>
    </row>
    <row r="66" spans="1:36" s="123" customFormat="1" x14ac:dyDescent="0.3">
      <c r="A66" s="1172" t="s">
        <v>212</v>
      </c>
      <c r="B66" s="1173">
        <v>13.699627</v>
      </c>
      <c r="C66" s="1173">
        <v>12.785516999999999</v>
      </c>
      <c r="D66" s="1173">
        <v>13.489699</v>
      </c>
      <c r="E66" s="1173">
        <v>13.031500000000001</v>
      </c>
      <c r="F66" s="1173">
        <v>10.496077</v>
      </c>
      <c r="G66" s="1173">
        <v>8.2839050000000007</v>
      </c>
      <c r="H66" s="1173">
        <v>8.4443960000000011</v>
      </c>
      <c r="I66" s="1173">
        <v>10.968968</v>
      </c>
      <c r="J66" s="1173">
        <v>11.278877000000001</v>
      </c>
      <c r="K66" s="1173">
        <v>12.401885999999999</v>
      </c>
      <c r="L66" s="1173">
        <v>12.622375</v>
      </c>
      <c r="M66" s="1173">
        <v>14.070552000000001</v>
      </c>
      <c r="N66" s="1174">
        <f t="shared" si="0"/>
        <v>141.57337900000002</v>
      </c>
      <c r="O66" s="938"/>
      <c r="P66" s="47" t="s">
        <v>212</v>
      </c>
      <c r="Q66" s="47">
        <v>13.699627</v>
      </c>
      <c r="R66" s="47">
        <v>12.785516999999999</v>
      </c>
      <c r="S66" s="47">
        <v>13.489699</v>
      </c>
      <c r="T66" s="47">
        <v>13.031500000000001</v>
      </c>
      <c r="U66" s="47">
        <v>10.496077</v>
      </c>
      <c r="V66" s="47">
        <v>8.2839050000000007</v>
      </c>
      <c r="W66" s="47">
        <v>8.4443960000000011</v>
      </c>
      <c r="X66" s="47">
        <v>10.968968</v>
      </c>
      <c r="Y66" s="47">
        <v>11.278877000000001</v>
      </c>
      <c r="Z66" s="47">
        <v>12.401885999999999</v>
      </c>
      <c r="AA66" s="47">
        <v>12.622375</v>
      </c>
      <c r="AB66" s="47">
        <v>14.070552000000001</v>
      </c>
      <c r="AC66" s="47">
        <v>141.57337900000002</v>
      </c>
      <c r="AE66" s="515">
        <f t="shared" si="1"/>
        <v>0</v>
      </c>
    </row>
    <row r="67" spans="1:36" s="123" customFormat="1" x14ac:dyDescent="0.3">
      <c r="A67" s="1172" t="s">
        <v>231</v>
      </c>
      <c r="B67" s="1173">
        <v>8.7662049999999994</v>
      </c>
      <c r="C67" s="1173">
        <v>7.9964469999999999</v>
      </c>
      <c r="D67" s="1173">
        <v>7.4593159999999994</v>
      </c>
      <c r="E67" s="1173">
        <v>8.1630179999999992</v>
      </c>
      <c r="F67" s="1173">
        <v>8.9116479999999996</v>
      </c>
      <c r="G67" s="1173">
        <v>8.4383790000000012</v>
      </c>
      <c r="H67" s="1173">
        <v>8.2762150000000005</v>
      </c>
      <c r="I67" s="1173">
        <v>8.9789820000000002</v>
      </c>
      <c r="J67" s="1173">
        <v>6.5159060000000002</v>
      </c>
      <c r="K67" s="1173">
        <v>8.9807829999999989</v>
      </c>
      <c r="L67" s="1173">
        <v>8.3224840000000011</v>
      </c>
      <c r="M67" s="1173">
        <v>8.5078779999999998</v>
      </c>
      <c r="N67" s="1174">
        <f t="shared" si="0"/>
        <v>99.317261000000002</v>
      </c>
      <c r="O67" s="938"/>
      <c r="P67" s="47" t="s">
        <v>231</v>
      </c>
      <c r="Q67" s="47">
        <v>8.7662049999999994</v>
      </c>
      <c r="R67" s="47">
        <v>7.9964469999999999</v>
      </c>
      <c r="S67" s="47">
        <v>7.4593159999999994</v>
      </c>
      <c r="T67" s="47">
        <v>8.1630179999999992</v>
      </c>
      <c r="U67" s="47">
        <v>8.9116479999999996</v>
      </c>
      <c r="V67" s="47">
        <v>8.4383790000000012</v>
      </c>
      <c r="W67" s="47">
        <v>8.2762150000000005</v>
      </c>
      <c r="X67" s="47">
        <v>8.9789820000000002</v>
      </c>
      <c r="Y67" s="47">
        <v>6.5159060000000002</v>
      </c>
      <c r="Z67" s="47">
        <v>8.9807829999999989</v>
      </c>
      <c r="AA67" s="47">
        <v>8.3224840000000011</v>
      </c>
      <c r="AB67" s="47">
        <v>8.5078779999999998</v>
      </c>
      <c r="AC67" s="47">
        <v>99.317261000000002</v>
      </c>
      <c r="AE67" s="515">
        <f t="shared" si="1"/>
        <v>0</v>
      </c>
    </row>
    <row r="68" spans="1:36" s="73" customFormat="1" x14ac:dyDescent="0.3">
      <c r="P68" s="47" t="s">
        <v>290</v>
      </c>
      <c r="Q68" s="47">
        <v>92.219229000000013</v>
      </c>
      <c r="R68" s="47">
        <v>83.669635</v>
      </c>
      <c r="S68" s="47">
        <v>89.833294999999993</v>
      </c>
      <c r="T68" s="47">
        <v>85.758671000000007</v>
      </c>
      <c r="U68" s="47">
        <v>84.108821000000006</v>
      </c>
      <c r="V68" s="47">
        <v>73.411968000000002</v>
      </c>
      <c r="W68" s="47">
        <v>73.051967999999988</v>
      </c>
      <c r="X68" s="47">
        <v>73.144284999999996</v>
      </c>
      <c r="Y68" s="47">
        <v>79.510255000000001</v>
      </c>
      <c r="Z68" s="47">
        <v>78.76165300000001</v>
      </c>
      <c r="AA68" s="47">
        <v>74.067688000000004</v>
      </c>
      <c r="AB68" s="47">
        <v>88.835157000000009</v>
      </c>
      <c r="AC68" s="47">
        <v>976.37262500000008</v>
      </c>
      <c r="AD68" s="123"/>
      <c r="AE68" s="123"/>
      <c r="AF68" s="123"/>
      <c r="AG68" s="123"/>
      <c r="AH68" s="123"/>
      <c r="AI68" s="123"/>
      <c r="AJ68" s="123"/>
    </row>
  </sheetData>
  <mergeCells count="1">
    <mergeCell ref="A55:A56"/>
  </mergeCells>
  <pageMargins left="0.78740157480314965" right="0.59055118110236227" top="0.78740157480314965" bottom="0.59055118110236227" header="0" footer="0"/>
  <pageSetup paperSize="9" scale="46" orientation="landscape" copies="2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A1:AI366"/>
  <sheetViews>
    <sheetView view="pageBreakPreview" zoomScale="70" zoomScaleNormal="55" zoomScaleSheetLayoutView="70" zoomScalePageLayoutView="85" workbookViewId="0">
      <pane ySplit="5" topLeftCell="A6" activePane="bottomLeft" state="frozen"/>
      <selection activeCell="V32" sqref="V32"/>
      <selection pane="bottomLeft" activeCell="C12" sqref="C12"/>
    </sheetView>
  </sheetViews>
  <sheetFormatPr baseColWidth="10" defaultRowHeight="16.5" x14ac:dyDescent="0.3"/>
  <cols>
    <col min="1" max="1" width="2.7109375" style="24" customWidth="1"/>
    <col min="2" max="2" width="6.85546875" style="24" customWidth="1"/>
    <col min="3" max="3" width="61.140625" style="24" customWidth="1"/>
    <col min="4" max="4" width="12.5703125" style="24" customWidth="1"/>
    <col min="5" max="5" width="15.42578125" style="24" bestFit="1" customWidth="1"/>
    <col min="6" max="9" width="15.85546875" style="24" bestFit="1" customWidth="1"/>
    <col min="10" max="10" width="15.42578125" style="24" bestFit="1" customWidth="1"/>
    <col min="11" max="11" width="15.85546875" style="24" bestFit="1" customWidth="1"/>
    <col min="12" max="12" width="15.42578125" style="24" bestFit="1" customWidth="1"/>
    <col min="13" max="13" width="15.85546875" style="24" bestFit="1" customWidth="1"/>
    <col min="14" max="14" width="15.42578125" style="24" bestFit="1" customWidth="1"/>
    <col min="15" max="15" width="15.85546875" style="24" bestFit="1" customWidth="1"/>
    <col min="16" max="16" width="15.42578125" style="24" bestFit="1" customWidth="1"/>
    <col min="17" max="17" width="20.140625" style="24" customWidth="1"/>
    <col min="18" max="18" width="20.28515625" style="47" customWidth="1"/>
    <col min="19" max="19" width="24.42578125" style="47" customWidth="1"/>
    <col min="20" max="20" width="20.140625" style="47" bestFit="1" customWidth="1"/>
    <col min="21" max="33" width="13.28515625" style="47" bestFit="1" customWidth="1"/>
    <col min="34" max="34" width="11.42578125" style="47"/>
    <col min="35" max="35" width="76.140625" style="47" bestFit="1" customWidth="1"/>
    <col min="36" max="36" width="24" style="24" bestFit="1" customWidth="1"/>
    <col min="37" max="48" width="19" style="24" bestFit="1" customWidth="1"/>
    <col min="49" max="49" width="18" style="24" bestFit="1" customWidth="1"/>
    <col min="50" max="16384" width="11.42578125" style="24"/>
  </cols>
  <sheetData>
    <row r="1" spans="1:35" s="1177" customFormat="1" ht="22.5" x14ac:dyDescent="0.3">
      <c r="A1" s="1175" t="s">
        <v>1301</v>
      </c>
      <c r="B1" s="1176"/>
      <c r="C1" s="75"/>
      <c r="D1" s="75"/>
      <c r="E1" s="75"/>
      <c r="F1" s="75"/>
      <c r="G1" s="75"/>
      <c r="H1" s="75"/>
      <c r="I1" s="75"/>
      <c r="J1" s="75"/>
      <c r="K1" s="75"/>
      <c r="R1" s="1178"/>
      <c r="S1" s="71" t="s">
        <v>163</v>
      </c>
      <c r="T1" s="47" t="s">
        <v>164</v>
      </c>
      <c r="U1" s="47"/>
      <c r="V1" s="123"/>
      <c r="W1" s="123"/>
      <c r="X1" s="123"/>
      <c r="Y1" s="47"/>
      <c r="Z1" s="47"/>
      <c r="AA1" s="47"/>
      <c r="AB1" s="47"/>
      <c r="AC1" s="47"/>
      <c r="AD1" s="47"/>
      <c r="AE1" s="47"/>
      <c r="AF1" s="47"/>
      <c r="AG1" s="1178"/>
      <c r="AH1" s="1178"/>
      <c r="AI1" s="1178"/>
    </row>
    <row r="2" spans="1:35" s="1177" customFormat="1" x14ac:dyDescent="0.3">
      <c r="B2" s="1176"/>
      <c r="E2" s="1021"/>
      <c r="F2" s="1021"/>
      <c r="H2" s="1021"/>
      <c r="I2" s="1021"/>
      <c r="J2" s="1021"/>
      <c r="K2" s="1021"/>
      <c r="L2" s="1021"/>
      <c r="M2" s="1021"/>
      <c r="N2" s="1021"/>
      <c r="O2" s="1021"/>
      <c r="P2" s="1021"/>
      <c r="R2" s="1178"/>
      <c r="S2" s="71" t="s">
        <v>1112</v>
      </c>
      <c r="T2" s="47" t="s">
        <v>1113</v>
      </c>
      <c r="U2" s="47"/>
      <c r="V2" s="123"/>
      <c r="W2" s="123"/>
      <c r="X2" s="123"/>
      <c r="Y2" s="47"/>
      <c r="Z2" s="47"/>
      <c r="AA2" s="47"/>
      <c r="AB2" s="47"/>
      <c r="AC2" s="47"/>
      <c r="AD2" s="47"/>
      <c r="AE2" s="47"/>
      <c r="AF2" s="47"/>
      <c r="AG2" s="1178"/>
      <c r="AH2" s="1178"/>
      <c r="AI2" s="1178"/>
    </row>
    <row r="3" spans="1:35" s="1177" customFormat="1" ht="18.75" x14ac:dyDescent="0.3">
      <c r="B3" s="1179" t="s">
        <v>1873</v>
      </c>
      <c r="C3" s="75"/>
      <c r="R3" s="1178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1178"/>
      <c r="AH3" s="1178"/>
      <c r="AI3" s="1178"/>
    </row>
    <row r="4" spans="1:35" s="1177" customFormat="1" ht="15.75" thickBot="1" x14ac:dyDescent="0.3">
      <c r="B4" s="1176"/>
      <c r="R4" s="1178"/>
      <c r="S4" s="2" t="s">
        <v>1646</v>
      </c>
      <c r="T4" s="2"/>
      <c r="U4" s="2" t="s">
        <v>1302</v>
      </c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178"/>
      <c r="AI4" s="1178"/>
    </row>
    <row r="5" spans="1:35" s="1177" customFormat="1" ht="35.25" customHeight="1" thickBot="1" x14ac:dyDescent="0.3">
      <c r="B5" s="1180" t="s">
        <v>3</v>
      </c>
      <c r="C5" s="1181" t="s">
        <v>1303</v>
      </c>
      <c r="D5" s="1181" t="s">
        <v>1185</v>
      </c>
      <c r="E5" s="1181" t="s">
        <v>1147</v>
      </c>
      <c r="F5" s="1182" t="s">
        <v>1263</v>
      </c>
      <c r="G5" s="1181" t="s">
        <v>1264</v>
      </c>
      <c r="H5" s="1182" t="s">
        <v>1265</v>
      </c>
      <c r="I5" s="1181" t="s">
        <v>1266</v>
      </c>
      <c r="J5" s="1182" t="s">
        <v>1267</v>
      </c>
      <c r="K5" s="1181" t="s">
        <v>1175</v>
      </c>
      <c r="L5" s="1182" t="s">
        <v>1268</v>
      </c>
      <c r="M5" s="1181" t="s">
        <v>1269</v>
      </c>
      <c r="N5" s="1182" t="s">
        <v>1270</v>
      </c>
      <c r="O5" s="1181" t="s">
        <v>1176</v>
      </c>
      <c r="P5" s="1182" t="s">
        <v>1271</v>
      </c>
      <c r="Q5" s="1183" t="s">
        <v>1233</v>
      </c>
      <c r="R5" s="1178"/>
      <c r="S5" s="2" t="s">
        <v>167</v>
      </c>
      <c r="T5" s="2" t="s">
        <v>317</v>
      </c>
      <c r="U5" s="2" t="s">
        <v>826</v>
      </c>
      <c r="V5" s="2" t="s">
        <v>827</v>
      </c>
      <c r="W5" s="2" t="s">
        <v>1272</v>
      </c>
      <c r="X5" s="2" t="s">
        <v>1273</v>
      </c>
      <c r="Y5" s="2" t="s">
        <v>1274</v>
      </c>
      <c r="Z5" s="2" t="s">
        <v>1275</v>
      </c>
      <c r="AA5" s="2" t="s">
        <v>1276</v>
      </c>
      <c r="AB5" s="2" t="s">
        <v>1277</v>
      </c>
      <c r="AC5" s="2" t="s">
        <v>1278</v>
      </c>
      <c r="AD5" s="2" t="s">
        <v>1279</v>
      </c>
      <c r="AE5" s="2" t="s">
        <v>1280</v>
      </c>
      <c r="AF5" s="2" t="s">
        <v>1281</v>
      </c>
      <c r="AG5" s="2" t="s">
        <v>290</v>
      </c>
      <c r="AH5" s="1178"/>
      <c r="AI5" s="1178"/>
    </row>
    <row r="6" spans="1:35" s="1177" customFormat="1" ht="18" customHeight="1" x14ac:dyDescent="0.3">
      <c r="B6" s="1997">
        <v>1</v>
      </c>
      <c r="C6" s="1184" t="s">
        <v>6</v>
      </c>
      <c r="D6" s="1185" t="s">
        <v>305</v>
      </c>
      <c r="E6" s="1186"/>
      <c r="F6" s="1186"/>
      <c r="G6" s="1186"/>
      <c r="H6" s="1186"/>
      <c r="I6" s="1186"/>
      <c r="J6" s="1186"/>
      <c r="K6" s="1186"/>
      <c r="L6" s="1186"/>
      <c r="M6" s="1186"/>
      <c r="N6" s="1186"/>
      <c r="O6" s="1186"/>
      <c r="P6" s="1186"/>
      <c r="Q6" s="1187">
        <f t="shared" ref="Q6:Q69" si="0">+SUM(E6:P6)</f>
        <v>0</v>
      </c>
      <c r="R6" s="1178"/>
      <c r="S6" s="2" t="s">
        <v>6</v>
      </c>
      <c r="T6" s="2" t="s">
        <v>305</v>
      </c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178"/>
      <c r="AI6" s="1178"/>
    </row>
    <row r="7" spans="1:35" s="1177" customFormat="1" ht="18" customHeight="1" x14ac:dyDescent="0.3">
      <c r="B7" s="1996"/>
      <c r="C7" s="1188"/>
      <c r="D7" s="1189" t="s">
        <v>306</v>
      </c>
      <c r="E7" s="1190">
        <v>8.7652739999999998</v>
      </c>
      <c r="F7" s="1190">
        <v>3.7944059999999999</v>
      </c>
      <c r="G7" s="1190">
        <v>10.449513000000001</v>
      </c>
      <c r="H7" s="1190">
        <v>9.6794249999999984</v>
      </c>
      <c r="I7" s="1190">
        <v>4.383426</v>
      </c>
      <c r="J7" s="1190">
        <v>9.6418459999999993</v>
      </c>
      <c r="K7" s="1190">
        <v>10.180440000000001</v>
      </c>
      <c r="L7" s="1190">
        <v>10.287324</v>
      </c>
      <c r="M7" s="1190">
        <v>9.8725719999999999</v>
      </c>
      <c r="N7" s="1190">
        <v>10.419972</v>
      </c>
      <c r="O7" s="1190">
        <v>9.9177619999999997</v>
      </c>
      <c r="P7" s="1190">
        <v>8.3865130000000008</v>
      </c>
      <c r="Q7" s="1191">
        <f t="shared" si="0"/>
        <v>105.77847300000002</v>
      </c>
      <c r="R7" s="1178"/>
      <c r="S7" s="2"/>
      <c r="T7" s="2" t="s">
        <v>306</v>
      </c>
      <c r="U7" s="2">
        <v>8.7652739999999998</v>
      </c>
      <c r="V7" s="2">
        <v>3.7944059999999999</v>
      </c>
      <c r="W7" s="2">
        <v>10.449513000000001</v>
      </c>
      <c r="X7" s="2">
        <v>9.6794249999999984</v>
      </c>
      <c r="Y7" s="2">
        <v>4.383426</v>
      </c>
      <c r="Z7" s="2">
        <v>9.6418459999999993</v>
      </c>
      <c r="AA7" s="2">
        <v>10.180440000000001</v>
      </c>
      <c r="AB7" s="2">
        <v>10.287324</v>
      </c>
      <c r="AC7" s="2">
        <v>9.8725719999999999</v>
      </c>
      <c r="AD7" s="2">
        <v>10.419972</v>
      </c>
      <c r="AE7" s="2">
        <v>9.9177619999999997</v>
      </c>
      <c r="AF7" s="2">
        <v>8.3865130000000008</v>
      </c>
      <c r="AG7" s="2">
        <v>105.77847300000002</v>
      </c>
      <c r="AH7" s="1192">
        <v>0</v>
      </c>
      <c r="AI7" s="1178"/>
    </row>
    <row r="8" spans="1:35" s="1177" customFormat="1" ht="18" customHeight="1" x14ac:dyDescent="0.3">
      <c r="B8" s="1996"/>
      <c r="C8" s="1188"/>
      <c r="D8" s="1193" t="s">
        <v>307</v>
      </c>
      <c r="E8" s="1190"/>
      <c r="F8" s="1190"/>
      <c r="G8" s="1190"/>
      <c r="H8" s="1190"/>
      <c r="I8" s="1190"/>
      <c r="J8" s="1190"/>
      <c r="K8" s="1190"/>
      <c r="L8" s="1190"/>
      <c r="M8" s="1190"/>
      <c r="N8" s="1190"/>
      <c r="O8" s="1190"/>
      <c r="P8" s="1190"/>
      <c r="Q8" s="1194">
        <f t="shared" si="0"/>
        <v>0</v>
      </c>
      <c r="R8" s="1178"/>
      <c r="S8" s="2"/>
      <c r="T8" s="2" t="s">
        <v>307</v>
      </c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192">
        <v>0</v>
      </c>
      <c r="AI8" s="1178"/>
    </row>
    <row r="9" spans="1:35" s="1177" customFormat="1" ht="18" customHeight="1" x14ac:dyDescent="0.3">
      <c r="B9" s="1996"/>
      <c r="C9" s="1188"/>
      <c r="D9" s="1195" t="s">
        <v>308</v>
      </c>
      <c r="E9" s="1190"/>
      <c r="F9" s="1190"/>
      <c r="G9" s="1190"/>
      <c r="H9" s="1190"/>
      <c r="I9" s="1190"/>
      <c r="J9" s="1190"/>
      <c r="K9" s="1190"/>
      <c r="L9" s="1190"/>
      <c r="M9" s="1190"/>
      <c r="N9" s="1190"/>
      <c r="O9" s="1190"/>
      <c r="P9" s="1190"/>
      <c r="Q9" s="1196">
        <f t="shared" si="0"/>
        <v>0</v>
      </c>
      <c r="R9" s="1178"/>
      <c r="S9" s="2"/>
      <c r="T9" s="2" t="s">
        <v>308</v>
      </c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192">
        <v>0</v>
      </c>
      <c r="AI9" s="1178"/>
    </row>
    <row r="10" spans="1:35" s="1177" customFormat="1" ht="18" customHeight="1" x14ac:dyDescent="0.3">
      <c r="B10" s="1998">
        <f>+B6+1</f>
        <v>2</v>
      </c>
      <c r="C10" s="1197" t="s">
        <v>8</v>
      </c>
      <c r="D10" s="1198" t="s">
        <v>305</v>
      </c>
      <c r="E10" s="1199"/>
      <c r="F10" s="1199"/>
      <c r="G10" s="1199"/>
      <c r="H10" s="1199"/>
      <c r="I10" s="1199"/>
      <c r="J10" s="1199"/>
      <c r="K10" s="1199"/>
      <c r="L10" s="1199"/>
      <c r="M10" s="1199"/>
      <c r="N10" s="1199"/>
      <c r="O10" s="1199"/>
      <c r="P10" s="1200"/>
      <c r="Q10" s="1201">
        <f t="shared" si="0"/>
        <v>0</v>
      </c>
      <c r="R10" s="1178"/>
      <c r="S10" s="2" t="s">
        <v>8</v>
      </c>
      <c r="T10" s="2" t="s">
        <v>305</v>
      </c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192">
        <v>0</v>
      </c>
      <c r="AI10" s="1178"/>
    </row>
    <row r="11" spans="1:35" s="1177" customFormat="1" ht="18" customHeight="1" x14ac:dyDescent="0.3">
      <c r="B11" s="1999"/>
      <c r="C11" s="1188"/>
      <c r="D11" s="1202" t="s">
        <v>306</v>
      </c>
      <c r="E11" s="1190">
        <v>1.7546110000000001</v>
      </c>
      <c r="F11" s="1190">
        <v>0</v>
      </c>
      <c r="G11" s="1190">
        <v>0</v>
      </c>
      <c r="H11" s="1190">
        <v>0</v>
      </c>
      <c r="I11" s="1190">
        <v>0</v>
      </c>
      <c r="J11" s="1190">
        <v>4.0119959999999999</v>
      </c>
      <c r="K11" s="1190">
        <v>10.106440000000001</v>
      </c>
      <c r="L11" s="1190">
        <v>8.8549410000000002</v>
      </c>
      <c r="M11" s="1190">
        <v>9.8323629999999991</v>
      </c>
      <c r="N11" s="1190">
        <v>8.373546000000001</v>
      </c>
      <c r="O11" s="1190">
        <v>7.5825829999999996</v>
      </c>
      <c r="P11" s="1190">
        <v>2.8779090000000003</v>
      </c>
      <c r="Q11" s="1191">
        <f t="shared" si="0"/>
        <v>53.394389000000004</v>
      </c>
      <c r="R11" s="1178"/>
      <c r="S11" s="2"/>
      <c r="T11" s="2" t="s">
        <v>306</v>
      </c>
      <c r="U11" s="2">
        <v>1.7546110000000001</v>
      </c>
      <c r="V11" s="2">
        <v>0</v>
      </c>
      <c r="W11" s="2">
        <v>0</v>
      </c>
      <c r="X11" s="2">
        <v>0</v>
      </c>
      <c r="Y11" s="2">
        <v>0</v>
      </c>
      <c r="Z11" s="2">
        <v>4.0119959999999999</v>
      </c>
      <c r="AA11" s="2">
        <v>10.106440000000001</v>
      </c>
      <c r="AB11" s="2">
        <v>8.8549410000000002</v>
      </c>
      <c r="AC11" s="2">
        <v>9.8323629999999991</v>
      </c>
      <c r="AD11" s="2">
        <v>8.373546000000001</v>
      </c>
      <c r="AE11" s="2">
        <v>7.5825829999999996</v>
      </c>
      <c r="AF11" s="2">
        <v>2.8779090000000003</v>
      </c>
      <c r="AG11" s="2">
        <v>53.394389000000004</v>
      </c>
      <c r="AH11" s="1192">
        <v>0</v>
      </c>
      <c r="AI11" s="1178"/>
    </row>
    <row r="12" spans="1:35" s="1177" customFormat="1" ht="18" customHeight="1" x14ac:dyDescent="0.3">
      <c r="B12" s="1999"/>
      <c r="C12" s="1188"/>
      <c r="D12" s="1203" t="s">
        <v>307</v>
      </c>
      <c r="E12" s="1190"/>
      <c r="F12" s="1190"/>
      <c r="G12" s="1190"/>
      <c r="H12" s="1190"/>
      <c r="I12" s="1190"/>
      <c r="J12" s="1190"/>
      <c r="K12" s="1190"/>
      <c r="L12" s="1190"/>
      <c r="M12" s="1190"/>
      <c r="N12" s="1190"/>
      <c r="O12" s="1190"/>
      <c r="P12" s="1190"/>
      <c r="Q12" s="1194">
        <f t="shared" si="0"/>
        <v>0</v>
      </c>
      <c r="R12" s="1178"/>
      <c r="S12" s="2"/>
      <c r="T12" s="2" t="s">
        <v>307</v>
      </c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192">
        <v>0</v>
      </c>
      <c r="AI12" s="1178"/>
    </row>
    <row r="13" spans="1:35" s="1177" customFormat="1" ht="18" customHeight="1" x14ac:dyDescent="0.3">
      <c r="B13" s="1999"/>
      <c r="C13" s="1204"/>
      <c r="D13" s="1205" t="s">
        <v>308</v>
      </c>
      <c r="E13" s="1206"/>
      <c r="F13" s="1206"/>
      <c r="G13" s="1206"/>
      <c r="H13" s="1206"/>
      <c r="I13" s="1206"/>
      <c r="J13" s="1206"/>
      <c r="K13" s="1206"/>
      <c r="L13" s="1206"/>
      <c r="M13" s="1206"/>
      <c r="N13" s="1206"/>
      <c r="O13" s="1206"/>
      <c r="P13" s="1207"/>
      <c r="Q13" s="1196">
        <f t="shared" si="0"/>
        <v>0</v>
      </c>
      <c r="R13" s="1178"/>
      <c r="S13" s="2"/>
      <c r="T13" s="2" t="s">
        <v>308</v>
      </c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192">
        <v>0</v>
      </c>
      <c r="AI13" s="1178"/>
    </row>
    <row r="14" spans="1:35" s="1177" customFormat="1" ht="18" customHeight="1" x14ac:dyDescent="0.3">
      <c r="B14" s="1995">
        <f>+B10+1</f>
        <v>3</v>
      </c>
      <c r="C14" s="1197" t="s">
        <v>160</v>
      </c>
      <c r="D14" s="1185" t="s">
        <v>305</v>
      </c>
      <c r="E14" s="1199"/>
      <c r="F14" s="1199"/>
      <c r="G14" s="1199"/>
      <c r="H14" s="1199"/>
      <c r="I14" s="1199"/>
      <c r="J14" s="1199"/>
      <c r="K14" s="1199"/>
      <c r="L14" s="1199"/>
      <c r="M14" s="1199"/>
      <c r="N14" s="1199"/>
      <c r="O14" s="1199"/>
      <c r="P14" s="1200"/>
      <c r="Q14" s="1201">
        <f t="shared" si="0"/>
        <v>0</v>
      </c>
      <c r="R14" s="1178"/>
      <c r="S14" s="2" t="s">
        <v>160</v>
      </c>
      <c r="T14" s="2" t="s">
        <v>305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192">
        <v>0</v>
      </c>
      <c r="AI14" s="1178"/>
    </row>
    <row r="15" spans="1:35" s="1177" customFormat="1" ht="18" customHeight="1" x14ac:dyDescent="0.3">
      <c r="B15" s="1996"/>
      <c r="C15" s="1188"/>
      <c r="D15" s="1189" t="s">
        <v>306</v>
      </c>
      <c r="E15" s="1190">
        <v>2.6376520000000001</v>
      </c>
      <c r="F15" s="1190">
        <v>1.9526239999999999</v>
      </c>
      <c r="G15" s="1190">
        <v>3.8272590000000002</v>
      </c>
      <c r="H15" s="1190">
        <v>4.2149970000000003</v>
      </c>
      <c r="I15" s="1190">
        <v>3.2488330000000003</v>
      </c>
      <c r="J15" s="1190">
        <v>4.8703310000000002</v>
      </c>
      <c r="K15" s="1190">
        <v>2.6412999999999999E-2</v>
      </c>
      <c r="L15" s="1190">
        <v>3.6872289999999999</v>
      </c>
      <c r="M15" s="1190">
        <v>5.4897709999999993</v>
      </c>
      <c r="N15" s="1190">
        <v>5.2746899999999997</v>
      </c>
      <c r="O15" s="1190">
        <v>5.2889239999999997</v>
      </c>
      <c r="P15" s="1190">
        <v>5.5087900000000003</v>
      </c>
      <c r="Q15" s="1191">
        <f t="shared" si="0"/>
        <v>46.027512999999999</v>
      </c>
      <c r="R15" s="1178"/>
      <c r="S15" s="2"/>
      <c r="T15" s="2" t="s">
        <v>306</v>
      </c>
      <c r="U15" s="2">
        <v>2.6376520000000001</v>
      </c>
      <c r="V15" s="2">
        <v>1.9526239999999999</v>
      </c>
      <c r="W15" s="2">
        <v>3.8272590000000002</v>
      </c>
      <c r="X15" s="2">
        <v>4.2149970000000003</v>
      </c>
      <c r="Y15" s="2">
        <v>3.2488330000000003</v>
      </c>
      <c r="Z15" s="2">
        <v>4.8703310000000002</v>
      </c>
      <c r="AA15" s="2">
        <v>2.6412999999999999E-2</v>
      </c>
      <c r="AB15" s="2">
        <v>3.6872289999999999</v>
      </c>
      <c r="AC15" s="2">
        <v>5.4897709999999993</v>
      </c>
      <c r="AD15" s="2">
        <v>5.2746899999999997</v>
      </c>
      <c r="AE15" s="2">
        <v>5.2889239999999997</v>
      </c>
      <c r="AF15" s="2">
        <v>5.5087900000000003</v>
      </c>
      <c r="AG15" s="2">
        <v>46.027512999999999</v>
      </c>
      <c r="AH15" s="1192">
        <v>0</v>
      </c>
      <c r="AI15" s="1178"/>
    </row>
    <row r="16" spans="1:35" s="1177" customFormat="1" ht="18" customHeight="1" x14ac:dyDescent="0.3">
      <c r="B16" s="1996"/>
      <c r="C16" s="1188"/>
      <c r="D16" s="1193" t="s">
        <v>307</v>
      </c>
      <c r="E16" s="1190"/>
      <c r="F16" s="1190"/>
      <c r="G16" s="1190"/>
      <c r="H16" s="1190"/>
      <c r="I16" s="1190"/>
      <c r="J16" s="1190"/>
      <c r="K16" s="1190"/>
      <c r="L16" s="1190"/>
      <c r="M16" s="1190"/>
      <c r="N16" s="1190"/>
      <c r="O16" s="1190"/>
      <c r="P16" s="1190"/>
      <c r="Q16" s="1194">
        <f t="shared" si="0"/>
        <v>0</v>
      </c>
      <c r="R16" s="1178"/>
      <c r="S16" s="2"/>
      <c r="T16" s="2" t="s">
        <v>307</v>
      </c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192">
        <v>0</v>
      </c>
      <c r="AI16" s="1178"/>
    </row>
    <row r="17" spans="2:35" s="1177" customFormat="1" ht="18" customHeight="1" x14ac:dyDescent="0.3">
      <c r="B17" s="1996"/>
      <c r="C17" s="1204"/>
      <c r="D17" s="1208" t="s">
        <v>308</v>
      </c>
      <c r="E17" s="1206"/>
      <c r="F17" s="1206"/>
      <c r="G17" s="1206"/>
      <c r="H17" s="1206"/>
      <c r="I17" s="1206"/>
      <c r="J17" s="1206"/>
      <c r="K17" s="1206"/>
      <c r="L17" s="1206"/>
      <c r="M17" s="1206"/>
      <c r="N17" s="1206"/>
      <c r="O17" s="1206"/>
      <c r="P17" s="1207"/>
      <c r="Q17" s="1196">
        <f t="shared" si="0"/>
        <v>0</v>
      </c>
      <c r="R17" s="1178"/>
      <c r="S17" s="2"/>
      <c r="T17" s="2" t="s">
        <v>308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192">
        <v>0</v>
      </c>
      <c r="AI17" s="1178"/>
    </row>
    <row r="18" spans="2:35" s="1177" customFormat="1" ht="18" customHeight="1" x14ac:dyDescent="0.3">
      <c r="B18" s="1995">
        <f>+B14+1</f>
        <v>4</v>
      </c>
      <c r="C18" s="1197" t="s">
        <v>11</v>
      </c>
      <c r="D18" s="1185" t="s">
        <v>305</v>
      </c>
      <c r="E18" s="1199">
        <v>6.8903580000000009</v>
      </c>
      <c r="F18" s="1199">
        <v>11.038626999999998</v>
      </c>
      <c r="G18" s="1199">
        <v>12.397753</v>
      </c>
      <c r="H18" s="1199">
        <v>8.8757739999999998</v>
      </c>
      <c r="I18" s="1199">
        <v>6.3676089999999999</v>
      </c>
      <c r="J18" s="1199">
        <v>7.6211160000000007</v>
      </c>
      <c r="K18" s="1199">
        <v>7.9616369999999996</v>
      </c>
      <c r="L18" s="1199">
        <v>7.0951180000000003</v>
      </c>
      <c r="M18" s="1199">
        <v>7.7319840000000006</v>
      </c>
      <c r="N18" s="1199">
        <v>7.9625349999999999</v>
      </c>
      <c r="O18" s="1199">
        <v>9.4051960000000001</v>
      </c>
      <c r="P18" s="1200">
        <v>8.7661890000000007</v>
      </c>
      <c r="Q18" s="1201">
        <f t="shared" si="0"/>
        <v>102.113896</v>
      </c>
      <c r="R18" s="1178"/>
      <c r="S18" s="2" t="s">
        <v>11</v>
      </c>
      <c r="T18" s="2" t="s">
        <v>305</v>
      </c>
      <c r="U18" s="2">
        <v>6.8903580000000009</v>
      </c>
      <c r="V18" s="2">
        <v>11.038626999999998</v>
      </c>
      <c r="W18" s="2">
        <v>12.397753</v>
      </c>
      <c r="X18" s="2">
        <v>8.8757739999999998</v>
      </c>
      <c r="Y18" s="2">
        <v>6.3676089999999999</v>
      </c>
      <c r="Z18" s="2">
        <v>7.6211160000000007</v>
      </c>
      <c r="AA18" s="2">
        <v>7.9616369999999996</v>
      </c>
      <c r="AB18" s="2">
        <v>7.0951180000000003</v>
      </c>
      <c r="AC18" s="2">
        <v>7.7319840000000006</v>
      </c>
      <c r="AD18" s="2">
        <v>7.9625349999999999</v>
      </c>
      <c r="AE18" s="2">
        <v>9.4051960000000001</v>
      </c>
      <c r="AF18" s="2">
        <v>8.7661890000000007</v>
      </c>
      <c r="AG18" s="2">
        <v>102.113896</v>
      </c>
      <c r="AH18" s="1192">
        <v>0</v>
      </c>
      <c r="AI18" s="1178"/>
    </row>
    <row r="19" spans="2:35" s="1177" customFormat="1" ht="18" customHeight="1" x14ac:dyDescent="0.3">
      <c r="B19" s="1996"/>
      <c r="C19" s="1188"/>
      <c r="D19" s="1189" t="s">
        <v>306</v>
      </c>
      <c r="E19" s="1190"/>
      <c r="F19" s="1190"/>
      <c r="G19" s="1190"/>
      <c r="H19" s="1190"/>
      <c r="I19" s="1190"/>
      <c r="J19" s="1190"/>
      <c r="K19" s="1190"/>
      <c r="L19" s="1190"/>
      <c r="M19" s="1190"/>
      <c r="N19" s="1190"/>
      <c r="O19" s="1190"/>
      <c r="P19" s="1190"/>
      <c r="Q19" s="1191">
        <f t="shared" si="0"/>
        <v>0</v>
      </c>
      <c r="R19" s="1178"/>
      <c r="S19" s="2"/>
      <c r="T19" s="2" t="s">
        <v>306</v>
      </c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192">
        <v>0</v>
      </c>
      <c r="AI19" s="1178"/>
    </row>
    <row r="20" spans="2:35" s="1177" customFormat="1" ht="18" customHeight="1" x14ac:dyDescent="0.3">
      <c r="B20" s="1996"/>
      <c r="C20" s="1188"/>
      <c r="D20" s="1193" t="s">
        <v>307</v>
      </c>
      <c r="E20" s="1190"/>
      <c r="F20" s="1190"/>
      <c r="G20" s="1190"/>
      <c r="H20" s="1190"/>
      <c r="I20" s="1190"/>
      <c r="J20" s="1190"/>
      <c r="K20" s="1190"/>
      <c r="L20" s="1190"/>
      <c r="M20" s="1190"/>
      <c r="N20" s="1190"/>
      <c r="O20" s="1190"/>
      <c r="P20" s="1190"/>
      <c r="Q20" s="1194">
        <f t="shared" si="0"/>
        <v>0</v>
      </c>
      <c r="R20" s="1178"/>
      <c r="S20" s="2"/>
      <c r="T20" s="2" t="s">
        <v>307</v>
      </c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192">
        <v>0</v>
      </c>
      <c r="AI20" s="1178"/>
    </row>
    <row r="21" spans="2:35" s="1177" customFormat="1" ht="18" customHeight="1" x14ac:dyDescent="0.3">
      <c r="B21" s="1996"/>
      <c r="C21" s="1204"/>
      <c r="D21" s="1208" t="s">
        <v>308</v>
      </c>
      <c r="E21" s="1206"/>
      <c r="F21" s="1206"/>
      <c r="G21" s="1206"/>
      <c r="H21" s="1206"/>
      <c r="I21" s="1206"/>
      <c r="J21" s="1206"/>
      <c r="K21" s="1206"/>
      <c r="L21" s="1206"/>
      <c r="M21" s="1206"/>
      <c r="N21" s="1206"/>
      <c r="O21" s="1206"/>
      <c r="P21" s="1207"/>
      <c r="Q21" s="1196">
        <f t="shared" si="0"/>
        <v>0</v>
      </c>
      <c r="R21" s="1178"/>
      <c r="S21" s="2"/>
      <c r="T21" s="2" t="s">
        <v>308</v>
      </c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192">
        <v>0</v>
      </c>
      <c r="AI21" s="1178"/>
    </row>
    <row r="22" spans="2:35" s="1177" customFormat="1" ht="18" customHeight="1" x14ac:dyDescent="0.3">
      <c r="B22" s="1995">
        <f>+B18+1</f>
        <v>5</v>
      </c>
      <c r="C22" s="1197" t="s">
        <v>13</v>
      </c>
      <c r="D22" s="1185" t="s">
        <v>305</v>
      </c>
      <c r="E22" s="1199">
        <v>0.82158299999999995</v>
      </c>
      <c r="F22" s="1199">
        <v>0.744282</v>
      </c>
      <c r="G22" s="1199">
        <v>0.8245030000000001</v>
      </c>
      <c r="H22" s="1199">
        <v>0.80134099999999997</v>
      </c>
      <c r="I22" s="1199">
        <v>0.82739399999999996</v>
      </c>
      <c r="J22" s="1199">
        <v>0.80797000000000008</v>
      </c>
      <c r="K22" s="1199">
        <v>0.78690700000000002</v>
      </c>
      <c r="L22" s="1199">
        <v>0.85077999999999998</v>
      </c>
      <c r="M22" s="1199">
        <v>0.80181100000000005</v>
      </c>
      <c r="N22" s="1199">
        <v>0.83970699999999998</v>
      </c>
      <c r="O22" s="1199">
        <v>0.83591800000000005</v>
      </c>
      <c r="P22" s="1200">
        <v>0.84289400000000003</v>
      </c>
      <c r="Q22" s="1201">
        <f t="shared" si="0"/>
        <v>9.7850899999999985</v>
      </c>
      <c r="R22" s="1178"/>
      <c r="S22" s="2" t="s">
        <v>13</v>
      </c>
      <c r="T22" s="2" t="s">
        <v>305</v>
      </c>
      <c r="U22" s="2">
        <v>0.82158299999999995</v>
      </c>
      <c r="V22" s="2">
        <v>0.744282</v>
      </c>
      <c r="W22" s="2">
        <v>0.8245030000000001</v>
      </c>
      <c r="X22" s="2">
        <v>0.80134099999999997</v>
      </c>
      <c r="Y22" s="2">
        <v>0.82739399999999996</v>
      </c>
      <c r="Z22" s="2">
        <v>0.80797000000000008</v>
      </c>
      <c r="AA22" s="2">
        <v>0.78690700000000002</v>
      </c>
      <c r="AB22" s="2">
        <v>0.85077999999999998</v>
      </c>
      <c r="AC22" s="2">
        <v>0.80181100000000005</v>
      </c>
      <c r="AD22" s="2">
        <v>0.83970699999999998</v>
      </c>
      <c r="AE22" s="2">
        <v>0.83591800000000005</v>
      </c>
      <c r="AF22" s="2">
        <v>0.84289400000000003</v>
      </c>
      <c r="AG22" s="2">
        <v>9.7850899999999985</v>
      </c>
      <c r="AH22" s="1192">
        <v>0</v>
      </c>
      <c r="AI22" s="1178" t="s">
        <v>1871</v>
      </c>
    </row>
    <row r="23" spans="2:35" s="1177" customFormat="1" ht="18" customHeight="1" x14ac:dyDescent="0.3">
      <c r="B23" s="1996"/>
      <c r="C23" s="1188"/>
      <c r="D23" s="1189" t="s">
        <v>306</v>
      </c>
      <c r="E23" s="1190"/>
      <c r="F23" s="1190"/>
      <c r="G23" s="1190"/>
      <c r="H23" s="1190"/>
      <c r="I23" s="1190"/>
      <c r="J23" s="1190"/>
      <c r="K23" s="1190"/>
      <c r="L23" s="1190"/>
      <c r="M23" s="1190"/>
      <c r="N23" s="1190"/>
      <c r="O23" s="1190"/>
      <c r="P23" s="1190"/>
      <c r="Q23" s="1191">
        <f t="shared" si="0"/>
        <v>0</v>
      </c>
      <c r="R23" s="1178"/>
      <c r="S23" s="2"/>
      <c r="T23" s="2" t="s">
        <v>306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192">
        <v>0</v>
      </c>
      <c r="AI23" s="1178"/>
    </row>
    <row r="24" spans="2:35" s="1177" customFormat="1" ht="18" customHeight="1" x14ac:dyDescent="0.3">
      <c r="B24" s="1996"/>
      <c r="C24" s="1188"/>
      <c r="D24" s="1193" t="s">
        <v>307</v>
      </c>
      <c r="E24" s="1190"/>
      <c r="F24" s="1190"/>
      <c r="G24" s="1190"/>
      <c r="H24" s="1190"/>
      <c r="I24" s="1190"/>
      <c r="J24" s="1190"/>
      <c r="K24" s="1190"/>
      <c r="L24" s="1190"/>
      <c r="M24" s="1190"/>
      <c r="N24" s="1190"/>
      <c r="O24" s="1190"/>
      <c r="P24" s="1190"/>
      <c r="Q24" s="1194">
        <f t="shared" si="0"/>
        <v>0</v>
      </c>
      <c r="R24" s="1178"/>
      <c r="S24" s="2"/>
      <c r="T24" s="2" t="s">
        <v>307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192">
        <v>0</v>
      </c>
      <c r="AI24" s="1178"/>
    </row>
    <row r="25" spans="2:35" s="1177" customFormat="1" ht="18" customHeight="1" x14ac:dyDescent="0.3">
      <c r="B25" s="1996"/>
      <c r="C25" s="1204"/>
      <c r="D25" s="1208" t="s">
        <v>308</v>
      </c>
      <c r="E25" s="1206"/>
      <c r="F25" s="1206"/>
      <c r="G25" s="1206"/>
      <c r="H25" s="1206"/>
      <c r="I25" s="1206"/>
      <c r="J25" s="1206"/>
      <c r="K25" s="1206"/>
      <c r="L25" s="1206"/>
      <c r="M25" s="1206"/>
      <c r="N25" s="1206"/>
      <c r="O25" s="1206"/>
      <c r="P25" s="1207"/>
      <c r="Q25" s="1196">
        <f t="shared" si="0"/>
        <v>0</v>
      </c>
      <c r="R25" s="1178"/>
      <c r="S25" s="2"/>
      <c r="T25" s="2" t="s">
        <v>308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192">
        <v>0</v>
      </c>
      <c r="AI25" s="1178"/>
    </row>
    <row r="26" spans="2:35" s="1177" customFormat="1" ht="18" customHeight="1" x14ac:dyDescent="0.3">
      <c r="B26" s="1995">
        <f>+B22+1</f>
        <v>6</v>
      </c>
      <c r="C26" s="1197" t="s">
        <v>161</v>
      </c>
      <c r="D26" s="1185" t="s">
        <v>305</v>
      </c>
      <c r="E26" s="1199">
        <v>0.47875699999999999</v>
      </c>
      <c r="F26" s="1199">
        <v>0.56025199999999997</v>
      </c>
      <c r="G26" s="1199">
        <v>0.35425400000000001</v>
      </c>
      <c r="H26" s="1199">
        <v>0.44495400000000002</v>
      </c>
      <c r="I26" s="1199">
        <v>0.34859300000000004</v>
      </c>
      <c r="J26" s="1199">
        <v>0.40083300000000005</v>
      </c>
      <c r="K26" s="1199">
        <v>0.34193499999999999</v>
      </c>
      <c r="L26" s="1199">
        <v>0.277055</v>
      </c>
      <c r="M26" s="1199">
        <v>0.220911</v>
      </c>
      <c r="N26" s="1199">
        <v>0.35378300000000001</v>
      </c>
      <c r="O26" s="1199">
        <v>0.45038600000000001</v>
      </c>
      <c r="P26" s="1200">
        <v>0.52554200000000006</v>
      </c>
      <c r="Q26" s="1201">
        <f t="shared" si="0"/>
        <v>4.7572549999999998</v>
      </c>
      <c r="R26" s="1178"/>
      <c r="S26" s="2" t="s">
        <v>161</v>
      </c>
      <c r="T26" s="2" t="s">
        <v>305</v>
      </c>
      <c r="U26" s="2">
        <v>0.47875699999999999</v>
      </c>
      <c r="V26" s="2">
        <v>0.56025199999999997</v>
      </c>
      <c r="W26" s="2">
        <v>0.35425400000000001</v>
      </c>
      <c r="X26" s="2">
        <v>0.44495400000000002</v>
      </c>
      <c r="Y26" s="2">
        <v>0.34859300000000004</v>
      </c>
      <c r="Z26" s="2">
        <v>0.40083300000000005</v>
      </c>
      <c r="AA26" s="2">
        <v>0.34193499999999999</v>
      </c>
      <c r="AB26" s="2">
        <v>0.277055</v>
      </c>
      <c r="AC26" s="2">
        <v>0.220911</v>
      </c>
      <c r="AD26" s="2">
        <v>0.35378300000000001</v>
      </c>
      <c r="AE26" s="2">
        <v>0.45038600000000001</v>
      </c>
      <c r="AF26" s="2">
        <v>0.52554200000000006</v>
      </c>
      <c r="AG26" s="2">
        <v>4.7572549999999998</v>
      </c>
      <c r="AH26" s="1192">
        <v>0</v>
      </c>
      <c r="AI26" s="1178"/>
    </row>
    <row r="27" spans="2:35" s="1177" customFormat="1" ht="18" customHeight="1" x14ac:dyDescent="0.3">
      <c r="B27" s="1996"/>
      <c r="C27" s="1188"/>
      <c r="D27" s="1189" t="s">
        <v>306</v>
      </c>
      <c r="E27" s="1190"/>
      <c r="F27" s="1190"/>
      <c r="G27" s="1190"/>
      <c r="H27" s="1190"/>
      <c r="I27" s="1190"/>
      <c r="J27" s="1190"/>
      <c r="K27" s="1190"/>
      <c r="L27" s="1190"/>
      <c r="M27" s="1190"/>
      <c r="N27" s="1190"/>
      <c r="O27" s="1190"/>
      <c r="P27" s="1190"/>
      <c r="Q27" s="1191">
        <f t="shared" si="0"/>
        <v>0</v>
      </c>
      <c r="R27" s="1178"/>
      <c r="S27" s="2"/>
      <c r="T27" s="2" t="s">
        <v>306</v>
      </c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192">
        <v>0</v>
      </c>
      <c r="AI27" s="1178"/>
    </row>
    <row r="28" spans="2:35" s="1177" customFormat="1" ht="18" customHeight="1" x14ac:dyDescent="0.3">
      <c r="B28" s="1996"/>
      <c r="C28" s="1188"/>
      <c r="D28" s="1193" t="s">
        <v>307</v>
      </c>
      <c r="E28" s="1190"/>
      <c r="F28" s="1190"/>
      <c r="G28" s="1190"/>
      <c r="H28" s="1190"/>
      <c r="I28" s="1190"/>
      <c r="J28" s="1190"/>
      <c r="K28" s="1190"/>
      <c r="L28" s="1190"/>
      <c r="M28" s="1190"/>
      <c r="N28" s="1190"/>
      <c r="O28" s="1190"/>
      <c r="P28" s="1190"/>
      <c r="Q28" s="1194">
        <f t="shared" si="0"/>
        <v>0</v>
      </c>
      <c r="R28" s="1178"/>
      <c r="S28" s="2"/>
      <c r="T28" s="2" t="s">
        <v>307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192">
        <v>0</v>
      </c>
      <c r="AI28" s="1178"/>
    </row>
    <row r="29" spans="2:35" s="1177" customFormat="1" ht="18" customHeight="1" x14ac:dyDescent="0.3">
      <c r="B29" s="1996"/>
      <c r="C29" s="1204"/>
      <c r="D29" s="1208" t="s">
        <v>308</v>
      </c>
      <c r="E29" s="1206"/>
      <c r="F29" s="1206"/>
      <c r="G29" s="1206"/>
      <c r="H29" s="1206"/>
      <c r="I29" s="1206"/>
      <c r="J29" s="1206"/>
      <c r="K29" s="1206"/>
      <c r="L29" s="1206"/>
      <c r="M29" s="1206"/>
      <c r="N29" s="1206"/>
      <c r="O29" s="1206"/>
      <c r="P29" s="1207"/>
      <c r="Q29" s="1196">
        <f t="shared" si="0"/>
        <v>0</v>
      </c>
      <c r="R29" s="1178"/>
      <c r="S29" s="2"/>
      <c r="T29" s="2" t="s">
        <v>308</v>
      </c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192">
        <v>0</v>
      </c>
      <c r="AI29" s="1178"/>
    </row>
    <row r="30" spans="2:35" s="1177" customFormat="1" ht="18" customHeight="1" x14ac:dyDescent="0.3">
      <c r="B30" s="1995">
        <f>+B26+1</f>
        <v>7</v>
      </c>
      <c r="C30" s="1197" t="s">
        <v>16</v>
      </c>
      <c r="D30" s="1185" t="s">
        <v>305</v>
      </c>
      <c r="E30" s="1199"/>
      <c r="F30" s="1199"/>
      <c r="G30" s="1199"/>
      <c r="H30" s="1199"/>
      <c r="I30" s="1199"/>
      <c r="J30" s="1199"/>
      <c r="K30" s="1199"/>
      <c r="L30" s="1199"/>
      <c r="M30" s="1199"/>
      <c r="N30" s="1199"/>
      <c r="O30" s="1199"/>
      <c r="P30" s="1200"/>
      <c r="Q30" s="1201">
        <f t="shared" si="0"/>
        <v>0</v>
      </c>
      <c r="R30" s="1178"/>
      <c r="S30" s="2" t="s">
        <v>16</v>
      </c>
      <c r="T30" s="2" t="s">
        <v>305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192">
        <v>0</v>
      </c>
      <c r="AI30" s="1178"/>
    </row>
    <row r="31" spans="2:35" s="1177" customFormat="1" ht="18" customHeight="1" x14ac:dyDescent="0.3">
      <c r="B31" s="1996"/>
      <c r="C31" s="1188"/>
      <c r="D31" s="1189" t="s">
        <v>306</v>
      </c>
      <c r="E31" s="1190">
        <v>5.317291</v>
      </c>
      <c r="F31" s="1190">
        <v>5.0939999999999994</v>
      </c>
      <c r="G31" s="1190">
        <v>1.1063559999999999</v>
      </c>
      <c r="H31" s="1190">
        <v>2.6863440000000001</v>
      </c>
      <c r="I31" s="1190">
        <v>6.8832660000000008</v>
      </c>
      <c r="J31" s="1190">
        <v>6.4055599999999995</v>
      </c>
      <c r="K31" s="1190">
        <v>6.7279</v>
      </c>
      <c r="L31" s="1190">
        <v>6.682188</v>
      </c>
      <c r="M31" s="1190">
        <v>6.1753749999999998</v>
      </c>
      <c r="N31" s="1190">
        <v>6.8270629999999999</v>
      </c>
      <c r="O31" s="1190">
        <v>6.4199379999999993</v>
      </c>
      <c r="P31" s="1190">
        <v>6.5047499999999996</v>
      </c>
      <c r="Q31" s="1191">
        <f t="shared" si="0"/>
        <v>66.830031000000005</v>
      </c>
      <c r="R31" s="1178"/>
      <c r="S31" s="2"/>
      <c r="T31" s="2" t="s">
        <v>306</v>
      </c>
      <c r="U31" s="2">
        <v>5.317291</v>
      </c>
      <c r="V31" s="2">
        <v>5.0939999999999994</v>
      </c>
      <c r="W31" s="2">
        <v>1.1063559999999999</v>
      </c>
      <c r="X31" s="2">
        <v>2.6863440000000001</v>
      </c>
      <c r="Y31" s="2">
        <v>6.8832660000000008</v>
      </c>
      <c r="Z31" s="2">
        <v>6.4055599999999995</v>
      </c>
      <c r="AA31" s="2">
        <v>6.7279</v>
      </c>
      <c r="AB31" s="2">
        <v>6.682188</v>
      </c>
      <c r="AC31" s="2">
        <v>6.1753749999999998</v>
      </c>
      <c r="AD31" s="2">
        <v>6.8270629999999999</v>
      </c>
      <c r="AE31" s="2">
        <v>6.4199379999999993</v>
      </c>
      <c r="AF31" s="2">
        <v>6.5047499999999996</v>
      </c>
      <c r="AG31" s="2">
        <v>66.830031000000005</v>
      </c>
      <c r="AH31" s="1192">
        <v>0</v>
      </c>
      <c r="AI31" s="1178"/>
    </row>
    <row r="32" spans="2:35" s="1177" customFormat="1" ht="18" customHeight="1" x14ac:dyDescent="0.3">
      <c r="B32" s="1996"/>
      <c r="C32" s="1188"/>
      <c r="D32" s="1193" t="s">
        <v>307</v>
      </c>
      <c r="E32" s="1190"/>
      <c r="F32" s="1190"/>
      <c r="G32" s="1190"/>
      <c r="H32" s="1190"/>
      <c r="I32" s="1190"/>
      <c r="J32" s="1190"/>
      <c r="K32" s="1190"/>
      <c r="L32" s="1190"/>
      <c r="M32" s="1190"/>
      <c r="N32" s="1190"/>
      <c r="O32" s="1190"/>
      <c r="P32" s="1190"/>
      <c r="Q32" s="1194">
        <f t="shared" si="0"/>
        <v>0</v>
      </c>
      <c r="R32" s="1178"/>
      <c r="S32" s="2"/>
      <c r="T32" s="2" t="s">
        <v>307</v>
      </c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192">
        <v>0</v>
      </c>
      <c r="AI32" s="1178"/>
    </row>
    <row r="33" spans="2:35" s="1177" customFormat="1" ht="18" customHeight="1" x14ac:dyDescent="0.3">
      <c r="B33" s="1996"/>
      <c r="C33" s="1204"/>
      <c r="D33" s="1208" t="s">
        <v>308</v>
      </c>
      <c r="E33" s="1206"/>
      <c r="F33" s="1206"/>
      <c r="G33" s="1206"/>
      <c r="H33" s="1206"/>
      <c r="I33" s="1206"/>
      <c r="J33" s="1206"/>
      <c r="K33" s="1206"/>
      <c r="L33" s="1206"/>
      <c r="M33" s="1206"/>
      <c r="N33" s="1206"/>
      <c r="O33" s="1206"/>
      <c r="P33" s="1207"/>
      <c r="Q33" s="1196">
        <f t="shared" si="0"/>
        <v>0</v>
      </c>
      <c r="R33" s="1178"/>
      <c r="S33" s="2"/>
      <c r="T33" s="2" t="s">
        <v>308</v>
      </c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192">
        <v>0</v>
      </c>
      <c r="AI33" s="1178"/>
    </row>
    <row r="34" spans="2:35" s="1177" customFormat="1" ht="18" customHeight="1" x14ac:dyDescent="0.3">
      <c r="B34" s="1995">
        <f>+B30+1</f>
        <v>8</v>
      </c>
      <c r="C34" s="1197" t="s">
        <v>18</v>
      </c>
      <c r="D34" s="1185" t="s">
        <v>305</v>
      </c>
      <c r="E34" s="1199">
        <v>14.646699999999999</v>
      </c>
      <c r="F34" s="1199">
        <v>12.449365999999999</v>
      </c>
      <c r="G34" s="1199">
        <v>11.628543999999998</v>
      </c>
      <c r="H34" s="1199">
        <v>13.905222999999999</v>
      </c>
      <c r="I34" s="1199">
        <v>14.634326000000001</v>
      </c>
      <c r="J34" s="1199">
        <v>13.251671999999999</v>
      </c>
      <c r="K34" s="1199">
        <v>9.2706510000000009</v>
      </c>
      <c r="L34" s="1199">
        <v>7.8510669999999996</v>
      </c>
      <c r="M34" s="1199">
        <v>7.6756469999999997</v>
      </c>
      <c r="N34" s="1199">
        <v>12.720558999999998</v>
      </c>
      <c r="O34" s="1199">
        <v>14.047356000000001</v>
      </c>
      <c r="P34" s="1200">
        <v>14.242599999999999</v>
      </c>
      <c r="Q34" s="1201">
        <f t="shared" si="0"/>
        <v>146.323711</v>
      </c>
      <c r="R34" s="1178"/>
      <c r="S34" s="2" t="s">
        <v>18</v>
      </c>
      <c r="T34" s="2" t="s">
        <v>305</v>
      </c>
      <c r="U34" s="2">
        <v>14.646699999999999</v>
      </c>
      <c r="V34" s="2">
        <v>12.449365999999999</v>
      </c>
      <c r="W34" s="2">
        <v>11.628543999999998</v>
      </c>
      <c r="X34" s="2">
        <v>13.905222999999999</v>
      </c>
      <c r="Y34" s="2">
        <v>14.634326000000001</v>
      </c>
      <c r="Z34" s="2">
        <v>13.251671999999999</v>
      </c>
      <c r="AA34" s="2">
        <v>9.2706510000000009</v>
      </c>
      <c r="AB34" s="2">
        <v>7.8510669999999996</v>
      </c>
      <c r="AC34" s="2">
        <v>7.6756469999999997</v>
      </c>
      <c r="AD34" s="2">
        <v>12.720558999999998</v>
      </c>
      <c r="AE34" s="2">
        <v>14.047356000000001</v>
      </c>
      <c r="AF34" s="2">
        <v>14.242599999999999</v>
      </c>
      <c r="AG34" s="2">
        <v>146.323711</v>
      </c>
      <c r="AH34" s="1192">
        <v>0</v>
      </c>
      <c r="AI34" s="1178"/>
    </row>
    <row r="35" spans="2:35" s="1177" customFormat="1" ht="18" customHeight="1" x14ac:dyDescent="0.3">
      <c r="B35" s="1996"/>
      <c r="C35" s="1188"/>
      <c r="D35" s="1189" t="s">
        <v>306</v>
      </c>
      <c r="E35" s="1190"/>
      <c r="F35" s="1190"/>
      <c r="G35" s="1190"/>
      <c r="H35" s="1190"/>
      <c r="I35" s="1190"/>
      <c r="J35" s="1190"/>
      <c r="K35" s="1190"/>
      <c r="L35" s="1190"/>
      <c r="M35" s="1190"/>
      <c r="N35" s="1190"/>
      <c r="O35" s="1190"/>
      <c r="P35" s="1190"/>
      <c r="Q35" s="1191">
        <f t="shared" si="0"/>
        <v>0</v>
      </c>
      <c r="R35" s="1178"/>
      <c r="S35" s="2"/>
      <c r="T35" s="2" t="s">
        <v>306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192">
        <v>0</v>
      </c>
      <c r="AI35" s="1178"/>
    </row>
    <row r="36" spans="2:35" s="1177" customFormat="1" ht="18" customHeight="1" x14ac:dyDescent="0.3">
      <c r="B36" s="1996"/>
      <c r="C36" s="1188"/>
      <c r="D36" s="1193" t="s">
        <v>307</v>
      </c>
      <c r="E36" s="1190"/>
      <c r="F36" s="1190"/>
      <c r="G36" s="1190"/>
      <c r="H36" s="1190"/>
      <c r="I36" s="1190"/>
      <c r="J36" s="1190"/>
      <c r="K36" s="1190"/>
      <c r="L36" s="1190"/>
      <c r="M36" s="1190"/>
      <c r="N36" s="1190"/>
      <c r="O36" s="1190"/>
      <c r="P36" s="1190"/>
      <c r="Q36" s="1194">
        <f t="shared" si="0"/>
        <v>0</v>
      </c>
      <c r="R36" s="1178"/>
      <c r="S36" s="2"/>
      <c r="T36" s="2" t="s">
        <v>307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192">
        <v>0</v>
      </c>
      <c r="AI36" s="1178"/>
    </row>
    <row r="37" spans="2:35" s="1177" customFormat="1" ht="18" customHeight="1" x14ac:dyDescent="0.3">
      <c r="B37" s="1996"/>
      <c r="C37" s="1204"/>
      <c r="D37" s="1208" t="s">
        <v>308</v>
      </c>
      <c r="E37" s="1206"/>
      <c r="F37" s="1206"/>
      <c r="G37" s="1206"/>
      <c r="H37" s="1206"/>
      <c r="I37" s="1206"/>
      <c r="J37" s="1206"/>
      <c r="K37" s="1206"/>
      <c r="L37" s="1206"/>
      <c r="M37" s="1206"/>
      <c r="N37" s="1206"/>
      <c r="O37" s="1206"/>
      <c r="P37" s="1207"/>
      <c r="Q37" s="1196">
        <f t="shared" si="0"/>
        <v>0</v>
      </c>
      <c r="R37" s="1178"/>
      <c r="S37" s="2"/>
      <c r="T37" s="2" t="s">
        <v>308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192">
        <v>0</v>
      </c>
      <c r="AI37" s="1178"/>
    </row>
    <row r="38" spans="2:35" s="1177" customFormat="1" ht="18" customHeight="1" x14ac:dyDescent="0.3">
      <c r="B38" s="1995">
        <f>+B34+1</f>
        <v>9</v>
      </c>
      <c r="C38" s="1197" t="s">
        <v>20</v>
      </c>
      <c r="D38" s="1185" t="s">
        <v>305</v>
      </c>
      <c r="E38" s="1199">
        <v>1.5083530000000001</v>
      </c>
      <c r="F38" s="1199">
        <v>2.3985449999999999</v>
      </c>
      <c r="G38" s="1199">
        <v>2.408639</v>
      </c>
      <c r="H38" s="1199">
        <v>2.222445</v>
      </c>
      <c r="I38" s="1199">
        <v>1.6200509999999999</v>
      </c>
      <c r="J38" s="1199">
        <v>1.2190310000000002</v>
      </c>
      <c r="K38" s="1199">
        <v>1.1173930000000001</v>
      </c>
      <c r="L38" s="1199">
        <v>1.0529999999999999</v>
      </c>
      <c r="M38" s="1199">
        <v>0.94310299999999991</v>
      </c>
      <c r="N38" s="1199">
        <v>0.957067</v>
      </c>
      <c r="O38" s="1199">
        <v>0.96831600000000007</v>
      </c>
      <c r="P38" s="1200">
        <v>2.5230449999999998</v>
      </c>
      <c r="Q38" s="1201">
        <f t="shared" si="0"/>
        <v>18.938988000000002</v>
      </c>
      <c r="R38" s="1178"/>
      <c r="S38" s="2" t="s">
        <v>20</v>
      </c>
      <c r="T38" s="2" t="s">
        <v>305</v>
      </c>
      <c r="U38" s="2">
        <v>1.5083530000000001</v>
      </c>
      <c r="V38" s="2">
        <v>2.3985449999999999</v>
      </c>
      <c r="W38" s="2">
        <v>2.408639</v>
      </c>
      <c r="X38" s="2">
        <v>2.222445</v>
      </c>
      <c r="Y38" s="2">
        <v>1.6200509999999999</v>
      </c>
      <c r="Z38" s="2">
        <v>1.2190310000000002</v>
      </c>
      <c r="AA38" s="2">
        <v>1.1173930000000001</v>
      </c>
      <c r="AB38" s="2">
        <v>1.0529999999999999</v>
      </c>
      <c r="AC38" s="2">
        <v>0.94310299999999991</v>
      </c>
      <c r="AD38" s="2">
        <v>0.957067</v>
      </c>
      <c r="AE38" s="2">
        <v>0.96831600000000007</v>
      </c>
      <c r="AF38" s="2">
        <v>2.5230449999999998</v>
      </c>
      <c r="AG38" s="2">
        <v>18.938988000000002</v>
      </c>
      <c r="AH38" s="1192">
        <v>0</v>
      </c>
      <c r="AI38" s="1178"/>
    </row>
    <row r="39" spans="2:35" s="1177" customFormat="1" ht="18" customHeight="1" x14ac:dyDescent="0.3">
      <c r="B39" s="1996"/>
      <c r="C39" s="1188"/>
      <c r="D39" s="1189" t="s">
        <v>306</v>
      </c>
      <c r="E39" s="1190"/>
      <c r="F39" s="1190"/>
      <c r="G39" s="1190"/>
      <c r="H39" s="1190"/>
      <c r="I39" s="1190"/>
      <c r="J39" s="1190"/>
      <c r="K39" s="1190"/>
      <c r="L39" s="1190"/>
      <c r="M39" s="1190"/>
      <c r="N39" s="1190"/>
      <c r="O39" s="1190"/>
      <c r="P39" s="1190"/>
      <c r="Q39" s="1191">
        <f t="shared" si="0"/>
        <v>0</v>
      </c>
      <c r="R39" s="1178"/>
      <c r="S39" s="2"/>
      <c r="T39" s="2" t="s">
        <v>306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192">
        <v>0</v>
      </c>
      <c r="AI39" s="1178"/>
    </row>
    <row r="40" spans="2:35" s="1177" customFormat="1" ht="18" customHeight="1" x14ac:dyDescent="0.3">
      <c r="B40" s="1996"/>
      <c r="C40" s="1188"/>
      <c r="D40" s="1193" t="s">
        <v>307</v>
      </c>
      <c r="E40" s="1190"/>
      <c r="F40" s="1190"/>
      <c r="G40" s="1190"/>
      <c r="H40" s="1190"/>
      <c r="I40" s="1190"/>
      <c r="J40" s="1190"/>
      <c r="K40" s="1190"/>
      <c r="L40" s="1190"/>
      <c r="M40" s="1190"/>
      <c r="N40" s="1190"/>
      <c r="O40" s="1190"/>
      <c r="P40" s="1190"/>
      <c r="Q40" s="1194">
        <f t="shared" si="0"/>
        <v>0</v>
      </c>
      <c r="R40" s="1178"/>
      <c r="S40" s="2"/>
      <c r="T40" s="2" t="s">
        <v>307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192">
        <v>0</v>
      </c>
      <c r="AI40" s="1178"/>
    </row>
    <row r="41" spans="2:35" s="1177" customFormat="1" ht="18" customHeight="1" x14ac:dyDescent="0.3">
      <c r="B41" s="1996"/>
      <c r="C41" s="1204"/>
      <c r="D41" s="1208" t="s">
        <v>308</v>
      </c>
      <c r="E41" s="1206"/>
      <c r="F41" s="1206"/>
      <c r="G41" s="1206"/>
      <c r="H41" s="1206"/>
      <c r="I41" s="1206"/>
      <c r="J41" s="1206"/>
      <c r="K41" s="1206"/>
      <c r="L41" s="1206"/>
      <c r="M41" s="1206"/>
      <c r="N41" s="1206"/>
      <c r="O41" s="1206"/>
      <c r="P41" s="1207"/>
      <c r="Q41" s="1196">
        <f t="shared" si="0"/>
        <v>0</v>
      </c>
      <c r="R41" s="1178"/>
      <c r="S41" s="2"/>
      <c r="T41" s="2" t="s">
        <v>308</v>
      </c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192">
        <v>0</v>
      </c>
      <c r="AI41" s="1178"/>
    </row>
    <row r="42" spans="2:35" s="1177" customFormat="1" ht="18" customHeight="1" x14ac:dyDescent="0.3">
      <c r="B42" s="1995">
        <f>+B38+1</f>
        <v>10</v>
      </c>
      <c r="C42" s="1197" t="s">
        <v>22</v>
      </c>
      <c r="D42" s="1185" t="s">
        <v>305</v>
      </c>
      <c r="E42" s="1199">
        <v>1.284521</v>
      </c>
      <c r="F42" s="1199">
        <v>1.0512330000000001</v>
      </c>
      <c r="G42" s="1199">
        <v>0.82590399999999997</v>
      </c>
      <c r="H42" s="1199">
        <v>1.562727</v>
      </c>
      <c r="I42" s="1199">
        <v>1.716917</v>
      </c>
      <c r="J42" s="1199">
        <v>1.300297</v>
      </c>
      <c r="K42" s="1199">
        <v>1.1236380000000001</v>
      </c>
      <c r="L42" s="1199">
        <v>0.93855299999999997</v>
      </c>
      <c r="M42" s="1199">
        <v>0.94071599999999989</v>
      </c>
      <c r="N42" s="1199">
        <v>1.026748</v>
      </c>
      <c r="O42" s="1199">
        <v>0.595109</v>
      </c>
      <c r="P42" s="1200">
        <v>0.83159400000000006</v>
      </c>
      <c r="Q42" s="1201">
        <f t="shared" si="0"/>
        <v>13.197957000000002</v>
      </c>
      <c r="R42" s="1178"/>
      <c r="S42" s="2" t="s">
        <v>22</v>
      </c>
      <c r="T42" s="2" t="s">
        <v>305</v>
      </c>
      <c r="U42" s="2">
        <v>1.284521</v>
      </c>
      <c r="V42" s="2">
        <v>1.0512330000000001</v>
      </c>
      <c r="W42" s="2">
        <v>0.82590399999999997</v>
      </c>
      <c r="X42" s="2">
        <v>1.562727</v>
      </c>
      <c r="Y42" s="2">
        <v>1.716917</v>
      </c>
      <c r="Z42" s="2">
        <v>1.300297</v>
      </c>
      <c r="AA42" s="2">
        <v>1.1236380000000001</v>
      </c>
      <c r="AB42" s="2">
        <v>0.93855299999999997</v>
      </c>
      <c r="AC42" s="2">
        <v>0.94071599999999989</v>
      </c>
      <c r="AD42" s="2">
        <v>1.026748</v>
      </c>
      <c r="AE42" s="2">
        <v>0.595109</v>
      </c>
      <c r="AF42" s="2">
        <v>0.83159400000000006</v>
      </c>
      <c r="AG42" s="2">
        <v>13.197957000000002</v>
      </c>
      <c r="AH42" s="1192">
        <v>0</v>
      </c>
      <c r="AI42" s="1178"/>
    </row>
    <row r="43" spans="2:35" s="1177" customFormat="1" ht="18" customHeight="1" x14ac:dyDescent="0.3">
      <c r="B43" s="1996"/>
      <c r="C43" s="1188"/>
      <c r="D43" s="1189" t="s">
        <v>306</v>
      </c>
      <c r="E43" s="1190"/>
      <c r="F43" s="1190"/>
      <c r="G43" s="1190"/>
      <c r="H43" s="1190"/>
      <c r="I43" s="1190"/>
      <c r="J43" s="1190"/>
      <c r="K43" s="1190"/>
      <c r="L43" s="1190"/>
      <c r="M43" s="1190"/>
      <c r="N43" s="1190"/>
      <c r="O43" s="1190"/>
      <c r="P43" s="1190"/>
      <c r="Q43" s="1191">
        <f t="shared" si="0"/>
        <v>0</v>
      </c>
      <c r="R43" s="1178"/>
      <c r="S43" s="2"/>
      <c r="T43" s="2" t="s">
        <v>306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192">
        <v>0</v>
      </c>
      <c r="AI43" s="1178"/>
    </row>
    <row r="44" spans="2:35" s="1177" customFormat="1" ht="18" customHeight="1" x14ac:dyDescent="0.3">
      <c r="B44" s="1996"/>
      <c r="C44" s="1188"/>
      <c r="D44" s="1193" t="s">
        <v>307</v>
      </c>
      <c r="E44" s="1190"/>
      <c r="F44" s="1190"/>
      <c r="G44" s="1190"/>
      <c r="H44" s="1190"/>
      <c r="I44" s="1190"/>
      <c r="J44" s="1190"/>
      <c r="K44" s="1190"/>
      <c r="L44" s="1190"/>
      <c r="M44" s="1190"/>
      <c r="N44" s="1190"/>
      <c r="O44" s="1190"/>
      <c r="P44" s="1190"/>
      <c r="Q44" s="1194">
        <f t="shared" si="0"/>
        <v>0</v>
      </c>
      <c r="R44" s="1178"/>
      <c r="S44" s="2"/>
      <c r="T44" s="2" t="s">
        <v>307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192">
        <v>0</v>
      </c>
      <c r="AI44" s="1178"/>
    </row>
    <row r="45" spans="2:35" s="1177" customFormat="1" ht="18" customHeight="1" x14ac:dyDescent="0.3">
      <c r="B45" s="1996"/>
      <c r="C45" s="1204"/>
      <c r="D45" s="1208" t="s">
        <v>308</v>
      </c>
      <c r="E45" s="1206"/>
      <c r="F45" s="1206"/>
      <c r="G45" s="1206"/>
      <c r="H45" s="1206"/>
      <c r="I45" s="1206"/>
      <c r="J45" s="1206"/>
      <c r="K45" s="1206"/>
      <c r="L45" s="1206"/>
      <c r="M45" s="1206"/>
      <c r="N45" s="1206"/>
      <c r="O45" s="1206"/>
      <c r="P45" s="1207"/>
      <c r="Q45" s="1196">
        <f t="shared" si="0"/>
        <v>0</v>
      </c>
      <c r="R45" s="1178"/>
      <c r="S45" s="2"/>
      <c r="T45" s="2" t="s">
        <v>308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192">
        <v>0</v>
      </c>
      <c r="AI45" s="1178"/>
    </row>
    <row r="46" spans="2:35" s="1177" customFormat="1" ht="18" customHeight="1" x14ac:dyDescent="0.3">
      <c r="B46" s="1995">
        <f>+B42+1</f>
        <v>11</v>
      </c>
      <c r="C46" s="1197" t="s">
        <v>24</v>
      </c>
      <c r="D46" s="1185" t="s">
        <v>305</v>
      </c>
      <c r="E46" s="1199">
        <v>101.424696</v>
      </c>
      <c r="F46" s="1199">
        <v>113.03945</v>
      </c>
      <c r="G46" s="1199">
        <v>132.355771</v>
      </c>
      <c r="H46" s="1199">
        <v>110.84271200000001</v>
      </c>
      <c r="I46" s="1199">
        <v>95.517347999999998</v>
      </c>
      <c r="J46" s="1199">
        <v>50.922573999999997</v>
      </c>
      <c r="K46" s="1199">
        <v>36.318952000000003</v>
      </c>
      <c r="L46" s="1199">
        <v>32.084978</v>
      </c>
      <c r="M46" s="1199">
        <v>37.441066999999997</v>
      </c>
      <c r="N46" s="1199">
        <v>60.294266</v>
      </c>
      <c r="O46" s="1199">
        <v>92.879800000000017</v>
      </c>
      <c r="P46" s="1200">
        <v>130.613699</v>
      </c>
      <c r="Q46" s="1201">
        <f t="shared" si="0"/>
        <v>993.73531299999991</v>
      </c>
      <c r="R46" s="1178"/>
      <c r="S46" s="2" t="s">
        <v>24</v>
      </c>
      <c r="T46" s="2" t="s">
        <v>305</v>
      </c>
      <c r="U46" s="2">
        <v>101.424696</v>
      </c>
      <c r="V46" s="2">
        <v>113.03945</v>
      </c>
      <c r="W46" s="2">
        <v>132.355771</v>
      </c>
      <c r="X46" s="2">
        <v>110.84271200000001</v>
      </c>
      <c r="Y46" s="2">
        <v>95.517347999999998</v>
      </c>
      <c r="Z46" s="2">
        <v>50.922573999999997</v>
      </c>
      <c r="AA46" s="2">
        <v>36.318952000000003</v>
      </c>
      <c r="AB46" s="2">
        <v>32.084978</v>
      </c>
      <c r="AC46" s="2">
        <v>37.441066999999997</v>
      </c>
      <c r="AD46" s="2">
        <v>60.294266</v>
      </c>
      <c r="AE46" s="2">
        <v>92.879800000000017</v>
      </c>
      <c r="AF46" s="2">
        <v>130.613699</v>
      </c>
      <c r="AG46" s="2">
        <v>993.73531299999991</v>
      </c>
      <c r="AH46" s="1192">
        <v>0</v>
      </c>
      <c r="AI46" s="1178"/>
    </row>
    <row r="47" spans="2:35" s="1177" customFormat="1" ht="18" customHeight="1" x14ac:dyDescent="0.3">
      <c r="B47" s="1996"/>
      <c r="C47" s="1188"/>
      <c r="D47" s="1189" t="s">
        <v>306</v>
      </c>
      <c r="E47" s="1190"/>
      <c r="F47" s="1190"/>
      <c r="G47" s="1190"/>
      <c r="H47" s="1190"/>
      <c r="I47" s="1190"/>
      <c r="J47" s="1190"/>
      <c r="K47" s="1190"/>
      <c r="L47" s="1190"/>
      <c r="M47" s="1190"/>
      <c r="N47" s="1190"/>
      <c r="O47" s="1190"/>
      <c r="P47" s="1190"/>
      <c r="Q47" s="1191">
        <f t="shared" si="0"/>
        <v>0</v>
      </c>
      <c r="R47" s="1178"/>
      <c r="S47" s="2"/>
      <c r="T47" s="2" t="s">
        <v>306</v>
      </c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192">
        <v>0</v>
      </c>
      <c r="AI47" s="1178"/>
    </row>
    <row r="48" spans="2:35" s="1177" customFormat="1" ht="18" customHeight="1" x14ac:dyDescent="0.3">
      <c r="B48" s="1996"/>
      <c r="C48" s="1188"/>
      <c r="D48" s="1193" t="s">
        <v>307</v>
      </c>
      <c r="E48" s="1190"/>
      <c r="F48" s="1190"/>
      <c r="G48" s="1190"/>
      <c r="H48" s="1190"/>
      <c r="I48" s="1190"/>
      <c r="J48" s="1190"/>
      <c r="K48" s="1190"/>
      <c r="L48" s="1190"/>
      <c r="M48" s="1190"/>
      <c r="N48" s="1190"/>
      <c r="O48" s="1190"/>
      <c r="P48" s="1190"/>
      <c r="Q48" s="1194">
        <f t="shared" si="0"/>
        <v>0</v>
      </c>
      <c r="R48" s="1178"/>
      <c r="S48" s="2"/>
      <c r="T48" s="2" t="s">
        <v>307</v>
      </c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192">
        <v>0</v>
      </c>
      <c r="AI48" s="1178"/>
    </row>
    <row r="49" spans="2:35" s="1177" customFormat="1" ht="18" customHeight="1" x14ac:dyDescent="0.3">
      <c r="B49" s="1996"/>
      <c r="C49" s="1204"/>
      <c r="D49" s="1208" t="s">
        <v>308</v>
      </c>
      <c r="E49" s="1206"/>
      <c r="F49" s="1206"/>
      <c r="G49" s="1206"/>
      <c r="H49" s="1206"/>
      <c r="I49" s="1206"/>
      <c r="J49" s="1206"/>
      <c r="K49" s="1206"/>
      <c r="L49" s="1206"/>
      <c r="M49" s="1206"/>
      <c r="N49" s="1206"/>
      <c r="O49" s="1206"/>
      <c r="P49" s="1207"/>
      <c r="Q49" s="1196">
        <f t="shared" si="0"/>
        <v>0</v>
      </c>
      <c r="R49" s="1178"/>
      <c r="S49" s="2"/>
      <c r="T49" s="2" t="s">
        <v>308</v>
      </c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192">
        <v>0</v>
      </c>
      <c r="AI49" s="1178"/>
    </row>
    <row r="50" spans="2:35" s="1177" customFormat="1" ht="18" customHeight="1" x14ac:dyDescent="0.3">
      <c r="B50" s="1995">
        <f>+B46+1</f>
        <v>12</v>
      </c>
      <c r="C50" s="1197" t="s">
        <v>26</v>
      </c>
      <c r="D50" s="1185" t="s">
        <v>305</v>
      </c>
      <c r="E50" s="1199">
        <v>6.5484000000000001E-2</v>
      </c>
      <c r="F50" s="1199">
        <v>4.6069000000000006E-2</v>
      </c>
      <c r="G50" s="1199">
        <v>1.3651E-2</v>
      </c>
      <c r="H50" s="1199">
        <v>4.5548000000000005E-2</v>
      </c>
      <c r="I50" s="1199">
        <v>4.3122999999999995E-2</v>
      </c>
      <c r="J50" s="1199">
        <v>3.7351000000000002E-2</v>
      </c>
      <c r="K50" s="1199">
        <v>5.2313000000000005E-2</v>
      </c>
      <c r="L50" s="1199">
        <v>4.7234999999999999E-2</v>
      </c>
      <c r="M50" s="1199">
        <v>5.1116999999999996E-2</v>
      </c>
      <c r="N50" s="1199">
        <v>2.6674E-2</v>
      </c>
      <c r="O50" s="1199">
        <v>0</v>
      </c>
      <c r="P50" s="1200">
        <v>0</v>
      </c>
      <c r="Q50" s="1201">
        <f t="shared" si="0"/>
        <v>0.42856499999999997</v>
      </c>
      <c r="R50" s="1178"/>
      <c r="S50" s="2" t="s">
        <v>26</v>
      </c>
      <c r="T50" s="2" t="s">
        <v>305</v>
      </c>
      <c r="U50" s="2">
        <v>6.5484000000000001E-2</v>
      </c>
      <c r="V50" s="2">
        <v>4.6069000000000006E-2</v>
      </c>
      <c r="W50" s="2">
        <v>1.3651E-2</v>
      </c>
      <c r="X50" s="2">
        <v>4.5548000000000005E-2</v>
      </c>
      <c r="Y50" s="2">
        <v>4.3122999999999995E-2</v>
      </c>
      <c r="Z50" s="2">
        <v>3.7351000000000002E-2</v>
      </c>
      <c r="AA50" s="2">
        <v>5.2313000000000005E-2</v>
      </c>
      <c r="AB50" s="2">
        <v>4.7234999999999999E-2</v>
      </c>
      <c r="AC50" s="2">
        <v>5.1116999999999996E-2</v>
      </c>
      <c r="AD50" s="2">
        <v>2.6674E-2</v>
      </c>
      <c r="AE50" s="2">
        <v>0</v>
      </c>
      <c r="AF50" s="2">
        <v>0</v>
      </c>
      <c r="AG50" s="2">
        <v>0.42856499999999997</v>
      </c>
      <c r="AH50" s="1192">
        <v>0</v>
      </c>
      <c r="AI50" s="1178"/>
    </row>
    <row r="51" spans="2:35" s="1177" customFormat="1" ht="18" customHeight="1" x14ac:dyDescent="0.3">
      <c r="B51" s="1996"/>
      <c r="C51" s="1188"/>
      <c r="D51" s="1189" t="s">
        <v>306</v>
      </c>
      <c r="E51" s="1190"/>
      <c r="F51" s="1190"/>
      <c r="G51" s="1190"/>
      <c r="H51" s="1190"/>
      <c r="I51" s="1190"/>
      <c r="J51" s="1190"/>
      <c r="K51" s="1190"/>
      <c r="L51" s="1190"/>
      <c r="M51" s="1190"/>
      <c r="N51" s="1190"/>
      <c r="O51" s="1190"/>
      <c r="P51" s="1190"/>
      <c r="Q51" s="1191">
        <f t="shared" si="0"/>
        <v>0</v>
      </c>
      <c r="R51" s="1178"/>
      <c r="S51" s="2"/>
      <c r="T51" s="2" t="s">
        <v>306</v>
      </c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192">
        <v>0</v>
      </c>
      <c r="AI51" s="1178"/>
    </row>
    <row r="52" spans="2:35" s="1177" customFormat="1" ht="18" customHeight="1" x14ac:dyDescent="0.3">
      <c r="B52" s="1996"/>
      <c r="C52" s="1188"/>
      <c r="D52" s="1193" t="s">
        <v>307</v>
      </c>
      <c r="E52" s="1190"/>
      <c r="F52" s="1190"/>
      <c r="G52" s="1190"/>
      <c r="H52" s="1190"/>
      <c r="I52" s="1190"/>
      <c r="J52" s="1190"/>
      <c r="K52" s="1190"/>
      <c r="L52" s="1190"/>
      <c r="M52" s="1190"/>
      <c r="N52" s="1190"/>
      <c r="O52" s="1190"/>
      <c r="P52" s="1190"/>
      <c r="Q52" s="1194">
        <f t="shared" si="0"/>
        <v>0</v>
      </c>
      <c r="R52" s="1178"/>
      <c r="S52" s="2"/>
      <c r="T52" s="2" t="s">
        <v>307</v>
      </c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192">
        <v>0</v>
      </c>
      <c r="AI52" s="1178"/>
    </row>
    <row r="53" spans="2:35" s="1177" customFormat="1" ht="18" customHeight="1" x14ac:dyDescent="0.3">
      <c r="B53" s="1996"/>
      <c r="C53" s="1204"/>
      <c r="D53" s="1208" t="s">
        <v>308</v>
      </c>
      <c r="E53" s="1206"/>
      <c r="F53" s="1206"/>
      <c r="G53" s="1206"/>
      <c r="H53" s="1206"/>
      <c r="I53" s="1206"/>
      <c r="J53" s="1206"/>
      <c r="K53" s="1206"/>
      <c r="L53" s="1206"/>
      <c r="M53" s="1206"/>
      <c r="N53" s="1206"/>
      <c r="O53" s="1206"/>
      <c r="P53" s="1207"/>
      <c r="Q53" s="1196">
        <f t="shared" si="0"/>
        <v>0</v>
      </c>
      <c r="R53" s="1178"/>
      <c r="S53" s="2"/>
      <c r="T53" s="2" t="s">
        <v>308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192">
        <v>0</v>
      </c>
      <c r="AI53" s="1178"/>
    </row>
    <row r="54" spans="2:35" s="1177" customFormat="1" ht="18" customHeight="1" x14ac:dyDescent="0.3">
      <c r="B54" s="1995">
        <f>+B50+1</f>
        <v>13</v>
      </c>
      <c r="C54" s="1197" t="s">
        <v>1817</v>
      </c>
      <c r="D54" s="1185" t="s">
        <v>305</v>
      </c>
      <c r="E54" s="1199"/>
      <c r="F54" s="1199"/>
      <c r="G54" s="1199"/>
      <c r="H54" s="1199"/>
      <c r="I54" s="1199"/>
      <c r="J54" s="1199"/>
      <c r="K54" s="1199"/>
      <c r="L54" s="1199"/>
      <c r="M54" s="1199"/>
      <c r="N54" s="1199"/>
      <c r="O54" s="1199"/>
      <c r="P54" s="1200"/>
      <c r="Q54" s="1201">
        <f t="shared" si="0"/>
        <v>0</v>
      </c>
      <c r="R54" s="1178"/>
      <c r="S54" s="2" t="s">
        <v>1817</v>
      </c>
      <c r="T54" s="2" t="s">
        <v>305</v>
      </c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192">
        <v>0</v>
      </c>
      <c r="AI54" s="1178"/>
    </row>
    <row r="55" spans="2:35" s="1177" customFormat="1" ht="18" customHeight="1" x14ac:dyDescent="0.3">
      <c r="B55" s="1996"/>
      <c r="C55" s="1188"/>
      <c r="D55" s="1189" t="s">
        <v>306</v>
      </c>
      <c r="E55" s="1190"/>
      <c r="F55" s="1190"/>
      <c r="G55" s="1190"/>
      <c r="H55" s="1190"/>
      <c r="I55" s="1190"/>
      <c r="J55" s="1190"/>
      <c r="K55" s="1190"/>
      <c r="L55" s="1190"/>
      <c r="M55" s="1190"/>
      <c r="N55" s="1190"/>
      <c r="O55" s="1190">
        <v>1.1232489999999999</v>
      </c>
      <c r="P55" s="1190">
        <v>1.2863419999999999</v>
      </c>
      <c r="Q55" s="1191">
        <f t="shared" si="0"/>
        <v>2.4095909999999998</v>
      </c>
      <c r="R55" s="1178"/>
      <c r="S55" s="2"/>
      <c r="T55" s="2" t="s">
        <v>306</v>
      </c>
      <c r="U55" s="2"/>
      <c r="V55" s="2"/>
      <c r="W55" s="2"/>
      <c r="X55" s="2"/>
      <c r="Y55" s="2"/>
      <c r="Z55" s="2"/>
      <c r="AA55" s="2"/>
      <c r="AB55" s="2"/>
      <c r="AC55" s="2"/>
      <c r="AD55" s="2"/>
      <c r="AE55" s="2">
        <v>1.1232489999999999</v>
      </c>
      <c r="AF55" s="2">
        <v>1.2863419999999999</v>
      </c>
      <c r="AG55" s="2">
        <v>2.4095909999999998</v>
      </c>
      <c r="AH55" s="1192">
        <v>0</v>
      </c>
      <c r="AI55" s="1178"/>
    </row>
    <row r="56" spans="2:35" s="1177" customFormat="1" ht="18" customHeight="1" x14ac:dyDescent="0.3">
      <c r="B56" s="1996"/>
      <c r="C56" s="1188"/>
      <c r="D56" s="1193" t="s">
        <v>307</v>
      </c>
      <c r="E56" s="1190"/>
      <c r="F56" s="1190"/>
      <c r="G56" s="1190"/>
      <c r="H56" s="1190"/>
      <c r="I56" s="1190"/>
      <c r="J56" s="1190"/>
      <c r="K56" s="1190"/>
      <c r="L56" s="1190"/>
      <c r="M56" s="1190"/>
      <c r="N56" s="1190"/>
      <c r="O56" s="1190"/>
      <c r="P56" s="1190"/>
      <c r="Q56" s="1209">
        <f t="shared" si="0"/>
        <v>0</v>
      </c>
      <c r="R56" s="1178"/>
      <c r="S56" s="2"/>
      <c r="T56" s="2" t="s">
        <v>307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192">
        <v>0</v>
      </c>
      <c r="AI56" s="1178"/>
    </row>
    <row r="57" spans="2:35" s="1177" customFormat="1" ht="18" customHeight="1" x14ac:dyDescent="0.3">
      <c r="B57" s="1996"/>
      <c r="C57" s="1204"/>
      <c r="D57" s="1208" t="s">
        <v>308</v>
      </c>
      <c r="E57" s="1206"/>
      <c r="F57" s="1206"/>
      <c r="G57" s="1206"/>
      <c r="H57" s="1206"/>
      <c r="I57" s="1206"/>
      <c r="J57" s="1206"/>
      <c r="K57" s="1206"/>
      <c r="L57" s="1206"/>
      <c r="M57" s="1206"/>
      <c r="N57" s="1206"/>
      <c r="O57" s="1206"/>
      <c r="P57" s="1207"/>
      <c r="Q57" s="1196">
        <f t="shared" si="0"/>
        <v>0</v>
      </c>
      <c r="R57" s="1178"/>
      <c r="S57" s="2"/>
      <c r="T57" s="2" t="s">
        <v>308</v>
      </c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192">
        <v>0</v>
      </c>
      <c r="AI57" s="1178"/>
    </row>
    <row r="58" spans="2:35" s="1177" customFormat="1" ht="18" customHeight="1" x14ac:dyDescent="0.3">
      <c r="B58" s="1995">
        <f>+B54+1</f>
        <v>14</v>
      </c>
      <c r="C58" s="1197" t="s">
        <v>1613</v>
      </c>
      <c r="D58" s="1185" t="s">
        <v>305</v>
      </c>
      <c r="E58" s="1199"/>
      <c r="F58" s="1199"/>
      <c r="G58" s="1199"/>
      <c r="H58" s="1199"/>
      <c r="I58" s="1199"/>
      <c r="J58" s="1199"/>
      <c r="K58" s="1199"/>
      <c r="L58" s="1199"/>
      <c r="M58" s="1199"/>
      <c r="N58" s="1199"/>
      <c r="O58" s="1199"/>
      <c r="P58" s="1200"/>
      <c r="Q58" s="1201">
        <f t="shared" si="0"/>
        <v>0</v>
      </c>
      <c r="R58" s="1178"/>
      <c r="S58" s="2" t="s">
        <v>1613</v>
      </c>
      <c r="T58" s="2" t="s">
        <v>305</v>
      </c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192">
        <v>0</v>
      </c>
      <c r="AI58" s="1178"/>
    </row>
    <row r="59" spans="2:35" s="1177" customFormat="1" ht="18" customHeight="1" x14ac:dyDescent="0.3">
      <c r="B59" s="1996"/>
      <c r="C59" s="1188"/>
      <c r="D59" s="1189" t="s">
        <v>306</v>
      </c>
      <c r="E59" s="1190"/>
      <c r="F59" s="1190"/>
      <c r="G59" s="1190"/>
      <c r="H59" s="1190"/>
      <c r="I59" s="1190"/>
      <c r="J59" s="1190"/>
      <c r="K59" s="1190"/>
      <c r="L59" s="1190"/>
      <c r="M59" s="1190"/>
      <c r="N59" s="1190"/>
      <c r="O59" s="1190"/>
      <c r="P59" s="1190"/>
      <c r="Q59" s="1191">
        <f t="shared" si="0"/>
        <v>0</v>
      </c>
      <c r="R59" s="1178"/>
      <c r="S59" s="2"/>
      <c r="T59" s="2" t="s">
        <v>306</v>
      </c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192">
        <v>0</v>
      </c>
      <c r="AI59" s="1178"/>
    </row>
    <row r="60" spans="2:35" s="1177" customFormat="1" ht="18" customHeight="1" x14ac:dyDescent="0.3">
      <c r="B60" s="1996"/>
      <c r="C60" s="1188"/>
      <c r="D60" s="1193" t="s">
        <v>307</v>
      </c>
      <c r="E60" s="1190">
        <v>2.0579999999999999E-3</v>
      </c>
      <c r="F60" s="1190">
        <v>0.15665600000000002</v>
      </c>
      <c r="G60" s="1190">
        <v>0.192417</v>
      </c>
      <c r="H60" s="1190">
        <v>0.20715700000000001</v>
      </c>
      <c r="I60" s="1190">
        <v>0.242092</v>
      </c>
      <c r="J60" s="1190">
        <v>0.24507100000000001</v>
      </c>
      <c r="K60" s="1190">
        <v>0.20089799999999999</v>
      </c>
      <c r="L60" s="1190">
        <v>0.17241499999999998</v>
      </c>
      <c r="M60" s="1190">
        <v>0.26059699999999997</v>
      </c>
      <c r="N60" s="1190">
        <v>0.21283199999999999</v>
      </c>
      <c r="O60" s="1190">
        <v>0.231845</v>
      </c>
      <c r="P60" s="1190">
        <v>0.197689</v>
      </c>
      <c r="Q60" s="1194">
        <f t="shared" si="0"/>
        <v>2.3217269999999997</v>
      </c>
      <c r="R60" s="1178"/>
      <c r="S60" s="2"/>
      <c r="T60" s="2" t="s">
        <v>307</v>
      </c>
      <c r="U60" s="2">
        <v>2.0579999999999999E-3</v>
      </c>
      <c r="V60" s="2">
        <v>0.15665600000000002</v>
      </c>
      <c r="W60" s="2">
        <v>0.192417</v>
      </c>
      <c r="X60" s="2">
        <v>0.20715700000000001</v>
      </c>
      <c r="Y60" s="2">
        <v>0.242092</v>
      </c>
      <c r="Z60" s="2">
        <v>0.24507100000000001</v>
      </c>
      <c r="AA60" s="2">
        <v>0.20089799999999999</v>
      </c>
      <c r="AB60" s="2">
        <v>0.17241499999999998</v>
      </c>
      <c r="AC60" s="2">
        <v>0.26059699999999997</v>
      </c>
      <c r="AD60" s="2">
        <v>0.21283199999999999</v>
      </c>
      <c r="AE60" s="2">
        <v>0.231845</v>
      </c>
      <c r="AF60" s="2">
        <v>0.197689</v>
      </c>
      <c r="AG60" s="2">
        <v>2.3217269999999997</v>
      </c>
      <c r="AH60" s="1192">
        <v>0</v>
      </c>
      <c r="AI60" s="1178"/>
    </row>
    <row r="61" spans="2:35" s="1177" customFormat="1" ht="18" customHeight="1" x14ac:dyDescent="0.3">
      <c r="B61" s="1996"/>
      <c r="C61" s="1204"/>
      <c r="D61" s="1208" t="s">
        <v>308</v>
      </c>
      <c r="E61" s="1206"/>
      <c r="F61" s="1206"/>
      <c r="G61" s="1206"/>
      <c r="H61" s="1206"/>
      <c r="I61" s="1206"/>
      <c r="J61" s="1206"/>
      <c r="K61" s="1206"/>
      <c r="L61" s="1206"/>
      <c r="M61" s="1206"/>
      <c r="N61" s="1206"/>
      <c r="O61" s="1206"/>
      <c r="P61" s="1207"/>
      <c r="Q61" s="1196">
        <f t="shared" si="0"/>
        <v>0</v>
      </c>
      <c r="R61" s="1178"/>
      <c r="S61" s="2"/>
      <c r="T61" s="2" t="s">
        <v>308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192">
        <v>0</v>
      </c>
      <c r="AI61" s="1178"/>
    </row>
    <row r="62" spans="2:35" s="1177" customFormat="1" ht="18" customHeight="1" x14ac:dyDescent="0.3">
      <c r="B62" s="1995">
        <f>+B58+1</f>
        <v>15</v>
      </c>
      <c r="C62" s="1197" t="s">
        <v>28</v>
      </c>
      <c r="D62" s="1185" t="s">
        <v>305</v>
      </c>
      <c r="E62" s="1199">
        <v>131.44564</v>
      </c>
      <c r="F62" s="1199">
        <v>133.759074</v>
      </c>
      <c r="G62" s="1199">
        <v>152.79766499999999</v>
      </c>
      <c r="H62" s="1199">
        <v>139.681265</v>
      </c>
      <c r="I62" s="1199">
        <v>91.395644000000004</v>
      </c>
      <c r="J62" s="1199">
        <v>53.730058</v>
      </c>
      <c r="K62" s="1199">
        <v>57.288128</v>
      </c>
      <c r="L62" s="1199">
        <v>63.544052000000008</v>
      </c>
      <c r="M62" s="1199">
        <v>36.077452000000008</v>
      </c>
      <c r="N62" s="1199">
        <v>57.128990000000002</v>
      </c>
      <c r="O62" s="1199">
        <v>64.620921999999993</v>
      </c>
      <c r="P62" s="1200">
        <v>132.57655999999997</v>
      </c>
      <c r="Q62" s="1201">
        <f t="shared" si="0"/>
        <v>1114.0454499999998</v>
      </c>
      <c r="R62" s="1178"/>
      <c r="S62" s="2" t="s">
        <v>28</v>
      </c>
      <c r="T62" s="2" t="s">
        <v>305</v>
      </c>
      <c r="U62" s="2">
        <v>131.44564</v>
      </c>
      <c r="V62" s="2">
        <v>133.759074</v>
      </c>
      <c r="W62" s="2">
        <v>152.79766499999999</v>
      </c>
      <c r="X62" s="2">
        <v>139.681265</v>
      </c>
      <c r="Y62" s="2">
        <v>91.395644000000004</v>
      </c>
      <c r="Z62" s="2">
        <v>53.730058</v>
      </c>
      <c r="AA62" s="2">
        <v>57.288128</v>
      </c>
      <c r="AB62" s="2">
        <v>63.544052000000008</v>
      </c>
      <c r="AC62" s="2">
        <v>36.077452000000008</v>
      </c>
      <c r="AD62" s="2">
        <v>57.128990000000002</v>
      </c>
      <c r="AE62" s="2">
        <v>64.620921999999993</v>
      </c>
      <c r="AF62" s="2">
        <v>132.57655999999997</v>
      </c>
      <c r="AG62" s="2">
        <v>1114.0454499999998</v>
      </c>
      <c r="AH62" s="1192">
        <v>0</v>
      </c>
      <c r="AI62" s="1178"/>
    </row>
    <row r="63" spans="2:35" s="1177" customFormat="1" ht="18" customHeight="1" x14ac:dyDescent="0.3">
      <c r="B63" s="1996"/>
      <c r="C63" s="1188"/>
      <c r="D63" s="1189" t="s">
        <v>306</v>
      </c>
      <c r="E63" s="1190"/>
      <c r="F63" s="1190"/>
      <c r="G63" s="1190"/>
      <c r="H63" s="1190"/>
      <c r="I63" s="1190"/>
      <c r="J63" s="1190"/>
      <c r="K63" s="1190"/>
      <c r="L63" s="1190"/>
      <c r="M63" s="1190"/>
      <c r="N63" s="1190"/>
      <c r="O63" s="1190"/>
      <c r="P63" s="1190"/>
      <c r="Q63" s="1191">
        <f t="shared" si="0"/>
        <v>0</v>
      </c>
      <c r="R63" s="1178"/>
      <c r="S63" s="2"/>
      <c r="T63" s="2" t="s">
        <v>306</v>
      </c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192">
        <v>0</v>
      </c>
      <c r="AI63" s="1178"/>
    </row>
    <row r="64" spans="2:35" s="1177" customFormat="1" ht="18" customHeight="1" x14ac:dyDescent="0.3">
      <c r="B64" s="1996"/>
      <c r="C64" s="1188"/>
      <c r="D64" s="1193" t="s">
        <v>307</v>
      </c>
      <c r="E64" s="1190"/>
      <c r="F64" s="1190"/>
      <c r="G64" s="1190"/>
      <c r="H64" s="1190"/>
      <c r="I64" s="1190"/>
      <c r="J64" s="1190"/>
      <c r="K64" s="1190"/>
      <c r="L64" s="1190"/>
      <c r="M64" s="1190"/>
      <c r="N64" s="1190"/>
      <c r="O64" s="1190"/>
      <c r="P64" s="1190"/>
      <c r="Q64" s="1194">
        <f t="shared" si="0"/>
        <v>0</v>
      </c>
      <c r="R64" s="1178"/>
      <c r="S64" s="2"/>
      <c r="T64" s="2" t="s">
        <v>307</v>
      </c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1192">
        <v>0</v>
      </c>
      <c r="AI64" s="1178"/>
    </row>
    <row r="65" spans="2:35" s="1177" customFormat="1" ht="18" customHeight="1" x14ac:dyDescent="0.3">
      <c r="B65" s="1996"/>
      <c r="C65" s="1204"/>
      <c r="D65" s="1208" t="s">
        <v>308</v>
      </c>
      <c r="E65" s="1206"/>
      <c r="F65" s="1206"/>
      <c r="G65" s="1206"/>
      <c r="H65" s="1206"/>
      <c r="I65" s="1206"/>
      <c r="J65" s="1206"/>
      <c r="K65" s="1206"/>
      <c r="L65" s="1206"/>
      <c r="M65" s="1206"/>
      <c r="N65" s="1206"/>
      <c r="O65" s="1206"/>
      <c r="P65" s="1207"/>
      <c r="Q65" s="1196">
        <f t="shared" si="0"/>
        <v>0</v>
      </c>
      <c r="R65" s="1178"/>
      <c r="S65" s="2"/>
      <c r="T65" s="2" t="s">
        <v>308</v>
      </c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1192">
        <v>0</v>
      </c>
      <c r="AI65" s="1178"/>
    </row>
    <row r="66" spans="2:35" s="1177" customFormat="1" ht="18" customHeight="1" x14ac:dyDescent="0.3">
      <c r="B66" s="1995">
        <f>+B62+1</f>
        <v>16</v>
      </c>
      <c r="C66" s="1197" t="s">
        <v>30</v>
      </c>
      <c r="D66" s="1185" t="s">
        <v>305</v>
      </c>
      <c r="E66" s="1199">
        <v>0.57743600000000006</v>
      </c>
      <c r="F66" s="1199">
        <v>0.52099699999999993</v>
      </c>
      <c r="G66" s="1199">
        <v>0.526003</v>
      </c>
      <c r="H66" s="1199">
        <v>0.55446299999999993</v>
      </c>
      <c r="I66" s="1199">
        <v>0.57006299999999999</v>
      </c>
      <c r="J66" s="1199">
        <v>0.56568200000000002</v>
      </c>
      <c r="K66" s="1199">
        <v>0.57848299999999997</v>
      </c>
      <c r="L66" s="1199">
        <v>0.58512199999999992</v>
      </c>
      <c r="M66" s="1199">
        <v>0.56606600000000007</v>
      </c>
      <c r="N66" s="1199">
        <v>0.58190500000000001</v>
      </c>
      <c r="O66" s="1199">
        <v>0.55541099999999999</v>
      </c>
      <c r="P66" s="1200">
        <v>0.55990399999999996</v>
      </c>
      <c r="Q66" s="1201">
        <f t="shared" si="0"/>
        <v>6.7415349999999989</v>
      </c>
      <c r="R66" s="1178"/>
      <c r="S66" s="2" t="s">
        <v>30</v>
      </c>
      <c r="T66" s="2" t="s">
        <v>305</v>
      </c>
      <c r="U66" s="2">
        <v>0.57743600000000006</v>
      </c>
      <c r="V66" s="2">
        <v>0.52099699999999993</v>
      </c>
      <c r="W66" s="2">
        <v>0.526003</v>
      </c>
      <c r="X66" s="2">
        <v>0.55446299999999993</v>
      </c>
      <c r="Y66" s="2">
        <v>0.57006299999999999</v>
      </c>
      <c r="Z66" s="2">
        <v>0.56568200000000002</v>
      </c>
      <c r="AA66" s="2">
        <v>0.57848299999999997</v>
      </c>
      <c r="AB66" s="2">
        <v>0.58512199999999992</v>
      </c>
      <c r="AC66" s="2">
        <v>0.56606600000000007</v>
      </c>
      <c r="AD66" s="2">
        <v>0.58190500000000001</v>
      </c>
      <c r="AE66" s="2">
        <v>0.55541099999999999</v>
      </c>
      <c r="AF66" s="2">
        <v>0.55990399999999996</v>
      </c>
      <c r="AG66" s="2">
        <v>6.7415349999999989</v>
      </c>
      <c r="AH66" s="1192">
        <v>0</v>
      </c>
      <c r="AI66" s="1178"/>
    </row>
    <row r="67" spans="2:35" s="1177" customFormat="1" ht="18" customHeight="1" x14ac:dyDescent="0.3">
      <c r="B67" s="1996"/>
      <c r="C67" s="1188"/>
      <c r="D67" s="1189" t="s">
        <v>306</v>
      </c>
      <c r="E67" s="1190"/>
      <c r="F67" s="1190"/>
      <c r="G67" s="1190"/>
      <c r="H67" s="1190"/>
      <c r="I67" s="1190"/>
      <c r="J67" s="1190"/>
      <c r="K67" s="1190"/>
      <c r="L67" s="1190"/>
      <c r="M67" s="1190"/>
      <c r="N67" s="1190"/>
      <c r="O67" s="1190"/>
      <c r="P67" s="1190"/>
      <c r="Q67" s="1191">
        <f t="shared" si="0"/>
        <v>0</v>
      </c>
      <c r="R67" s="1178"/>
      <c r="S67" s="2"/>
      <c r="T67" s="2" t="s">
        <v>306</v>
      </c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1192">
        <v>0</v>
      </c>
      <c r="AI67" s="1178"/>
    </row>
    <row r="68" spans="2:35" s="1177" customFormat="1" ht="18" customHeight="1" x14ac:dyDescent="0.3">
      <c r="B68" s="1996"/>
      <c r="C68" s="1188"/>
      <c r="D68" s="1193" t="s">
        <v>307</v>
      </c>
      <c r="E68" s="1190"/>
      <c r="F68" s="1190"/>
      <c r="G68" s="1190"/>
      <c r="H68" s="1190"/>
      <c r="I68" s="1190"/>
      <c r="J68" s="1190"/>
      <c r="K68" s="1190"/>
      <c r="L68" s="1190"/>
      <c r="M68" s="1190"/>
      <c r="N68" s="1190"/>
      <c r="O68" s="1190"/>
      <c r="P68" s="1190"/>
      <c r="Q68" s="1194">
        <f t="shared" si="0"/>
        <v>0</v>
      </c>
      <c r="R68" s="1178"/>
      <c r="S68" s="2"/>
      <c r="T68" s="2" t="s">
        <v>307</v>
      </c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1192">
        <v>0</v>
      </c>
      <c r="AI68" s="1178"/>
    </row>
    <row r="69" spans="2:35" s="1177" customFormat="1" ht="18" customHeight="1" x14ac:dyDescent="0.3">
      <c r="B69" s="1996"/>
      <c r="C69" s="1204"/>
      <c r="D69" s="1208" t="s">
        <v>308</v>
      </c>
      <c r="E69" s="1206"/>
      <c r="F69" s="1206"/>
      <c r="G69" s="1206"/>
      <c r="H69" s="1206"/>
      <c r="I69" s="1206"/>
      <c r="J69" s="1206"/>
      <c r="K69" s="1206"/>
      <c r="L69" s="1206"/>
      <c r="M69" s="1206"/>
      <c r="N69" s="1206"/>
      <c r="O69" s="1206"/>
      <c r="P69" s="1207"/>
      <c r="Q69" s="1196">
        <f t="shared" si="0"/>
        <v>0</v>
      </c>
      <c r="R69" s="1178"/>
      <c r="S69" s="2"/>
      <c r="T69" s="2" t="s">
        <v>308</v>
      </c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192">
        <v>0</v>
      </c>
      <c r="AI69" s="1178"/>
    </row>
    <row r="70" spans="2:35" s="1177" customFormat="1" ht="18" customHeight="1" x14ac:dyDescent="0.3">
      <c r="B70" s="1995">
        <f>+B66+1</f>
        <v>17</v>
      </c>
      <c r="C70" s="1197" t="s">
        <v>32</v>
      </c>
      <c r="D70" s="1185" t="s">
        <v>305</v>
      </c>
      <c r="E70" s="1199">
        <v>0.78512499999999996</v>
      </c>
      <c r="F70" s="1199">
        <v>0.65408299999999997</v>
      </c>
      <c r="G70" s="1199">
        <v>0.53888400000000003</v>
      </c>
      <c r="H70" s="1199">
        <v>0.717997</v>
      </c>
      <c r="I70" s="1199">
        <v>0.88111200000000001</v>
      </c>
      <c r="J70" s="1199">
        <v>0.47845800000000005</v>
      </c>
      <c r="K70" s="1199">
        <v>0.454592</v>
      </c>
      <c r="L70" s="1199">
        <v>0.49312800000000001</v>
      </c>
      <c r="M70" s="1199">
        <v>0.48106299999999996</v>
      </c>
      <c r="N70" s="1199">
        <v>0.71826599999999996</v>
      </c>
      <c r="O70" s="1199">
        <v>0.48202600000000001</v>
      </c>
      <c r="P70" s="1200">
        <v>0.72041700000000009</v>
      </c>
      <c r="Q70" s="1201">
        <f t="shared" ref="Q70:Q133" si="1">+SUM(E70:P70)</f>
        <v>7.4051509999999992</v>
      </c>
      <c r="R70" s="1178"/>
      <c r="S70" s="2" t="s">
        <v>32</v>
      </c>
      <c r="T70" s="2" t="s">
        <v>305</v>
      </c>
      <c r="U70" s="2">
        <v>0.78512499999999996</v>
      </c>
      <c r="V70" s="2">
        <v>0.65408299999999997</v>
      </c>
      <c r="W70" s="2">
        <v>0.53888400000000003</v>
      </c>
      <c r="X70" s="2">
        <v>0.717997</v>
      </c>
      <c r="Y70" s="2">
        <v>0.88111200000000001</v>
      </c>
      <c r="Z70" s="2">
        <v>0.47845800000000005</v>
      </c>
      <c r="AA70" s="2">
        <v>0.454592</v>
      </c>
      <c r="AB70" s="2">
        <v>0.49312800000000001</v>
      </c>
      <c r="AC70" s="2">
        <v>0.48106299999999996</v>
      </c>
      <c r="AD70" s="2">
        <v>0.71826599999999996</v>
      </c>
      <c r="AE70" s="2">
        <v>0.48202600000000001</v>
      </c>
      <c r="AF70" s="2">
        <v>0.72041700000000009</v>
      </c>
      <c r="AG70" s="2">
        <v>7.4051509999999992</v>
      </c>
      <c r="AH70" s="1192">
        <v>0</v>
      </c>
      <c r="AI70" s="1178"/>
    </row>
    <row r="71" spans="2:35" s="1177" customFormat="1" ht="18" customHeight="1" x14ac:dyDescent="0.3">
      <c r="B71" s="1996"/>
      <c r="C71" s="1188"/>
      <c r="D71" s="1189" t="s">
        <v>306</v>
      </c>
      <c r="E71" s="1190">
        <v>2.20926</v>
      </c>
      <c r="F71" s="1190">
        <v>2.3072370000000002</v>
      </c>
      <c r="G71" s="1190">
        <v>2.771849</v>
      </c>
      <c r="H71" s="1190">
        <v>1.9343710000000001</v>
      </c>
      <c r="I71" s="1190">
        <v>1.8752080000000002</v>
      </c>
      <c r="J71" s="1190">
        <v>1.8764149999999999</v>
      </c>
      <c r="K71" s="1190">
        <v>1.15659</v>
      </c>
      <c r="L71" s="1190">
        <v>1.3325290000000001</v>
      </c>
      <c r="M71" s="1190">
        <v>1.5618889999999999</v>
      </c>
      <c r="N71" s="1190">
        <v>2.0593569999999999</v>
      </c>
      <c r="O71" s="1190">
        <v>2.2748120000000003</v>
      </c>
      <c r="P71" s="1190">
        <v>2.3947500000000002</v>
      </c>
      <c r="Q71" s="1191">
        <f t="shared" si="1"/>
        <v>23.754266999999999</v>
      </c>
      <c r="R71" s="1178"/>
      <c r="S71" s="2"/>
      <c r="T71" s="2" t="s">
        <v>306</v>
      </c>
      <c r="U71" s="2">
        <v>2.20926</v>
      </c>
      <c r="V71" s="2">
        <v>2.3072370000000002</v>
      </c>
      <c r="W71" s="2">
        <v>2.771849</v>
      </c>
      <c r="X71" s="2">
        <v>1.9343710000000001</v>
      </c>
      <c r="Y71" s="2">
        <v>1.8752080000000002</v>
      </c>
      <c r="Z71" s="2">
        <v>1.8764149999999999</v>
      </c>
      <c r="AA71" s="2">
        <v>1.15659</v>
      </c>
      <c r="AB71" s="2">
        <v>1.3325290000000001</v>
      </c>
      <c r="AC71" s="2">
        <v>1.5618889999999999</v>
      </c>
      <c r="AD71" s="2">
        <v>2.0593569999999999</v>
      </c>
      <c r="AE71" s="2">
        <v>2.2748120000000003</v>
      </c>
      <c r="AF71" s="2">
        <v>2.3947500000000002</v>
      </c>
      <c r="AG71" s="2">
        <v>23.754266999999999</v>
      </c>
      <c r="AH71" s="1192">
        <v>0</v>
      </c>
      <c r="AI71" s="1178"/>
    </row>
    <row r="72" spans="2:35" s="1177" customFormat="1" ht="18" customHeight="1" x14ac:dyDescent="0.3">
      <c r="B72" s="1996"/>
      <c r="C72" s="1188"/>
      <c r="D72" s="1193" t="s">
        <v>307</v>
      </c>
      <c r="E72" s="1190"/>
      <c r="F72" s="1190"/>
      <c r="G72" s="1190"/>
      <c r="H72" s="1190"/>
      <c r="I72" s="1190"/>
      <c r="J72" s="1190"/>
      <c r="K72" s="1190"/>
      <c r="L72" s="1190"/>
      <c r="M72" s="1190"/>
      <c r="N72" s="1190"/>
      <c r="O72" s="1190"/>
      <c r="P72" s="1190"/>
      <c r="Q72" s="1194">
        <f t="shared" si="1"/>
        <v>0</v>
      </c>
      <c r="R72" s="1178"/>
      <c r="S72" s="2"/>
      <c r="T72" s="2" t="s">
        <v>307</v>
      </c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1192">
        <v>0</v>
      </c>
      <c r="AI72" s="1178"/>
    </row>
    <row r="73" spans="2:35" s="1177" customFormat="1" ht="18" customHeight="1" x14ac:dyDescent="0.3">
      <c r="B73" s="1996"/>
      <c r="C73" s="1204"/>
      <c r="D73" s="1208" t="s">
        <v>308</v>
      </c>
      <c r="E73" s="1206"/>
      <c r="F73" s="1206"/>
      <c r="G73" s="1206"/>
      <c r="H73" s="1206"/>
      <c r="I73" s="1206"/>
      <c r="J73" s="1206"/>
      <c r="K73" s="1206"/>
      <c r="L73" s="1206"/>
      <c r="M73" s="1206"/>
      <c r="N73" s="1206"/>
      <c r="O73" s="1206"/>
      <c r="P73" s="1207"/>
      <c r="Q73" s="1196">
        <f t="shared" si="1"/>
        <v>0</v>
      </c>
      <c r="R73" s="1178"/>
      <c r="S73" s="2"/>
      <c r="T73" s="2" t="s">
        <v>308</v>
      </c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1192">
        <v>0</v>
      </c>
      <c r="AI73" s="1178"/>
    </row>
    <row r="74" spans="2:35" s="1177" customFormat="1" ht="18" customHeight="1" x14ac:dyDescent="0.3">
      <c r="B74" s="1995">
        <f>+B70+1</f>
        <v>18</v>
      </c>
      <c r="C74" s="1197" t="s">
        <v>34</v>
      </c>
      <c r="D74" s="1185" t="s">
        <v>305</v>
      </c>
      <c r="E74" s="1199">
        <v>0.39804899999999999</v>
      </c>
      <c r="F74" s="1199">
        <v>0.368006</v>
      </c>
      <c r="G74" s="1199">
        <v>0.37056600000000006</v>
      </c>
      <c r="H74" s="1199">
        <v>0.383884</v>
      </c>
      <c r="I74" s="1199">
        <v>0.37866</v>
      </c>
      <c r="J74" s="1199">
        <v>0.370751</v>
      </c>
      <c r="K74" s="1199">
        <v>0.35939200000000004</v>
      </c>
      <c r="L74" s="1199">
        <v>0.34541099999999997</v>
      </c>
      <c r="M74" s="1199">
        <v>0.41843199999999997</v>
      </c>
      <c r="N74" s="1199">
        <v>0.39937599999999995</v>
      </c>
      <c r="O74" s="1199">
        <v>0.38458099999999995</v>
      </c>
      <c r="P74" s="1200">
        <v>0.374081</v>
      </c>
      <c r="Q74" s="1201">
        <f t="shared" si="1"/>
        <v>4.5511889999999999</v>
      </c>
      <c r="R74" s="1178"/>
      <c r="S74" s="2" t="s">
        <v>34</v>
      </c>
      <c r="T74" s="2" t="s">
        <v>305</v>
      </c>
      <c r="U74" s="2">
        <v>0.39804899999999999</v>
      </c>
      <c r="V74" s="2">
        <v>0.368006</v>
      </c>
      <c r="W74" s="2">
        <v>0.37056600000000006</v>
      </c>
      <c r="X74" s="2">
        <v>0.383884</v>
      </c>
      <c r="Y74" s="2">
        <v>0.37866</v>
      </c>
      <c r="Z74" s="2">
        <v>0.370751</v>
      </c>
      <c r="AA74" s="2">
        <v>0.35939200000000004</v>
      </c>
      <c r="AB74" s="2">
        <v>0.34541099999999997</v>
      </c>
      <c r="AC74" s="2">
        <v>0.41843199999999997</v>
      </c>
      <c r="AD74" s="2">
        <v>0.39937599999999995</v>
      </c>
      <c r="AE74" s="2">
        <v>0.38458099999999995</v>
      </c>
      <c r="AF74" s="2">
        <v>0.374081</v>
      </c>
      <c r="AG74" s="2">
        <v>4.5511889999999999</v>
      </c>
      <c r="AH74" s="1192">
        <v>0</v>
      </c>
      <c r="AI74" s="1178"/>
    </row>
    <row r="75" spans="2:35" s="1177" customFormat="1" ht="18" customHeight="1" x14ac:dyDescent="0.3">
      <c r="B75" s="1996"/>
      <c r="C75" s="1188"/>
      <c r="D75" s="1189" t="s">
        <v>306</v>
      </c>
      <c r="E75" s="1190"/>
      <c r="F75" s="1190"/>
      <c r="G75" s="1190"/>
      <c r="H75" s="1190"/>
      <c r="I75" s="1190"/>
      <c r="J75" s="1190"/>
      <c r="K75" s="1190"/>
      <c r="L75" s="1190"/>
      <c r="M75" s="1190"/>
      <c r="N75" s="1190"/>
      <c r="O75" s="1190"/>
      <c r="P75" s="1190"/>
      <c r="Q75" s="1191">
        <f t="shared" si="1"/>
        <v>0</v>
      </c>
      <c r="R75" s="1178"/>
      <c r="S75" s="2"/>
      <c r="T75" s="2" t="s">
        <v>306</v>
      </c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1192">
        <v>0</v>
      </c>
      <c r="AI75" s="1178"/>
    </row>
    <row r="76" spans="2:35" s="1177" customFormat="1" ht="18" customHeight="1" x14ac:dyDescent="0.3">
      <c r="B76" s="1996"/>
      <c r="C76" s="1188"/>
      <c r="D76" s="1193" t="s">
        <v>307</v>
      </c>
      <c r="E76" s="1190"/>
      <c r="F76" s="1190"/>
      <c r="G76" s="1190"/>
      <c r="H76" s="1190"/>
      <c r="I76" s="1190"/>
      <c r="J76" s="1190"/>
      <c r="K76" s="1190"/>
      <c r="L76" s="1190"/>
      <c r="M76" s="1190"/>
      <c r="N76" s="1190"/>
      <c r="O76" s="1190"/>
      <c r="P76" s="1190"/>
      <c r="Q76" s="1194">
        <f t="shared" si="1"/>
        <v>0</v>
      </c>
      <c r="R76" s="1178"/>
      <c r="S76" s="2"/>
      <c r="T76" s="2" t="s">
        <v>307</v>
      </c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1192">
        <v>0</v>
      </c>
      <c r="AI76" s="1178"/>
    </row>
    <row r="77" spans="2:35" s="1177" customFormat="1" ht="18" customHeight="1" x14ac:dyDescent="0.3">
      <c r="B77" s="1996"/>
      <c r="C77" s="1204"/>
      <c r="D77" s="1208" t="s">
        <v>308</v>
      </c>
      <c r="E77" s="1206"/>
      <c r="F77" s="1206"/>
      <c r="G77" s="1206"/>
      <c r="H77" s="1206"/>
      <c r="I77" s="1206"/>
      <c r="J77" s="1206"/>
      <c r="K77" s="1206"/>
      <c r="L77" s="1206"/>
      <c r="M77" s="1206"/>
      <c r="N77" s="1206"/>
      <c r="O77" s="1206"/>
      <c r="P77" s="1207"/>
      <c r="Q77" s="1196">
        <f t="shared" si="1"/>
        <v>0</v>
      </c>
      <c r="R77" s="1178"/>
      <c r="S77" s="2"/>
      <c r="T77" s="2" t="s">
        <v>308</v>
      </c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1192">
        <v>0</v>
      </c>
      <c r="AI77" s="1178"/>
    </row>
    <row r="78" spans="2:35" s="1177" customFormat="1" ht="18" customHeight="1" x14ac:dyDescent="0.3">
      <c r="B78" s="1995">
        <f>+B74+1</f>
        <v>19</v>
      </c>
      <c r="C78" s="1197" t="s">
        <v>36</v>
      </c>
      <c r="D78" s="1185" t="s">
        <v>305</v>
      </c>
      <c r="E78" s="1199">
        <v>2.5786899999999999</v>
      </c>
      <c r="F78" s="1199">
        <v>2.2575859999999999</v>
      </c>
      <c r="G78" s="1199">
        <v>1.7939639999999999</v>
      </c>
      <c r="H78" s="1199">
        <v>2.5361560000000001</v>
      </c>
      <c r="I78" s="1199">
        <v>2.6355820000000003</v>
      </c>
      <c r="J78" s="1199">
        <v>1.9568829999999999</v>
      </c>
      <c r="K78" s="1199">
        <v>1.7988369999999998</v>
      </c>
      <c r="L78" s="1199">
        <v>1.3213030000000001</v>
      </c>
      <c r="M78" s="1199">
        <v>1.158339</v>
      </c>
      <c r="N78" s="1199">
        <v>2.3927369999999999</v>
      </c>
      <c r="O78" s="1199">
        <v>2.3815429999999997</v>
      </c>
      <c r="P78" s="1200">
        <v>2.523444</v>
      </c>
      <c r="Q78" s="1201">
        <f t="shared" si="1"/>
        <v>25.335064000000003</v>
      </c>
      <c r="R78" s="1178"/>
      <c r="S78" s="2" t="s">
        <v>36</v>
      </c>
      <c r="T78" s="2" t="s">
        <v>305</v>
      </c>
      <c r="U78" s="2">
        <v>2.5786899999999999</v>
      </c>
      <c r="V78" s="2">
        <v>2.2575859999999999</v>
      </c>
      <c r="W78" s="2">
        <v>1.7939639999999999</v>
      </c>
      <c r="X78" s="2">
        <v>2.5361560000000001</v>
      </c>
      <c r="Y78" s="2">
        <v>2.6355820000000003</v>
      </c>
      <c r="Z78" s="2">
        <v>1.9568829999999999</v>
      </c>
      <c r="AA78" s="2">
        <v>1.7988369999999998</v>
      </c>
      <c r="AB78" s="2">
        <v>1.3213030000000001</v>
      </c>
      <c r="AC78" s="2">
        <v>1.158339</v>
      </c>
      <c r="AD78" s="2">
        <v>2.3927369999999999</v>
      </c>
      <c r="AE78" s="2">
        <v>2.3815429999999997</v>
      </c>
      <c r="AF78" s="2">
        <v>2.523444</v>
      </c>
      <c r="AG78" s="2">
        <v>25.335064000000003</v>
      </c>
      <c r="AH78" s="1192">
        <v>0</v>
      </c>
      <c r="AI78" s="1178"/>
    </row>
    <row r="79" spans="2:35" s="1177" customFormat="1" ht="18" customHeight="1" x14ac:dyDescent="0.3">
      <c r="B79" s="1996"/>
      <c r="C79" s="1188"/>
      <c r="D79" s="1189" t="s">
        <v>306</v>
      </c>
      <c r="E79" s="1190"/>
      <c r="F79" s="1190"/>
      <c r="G79" s="1190"/>
      <c r="H79" s="1190"/>
      <c r="I79" s="1190"/>
      <c r="J79" s="1190"/>
      <c r="K79" s="1190"/>
      <c r="L79" s="1190"/>
      <c r="M79" s="1190"/>
      <c r="N79" s="1190"/>
      <c r="O79" s="1190"/>
      <c r="P79" s="1190"/>
      <c r="Q79" s="1191">
        <f t="shared" si="1"/>
        <v>0</v>
      </c>
      <c r="R79" s="1178"/>
      <c r="S79" s="2"/>
      <c r="T79" s="2" t="s">
        <v>306</v>
      </c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1192">
        <v>0</v>
      </c>
      <c r="AI79" s="1178"/>
    </row>
    <row r="80" spans="2:35" s="1177" customFormat="1" ht="18" customHeight="1" x14ac:dyDescent="0.3">
      <c r="B80" s="1996"/>
      <c r="C80" s="1188"/>
      <c r="D80" s="1193" t="s">
        <v>307</v>
      </c>
      <c r="E80" s="1190"/>
      <c r="F80" s="1190"/>
      <c r="G80" s="1190"/>
      <c r="H80" s="1190"/>
      <c r="I80" s="1190"/>
      <c r="J80" s="1190"/>
      <c r="K80" s="1190"/>
      <c r="L80" s="1190"/>
      <c r="M80" s="1190"/>
      <c r="N80" s="1190"/>
      <c r="O80" s="1190"/>
      <c r="P80" s="1190"/>
      <c r="Q80" s="1194">
        <f t="shared" si="1"/>
        <v>0</v>
      </c>
      <c r="R80" s="1178"/>
      <c r="S80" s="2"/>
      <c r="T80" s="2" t="s">
        <v>307</v>
      </c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1192">
        <v>0</v>
      </c>
      <c r="AI80" s="1178"/>
    </row>
    <row r="81" spans="2:35" s="1177" customFormat="1" ht="18" customHeight="1" x14ac:dyDescent="0.3">
      <c r="B81" s="1996"/>
      <c r="C81" s="1204"/>
      <c r="D81" s="1208" t="s">
        <v>308</v>
      </c>
      <c r="E81" s="1206"/>
      <c r="F81" s="1206"/>
      <c r="G81" s="1206"/>
      <c r="H81" s="1206"/>
      <c r="I81" s="1206"/>
      <c r="J81" s="1206"/>
      <c r="K81" s="1206"/>
      <c r="L81" s="1206"/>
      <c r="M81" s="1206"/>
      <c r="N81" s="1206"/>
      <c r="O81" s="1206"/>
      <c r="P81" s="1207"/>
      <c r="Q81" s="1196">
        <f t="shared" si="1"/>
        <v>0</v>
      </c>
      <c r="R81" s="1178"/>
      <c r="S81" s="2"/>
      <c r="T81" s="2" t="s">
        <v>308</v>
      </c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1192">
        <v>0</v>
      </c>
      <c r="AI81" s="1178"/>
    </row>
    <row r="82" spans="2:35" s="1177" customFormat="1" ht="18" customHeight="1" x14ac:dyDescent="0.3">
      <c r="B82" s="1995">
        <f>+B78+1</f>
        <v>20</v>
      </c>
      <c r="C82" s="1197" t="s">
        <v>38</v>
      </c>
      <c r="D82" s="1185" t="s">
        <v>305</v>
      </c>
      <c r="E82" s="1199">
        <v>6.6765000000000005E-2</v>
      </c>
      <c r="F82" s="1199">
        <v>5.5414999999999999E-2</v>
      </c>
      <c r="G82" s="1199">
        <v>2.5908999999999998E-2</v>
      </c>
      <c r="H82" s="1199">
        <v>6.9686000000000012E-2</v>
      </c>
      <c r="I82" s="1199">
        <v>7.2183999999999998E-2</v>
      </c>
      <c r="J82" s="1199">
        <v>7.2848999999999997E-2</v>
      </c>
      <c r="K82" s="1199">
        <v>6.7055000000000003E-2</v>
      </c>
      <c r="L82" s="1199">
        <v>3.9212000000000004E-2</v>
      </c>
      <c r="M82" s="1199">
        <v>3.3158E-2</v>
      </c>
      <c r="N82" s="1199">
        <v>6.6375000000000003E-2</v>
      </c>
      <c r="O82" s="1199">
        <v>7.6760000000000009E-2</v>
      </c>
      <c r="P82" s="1200">
        <v>4.5444999999999999E-2</v>
      </c>
      <c r="Q82" s="1201">
        <f t="shared" si="1"/>
        <v>0.69081300000000001</v>
      </c>
      <c r="R82" s="1178"/>
      <c r="S82" s="2" t="s">
        <v>38</v>
      </c>
      <c r="T82" s="2" t="s">
        <v>305</v>
      </c>
      <c r="U82" s="2">
        <v>6.6765000000000005E-2</v>
      </c>
      <c r="V82" s="2">
        <v>5.5414999999999999E-2</v>
      </c>
      <c r="W82" s="2">
        <v>2.5908999999999998E-2</v>
      </c>
      <c r="X82" s="2">
        <v>6.9686000000000012E-2</v>
      </c>
      <c r="Y82" s="2">
        <v>7.2183999999999998E-2</v>
      </c>
      <c r="Z82" s="2">
        <v>7.2848999999999997E-2</v>
      </c>
      <c r="AA82" s="2">
        <v>6.7055000000000003E-2</v>
      </c>
      <c r="AB82" s="2">
        <v>3.9212000000000004E-2</v>
      </c>
      <c r="AC82" s="2">
        <v>3.3158E-2</v>
      </c>
      <c r="AD82" s="2">
        <v>6.6375000000000003E-2</v>
      </c>
      <c r="AE82" s="2">
        <v>7.6760000000000009E-2</v>
      </c>
      <c r="AF82" s="2">
        <v>4.5444999999999999E-2</v>
      </c>
      <c r="AG82" s="2">
        <v>0.69081300000000001</v>
      </c>
      <c r="AH82" s="1192">
        <v>0</v>
      </c>
      <c r="AI82" s="1178"/>
    </row>
    <row r="83" spans="2:35" s="1177" customFormat="1" ht="18" customHeight="1" x14ac:dyDescent="0.3">
      <c r="B83" s="1996"/>
      <c r="C83" s="1188"/>
      <c r="D83" s="1189" t="s">
        <v>306</v>
      </c>
      <c r="E83" s="1190">
        <v>19.374920000000003</v>
      </c>
      <c r="F83" s="1190">
        <v>17.658930000000002</v>
      </c>
      <c r="G83" s="1190">
        <v>19.647219999999997</v>
      </c>
      <c r="H83" s="1190">
        <v>19.069679999999998</v>
      </c>
      <c r="I83" s="1190">
        <v>19.374920000000003</v>
      </c>
      <c r="J83" s="1190">
        <v>19.035420000000002</v>
      </c>
      <c r="K83" s="1190">
        <v>18.569119999999998</v>
      </c>
      <c r="L83" s="1190">
        <v>19.5456</v>
      </c>
      <c r="M83" s="1190">
        <v>19.12968</v>
      </c>
      <c r="N83" s="1190">
        <v>19.797029999999999</v>
      </c>
      <c r="O83" s="1190">
        <v>19.046019999999999</v>
      </c>
      <c r="P83" s="1190">
        <v>19.79081</v>
      </c>
      <c r="Q83" s="1191">
        <f t="shared" si="1"/>
        <v>230.03935000000001</v>
      </c>
      <c r="R83" s="1178"/>
      <c r="S83" s="2"/>
      <c r="T83" s="2" t="s">
        <v>306</v>
      </c>
      <c r="U83" s="2">
        <v>19.374920000000003</v>
      </c>
      <c r="V83" s="2">
        <v>17.658930000000002</v>
      </c>
      <c r="W83" s="2">
        <v>19.647219999999997</v>
      </c>
      <c r="X83" s="2">
        <v>19.069679999999998</v>
      </c>
      <c r="Y83" s="2">
        <v>19.374920000000003</v>
      </c>
      <c r="Z83" s="2">
        <v>19.035420000000002</v>
      </c>
      <c r="AA83" s="2">
        <v>18.569119999999998</v>
      </c>
      <c r="AB83" s="2">
        <v>19.5456</v>
      </c>
      <c r="AC83" s="2">
        <v>19.12968</v>
      </c>
      <c r="AD83" s="2">
        <v>19.797029999999999</v>
      </c>
      <c r="AE83" s="2">
        <v>19.046019999999999</v>
      </c>
      <c r="AF83" s="2">
        <v>19.79081</v>
      </c>
      <c r="AG83" s="2">
        <v>230.03935000000001</v>
      </c>
      <c r="AH83" s="1192">
        <v>0</v>
      </c>
      <c r="AI83" s="1178"/>
    </row>
    <row r="84" spans="2:35" s="1177" customFormat="1" ht="18" customHeight="1" x14ac:dyDescent="0.3">
      <c r="B84" s="1996"/>
      <c r="C84" s="1188"/>
      <c r="D84" s="1193" t="s">
        <v>307</v>
      </c>
      <c r="E84" s="1190"/>
      <c r="F84" s="1190"/>
      <c r="G84" s="1190"/>
      <c r="H84" s="1190"/>
      <c r="I84" s="1190"/>
      <c r="J84" s="1190"/>
      <c r="K84" s="1190"/>
      <c r="L84" s="1190"/>
      <c r="M84" s="1190"/>
      <c r="N84" s="1190"/>
      <c r="O84" s="1190"/>
      <c r="P84" s="1190"/>
      <c r="Q84" s="1194">
        <f t="shared" si="1"/>
        <v>0</v>
      </c>
      <c r="R84" s="1178"/>
      <c r="S84" s="2"/>
      <c r="T84" s="2" t="s">
        <v>307</v>
      </c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1192">
        <v>0</v>
      </c>
      <c r="AI84" s="1178"/>
    </row>
    <row r="85" spans="2:35" s="1177" customFormat="1" ht="18" customHeight="1" x14ac:dyDescent="0.3">
      <c r="B85" s="1996"/>
      <c r="C85" s="1204"/>
      <c r="D85" s="1208" t="s">
        <v>308</v>
      </c>
      <c r="E85" s="1206"/>
      <c r="F85" s="1206"/>
      <c r="G85" s="1206"/>
      <c r="H85" s="1206"/>
      <c r="I85" s="1206"/>
      <c r="J85" s="1206"/>
      <c r="K85" s="1206"/>
      <c r="L85" s="1206"/>
      <c r="M85" s="1206"/>
      <c r="N85" s="1206"/>
      <c r="O85" s="1206"/>
      <c r="P85" s="1207"/>
      <c r="Q85" s="1196">
        <f t="shared" si="1"/>
        <v>0</v>
      </c>
      <c r="R85" s="1178"/>
      <c r="S85" s="2"/>
      <c r="T85" s="2" t="s">
        <v>308</v>
      </c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1192">
        <v>0</v>
      </c>
      <c r="AI85" s="1178"/>
    </row>
    <row r="86" spans="2:35" s="1177" customFormat="1" ht="18" customHeight="1" x14ac:dyDescent="0.3">
      <c r="B86" s="1995">
        <f>+B82+1</f>
        <v>21</v>
      </c>
      <c r="C86" s="1197" t="s">
        <v>40</v>
      </c>
      <c r="D86" s="1185" t="s">
        <v>305</v>
      </c>
      <c r="E86" s="1199">
        <v>8.2768789999999992</v>
      </c>
      <c r="F86" s="1199">
        <v>8.7527550000000023</v>
      </c>
      <c r="G86" s="1199">
        <v>11.132098000000001</v>
      </c>
      <c r="H86" s="1199">
        <v>10.383165</v>
      </c>
      <c r="I86" s="1199">
        <v>9.6648890000000023</v>
      </c>
      <c r="J86" s="1199">
        <v>9.579165999999999</v>
      </c>
      <c r="K86" s="1199">
        <v>8.2758610000000008</v>
      </c>
      <c r="L86" s="1199">
        <v>7.3271800000000002</v>
      </c>
      <c r="M86" s="1199">
        <v>6.7153769999999993</v>
      </c>
      <c r="N86" s="1199">
        <v>8.2674269999999996</v>
      </c>
      <c r="O86" s="1199">
        <v>9.5184519999999999</v>
      </c>
      <c r="P86" s="1200">
        <v>10.56986</v>
      </c>
      <c r="Q86" s="1201">
        <f t="shared" si="1"/>
        <v>108.463109</v>
      </c>
      <c r="R86" s="1178"/>
      <c r="S86" s="2" t="s">
        <v>40</v>
      </c>
      <c r="T86" s="2" t="s">
        <v>305</v>
      </c>
      <c r="U86" s="2">
        <v>8.2768789999999992</v>
      </c>
      <c r="V86" s="2">
        <v>8.7527550000000023</v>
      </c>
      <c r="W86" s="2">
        <v>11.132098000000001</v>
      </c>
      <c r="X86" s="2">
        <v>10.383165</v>
      </c>
      <c r="Y86" s="2">
        <v>9.6648890000000023</v>
      </c>
      <c r="Z86" s="2">
        <v>9.579165999999999</v>
      </c>
      <c r="AA86" s="2">
        <v>8.2758610000000008</v>
      </c>
      <c r="AB86" s="2">
        <v>7.3271800000000002</v>
      </c>
      <c r="AC86" s="2">
        <v>6.7153769999999993</v>
      </c>
      <c r="AD86" s="2">
        <v>8.2674269999999996</v>
      </c>
      <c r="AE86" s="2">
        <v>9.5184519999999999</v>
      </c>
      <c r="AF86" s="2">
        <v>10.56986</v>
      </c>
      <c r="AG86" s="2">
        <v>108.463109</v>
      </c>
      <c r="AH86" s="1192">
        <v>0</v>
      </c>
      <c r="AI86" s="1178"/>
    </row>
    <row r="87" spans="2:35" s="1177" customFormat="1" ht="18" customHeight="1" x14ac:dyDescent="0.3">
      <c r="B87" s="1996"/>
      <c r="C87" s="1188"/>
      <c r="D87" s="1189" t="s">
        <v>306</v>
      </c>
      <c r="E87" s="1190">
        <v>3.9836129999999996</v>
      </c>
      <c r="F87" s="1190">
        <v>4.156871999999999</v>
      </c>
      <c r="G87" s="1190">
        <v>4.685098</v>
      </c>
      <c r="H87" s="1190">
        <v>4.2264129999999991</v>
      </c>
      <c r="I87" s="1190">
        <v>4.1708309999999997</v>
      </c>
      <c r="J87" s="1190">
        <v>3.7079180000000007</v>
      </c>
      <c r="K87" s="1190">
        <v>3.9953610000000013</v>
      </c>
      <c r="L87" s="1190">
        <v>5.1657309999999983</v>
      </c>
      <c r="M87" s="1190">
        <v>6.1340689999999993</v>
      </c>
      <c r="N87" s="1190">
        <v>8.4404520000000005</v>
      </c>
      <c r="O87" s="1190">
        <v>5.5802160000000001</v>
      </c>
      <c r="P87" s="1190">
        <v>4.376930999999999</v>
      </c>
      <c r="Q87" s="1191">
        <f t="shared" si="1"/>
        <v>58.623504999999994</v>
      </c>
      <c r="R87" s="1178"/>
      <c r="S87" s="2"/>
      <c r="T87" s="2" t="s">
        <v>306</v>
      </c>
      <c r="U87" s="2">
        <v>3.9836129999999996</v>
      </c>
      <c r="V87" s="2">
        <v>4.156871999999999</v>
      </c>
      <c r="W87" s="2">
        <v>4.685098</v>
      </c>
      <c r="X87" s="2">
        <v>4.2264129999999991</v>
      </c>
      <c r="Y87" s="2">
        <v>4.1708309999999997</v>
      </c>
      <c r="Z87" s="2">
        <v>3.7079180000000007</v>
      </c>
      <c r="AA87" s="2">
        <v>3.9953610000000013</v>
      </c>
      <c r="AB87" s="2">
        <v>5.1657309999999983</v>
      </c>
      <c r="AC87" s="2">
        <v>6.1340689999999993</v>
      </c>
      <c r="AD87" s="2">
        <v>8.4404520000000005</v>
      </c>
      <c r="AE87" s="2">
        <v>5.5802160000000001</v>
      </c>
      <c r="AF87" s="2">
        <v>4.376930999999999</v>
      </c>
      <c r="AG87" s="2">
        <v>58.623504999999994</v>
      </c>
      <c r="AH87" s="1192">
        <v>0</v>
      </c>
      <c r="AI87" s="1178"/>
    </row>
    <row r="88" spans="2:35" s="1177" customFormat="1" ht="18" customHeight="1" x14ac:dyDescent="0.3">
      <c r="B88" s="1996"/>
      <c r="C88" s="1188"/>
      <c r="D88" s="1193" t="s">
        <v>307</v>
      </c>
      <c r="E88" s="1190"/>
      <c r="F88" s="1190"/>
      <c r="G88" s="1190"/>
      <c r="H88" s="1190"/>
      <c r="I88" s="1190"/>
      <c r="J88" s="1190"/>
      <c r="K88" s="1190"/>
      <c r="L88" s="1190"/>
      <c r="M88" s="1190"/>
      <c r="N88" s="1190"/>
      <c r="O88" s="1190"/>
      <c r="P88" s="1190"/>
      <c r="Q88" s="1194">
        <f t="shared" si="1"/>
        <v>0</v>
      </c>
      <c r="R88" s="1178"/>
      <c r="S88" s="2"/>
      <c r="T88" s="2" t="s">
        <v>307</v>
      </c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1192">
        <v>0</v>
      </c>
      <c r="AI88" s="1178"/>
    </row>
    <row r="89" spans="2:35" s="1177" customFormat="1" ht="18" customHeight="1" x14ac:dyDescent="0.3">
      <c r="B89" s="1996"/>
      <c r="C89" s="1204"/>
      <c r="D89" s="1208" t="s">
        <v>308</v>
      </c>
      <c r="E89" s="1206"/>
      <c r="F89" s="1206"/>
      <c r="G89" s="1206"/>
      <c r="H89" s="1206"/>
      <c r="I89" s="1206"/>
      <c r="J89" s="1206"/>
      <c r="K89" s="1206"/>
      <c r="L89" s="1206"/>
      <c r="M89" s="1206"/>
      <c r="N89" s="1206"/>
      <c r="O89" s="1206"/>
      <c r="P89" s="1207"/>
      <c r="Q89" s="1196">
        <f t="shared" si="1"/>
        <v>0</v>
      </c>
      <c r="R89" s="1178"/>
      <c r="S89" s="2"/>
      <c r="T89" s="2" t="s">
        <v>308</v>
      </c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1192">
        <v>0</v>
      </c>
      <c r="AI89" s="1178"/>
    </row>
    <row r="90" spans="2:35" s="1177" customFormat="1" ht="18" customHeight="1" x14ac:dyDescent="0.3">
      <c r="B90" s="1995">
        <f>+B86+1</f>
        <v>22</v>
      </c>
      <c r="C90" s="1197" t="s">
        <v>42</v>
      </c>
      <c r="D90" s="1185" t="s">
        <v>305</v>
      </c>
      <c r="E90" s="1199">
        <v>1.3941699999999999</v>
      </c>
      <c r="F90" s="1199">
        <v>1.8709099999999999</v>
      </c>
      <c r="G90" s="1199">
        <v>2.1032899999999999</v>
      </c>
      <c r="H90" s="1199">
        <v>2.0594600000000001</v>
      </c>
      <c r="I90" s="1199">
        <v>1.5580600000000002</v>
      </c>
      <c r="J90" s="1199">
        <v>0.80815999999999999</v>
      </c>
      <c r="K90" s="1199">
        <v>0.42930999999999997</v>
      </c>
      <c r="L90" s="1199">
        <v>0.21944</v>
      </c>
      <c r="M90" s="1199">
        <v>0.10183</v>
      </c>
      <c r="N90" s="1199">
        <v>0.19518000000000002</v>
      </c>
      <c r="O90" s="1199">
        <v>0.12387000000000001</v>
      </c>
      <c r="P90" s="1200">
        <v>0.72073999999999994</v>
      </c>
      <c r="Q90" s="1201">
        <f t="shared" si="1"/>
        <v>11.584420000000001</v>
      </c>
      <c r="R90" s="1178"/>
      <c r="S90" s="2" t="s">
        <v>42</v>
      </c>
      <c r="T90" s="2" t="s">
        <v>305</v>
      </c>
      <c r="U90" s="2">
        <v>1.3941699999999999</v>
      </c>
      <c r="V90" s="2">
        <v>1.8709099999999999</v>
      </c>
      <c r="W90" s="2">
        <v>2.1032899999999999</v>
      </c>
      <c r="X90" s="2">
        <v>2.0594600000000001</v>
      </c>
      <c r="Y90" s="2">
        <v>1.5580600000000002</v>
      </c>
      <c r="Z90" s="2">
        <v>0.80815999999999999</v>
      </c>
      <c r="AA90" s="2">
        <v>0.42930999999999997</v>
      </c>
      <c r="AB90" s="2">
        <v>0.21944</v>
      </c>
      <c r="AC90" s="2">
        <v>0.10183</v>
      </c>
      <c r="AD90" s="2">
        <v>0.19518000000000002</v>
      </c>
      <c r="AE90" s="2">
        <v>0.12387000000000001</v>
      </c>
      <c r="AF90" s="2">
        <v>0.72073999999999994</v>
      </c>
      <c r="AG90" s="2">
        <v>11.584420000000001</v>
      </c>
      <c r="AH90" s="1192">
        <v>0</v>
      </c>
      <c r="AI90" s="1178"/>
    </row>
    <row r="91" spans="2:35" s="1177" customFormat="1" ht="18" customHeight="1" x14ac:dyDescent="0.3">
      <c r="B91" s="1996"/>
      <c r="C91" s="1188"/>
      <c r="D91" s="1189" t="s">
        <v>306</v>
      </c>
      <c r="E91" s="1190">
        <v>0</v>
      </c>
      <c r="F91" s="1190">
        <v>0</v>
      </c>
      <c r="G91" s="1190">
        <v>0</v>
      </c>
      <c r="H91" s="1190">
        <v>0</v>
      </c>
      <c r="I91" s="1190">
        <v>0</v>
      </c>
      <c r="J91" s="1190">
        <v>0</v>
      </c>
      <c r="K91" s="1190">
        <v>0</v>
      </c>
      <c r="L91" s="1190">
        <v>0</v>
      </c>
      <c r="M91" s="1190">
        <v>0</v>
      </c>
      <c r="N91" s="1190">
        <v>0</v>
      </c>
      <c r="O91" s="1190">
        <v>0</v>
      </c>
      <c r="P91" s="1190">
        <v>0</v>
      </c>
      <c r="Q91" s="1191">
        <f t="shared" si="1"/>
        <v>0</v>
      </c>
      <c r="R91" s="1178"/>
      <c r="S91" s="2"/>
      <c r="T91" s="2" t="s">
        <v>306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1192">
        <v>0</v>
      </c>
      <c r="AI91" s="1178"/>
    </row>
    <row r="92" spans="2:35" s="1177" customFormat="1" ht="18" customHeight="1" x14ac:dyDescent="0.3">
      <c r="B92" s="1996"/>
      <c r="C92" s="1188"/>
      <c r="D92" s="1193" t="s">
        <v>307</v>
      </c>
      <c r="E92" s="1190">
        <v>1.7555000000000001E-2</v>
      </c>
      <c r="F92" s="1190">
        <v>1.6029000000000002E-2</v>
      </c>
      <c r="G92" s="1190">
        <v>1.745E-2</v>
      </c>
      <c r="H92" s="1190">
        <v>1.7545000000000002E-2</v>
      </c>
      <c r="I92" s="1190">
        <v>1.8497E-2</v>
      </c>
      <c r="J92" s="1190">
        <v>1.7422999999999998E-2</v>
      </c>
      <c r="K92" s="1190">
        <v>1.8662999999999999E-2</v>
      </c>
      <c r="L92" s="1190">
        <v>1.8955E-2</v>
      </c>
      <c r="M92" s="1190">
        <v>1.8648000000000001E-2</v>
      </c>
      <c r="N92" s="1190">
        <v>1.9054999999999999E-2</v>
      </c>
      <c r="O92" s="1190">
        <v>1.8454000000000002E-2</v>
      </c>
      <c r="P92" s="1190">
        <v>1.8138000000000001E-2</v>
      </c>
      <c r="Q92" s="1194">
        <f t="shared" si="1"/>
        <v>0.21641199999999999</v>
      </c>
      <c r="R92" s="1178"/>
      <c r="S92" s="2"/>
      <c r="T92" s="2" t="s">
        <v>307</v>
      </c>
      <c r="U92" s="2">
        <v>1.7555000000000001E-2</v>
      </c>
      <c r="V92" s="2">
        <v>1.6029000000000002E-2</v>
      </c>
      <c r="W92" s="2">
        <v>1.745E-2</v>
      </c>
      <c r="X92" s="2">
        <v>1.7545000000000002E-2</v>
      </c>
      <c r="Y92" s="2">
        <v>1.8497E-2</v>
      </c>
      <c r="Z92" s="2">
        <v>1.7422999999999998E-2</v>
      </c>
      <c r="AA92" s="2">
        <v>1.8662999999999999E-2</v>
      </c>
      <c r="AB92" s="2">
        <v>1.8955E-2</v>
      </c>
      <c r="AC92" s="2">
        <v>1.8648000000000001E-2</v>
      </c>
      <c r="AD92" s="2">
        <v>1.9054999999999999E-2</v>
      </c>
      <c r="AE92" s="2">
        <v>1.8454000000000002E-2</v>
      </c>
      <c r="AF92" s="2">
        <v>1.8138000000000001E-2</v>
      </c>
      <c r="AG92" s="2">
        <v>0.21641199999999999</v>
      </c>
      <c r="AH92" s="1192">
        <v>0</v>
      </c>
      <c r="AI92" s="1178"/>
    </row>
    <row r="93" spans="2:35" s="1177" customFormat="1" ht="18" customHeight="1" x14ac:dyDescent="0.3">
      <c r="B93" s="1996"/>
      <c r="C93" s="1204"/>
      <c r="D93" s="1208" t="s">
        <v>308</v>
      </c>
      <c r="E93" s="1206"/>
      <c r="F93" s="1206"/>
      <c r="G93" s="1206"/>
      <c r="H93" s="1206"/>
      <c r="I93" s="1206"/>
      <c r="J93" s="1206"/>
      <c r="K93" s="1206"/>
      <c r="L93" s="1206"/>
      <c r="M93" s="1206"/>
      <c r="N93" s="1206"/>
      <c r="O93" s="1206"/>
      <c r="P93" s="1207"/>
      <c r="Q93" s="1196">
        <f t="shared" si="1"/>
        <v>0</v>
      </c>
      <c r="R93" s="1178"/>
      <c r="S93" s="2"/>
      <c r="T93" s="2" t="s">
        <v>308</v>
      </c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1192">
        <v>0</v>
      </c>
      <c r="AI93" s="1178"/>
    </row>
    <row r="94" spans="2:35" s="1177" customFormat="1" ht="18" customHeight="1" x14ac:dyDescent="0.3">
      <c r="B94" s="1995">
        <f>+B90+1</f>
        <v>23</v>
      </c>
      <c r="C94" s="1197" t="s">
        <v>44</v>
      </c>
      <c r="D94" s="1185" t="s">
        <v>305</v>
      </c>
      <c r="E94" s="1199">
        <v>5.540705</v>
      </c>
      <c r="F94" s="1199">
        <v>5.2167399999999997</v>
      </c>
      <c r="G94" s="1199">
        <v>5.8275929999999994</v>
      </c>
      <c r="H94" s="1199">
        <v>5.4649330000000012</v>
      </c>
      <c r="I94" s="1199">
        <v>4.8876780000000011</v>
      </c>
      <c r="J94" s="1199">
        <v>4.1760809999999999</v>
      </c>
      <c r="K94" s="1199">
        <v>3.4794939999999994</v>
      </c>
      <c r="L94" s="1199">
        <v>3.1003580000000004</v>
      </c>
      <c r="M94" s="1199">
        <v>3.1703749999999999</v>
      </c>
      <c r="N94" s="1199">
        <v>3.5515400000000001</v>
      </c>
      <c r="O94" s="1199">
        <v>3.7177579999999999</v>
      </c>
      <c r="P94" s="1200">
        <v>5.442666</v>
      </c>
      <c r="Q94" s="1201">
        <f t="shared" si="1"/>
        <v>53.575921000000008</v>
      </c>
      <c r="R94" s="1178"/>
      <c r="S94" s="2" t="s">
        <v>44</v>
      </c>
      <c r="T94" s="2" t="s">
        <v>305</v>
      </c>
      <c r="U94" s="2">
        <v>5.540705</v>
      </c>
      <c r="V94" s="2">
        <v>5.2167399999999997</v>
      </c>
      <c r="W94" s="2">
        <v>5.8275929999999994</v>
      </c>
      <c r="X94" s="2">
        <v>5.4649330000000012</v>
      </c>
      <c r="Y94" s="2">
        <v>4.8876780000000011</v>
      </c>
      <c r="Z94" s="2">
        <v>4.1760809999999999</v>
      </c>
      <c r="AA94" s="2">
        <v>3.4794939999999994</v>
      </c>
      <c r="AB94" s="2">
        <v>3.1003580000000004</v>
      </c>
      <c r="AC94" s="2">
        <v>3.1703749999999999</v>
      </c>
      <c r="AD94" s="2">
        <v>3.5515400000000001</v>
      </c>
      <c r="AE94" s="2">
        <v>3.7177579999999999</v>
      </c>
      <c r="AF94" s="2">
        <v>5.442666</v>
      </c>
      <c r="AG94" s="2">
        <v>53.575921000000008</v>
      </c>
      <c r="AH94" s="1192">
        <v>0</v>
      </c>
      <c r="AI94" s="1178"/>
    </row>
    <row r="95" spans="2:35" s="1177" customFormat="1" ht="18" customHeight="1" x14ac:dyDescent="0.3">
      <c r="B95" s="1996"/>
      <c r="C95" s="1188"/>
      <c r="D95" s="1189" t="s">
        <v>306</v>
      </c>
      <c r="E95" s="1190">
        <v>1.9045000000000003E-2</v>
      </c>
      <c r="F95" s="1190">
        <v>3.7772E-2</v>
      </c>
      <c r="G95" s="1190">
        <v>2.4722999999999998E-2</v>
      </c>
      <c r="H95" s="1190">
        <v>1.6356000000000002E-2</v>
      </c>
      <c r="I95" s="1190">
        <v>6.9720000000000008E-3</v>
      </c>
      <c r="J95" s="1190">
        <v>0</v>
      </c>
      <c r="K95" s="1190">
        <v>0</v>
      </c>
      <c r="L95" s="1190">
        <v>5.0000000000000004E-6</v>
      </c>
      <c r="M95" s="1190">
        <v>5.6220000000000003E-3</v>
      </c>
      <c r="N95" s="1190">
        <v>1.8707000000000001E-2</v>
      </c>
      <c r="O95" s="1190">
        <v>0</v>
      </c>
      <c r="P95" s="1190">
        <v>0</v>
      </c>
      <c r="Q95" s="1191">
        <f t="shared" si="1"/>
        <v>0.12920200000000004</v>
      </c>
      <c r="R95" s="1178"/>
      <c r="S95" s="2"/>
      <c r="T95" s="2" t="s">
        <v>306</v>
      </c>
      <c r="U95" s="2">
        <v>1.9045000000000003E-2</v>
      </c>
      <c r="V95" s="2">
        <v>3.7772E-2</v>
      </c>
      <c r="W95" s="2">
        <v>2.4722999999999998E-2</v>
      </c>
      <c r="X95" s="2">
        <v>1.6356000000000002E-2</v>
      </c>
      <c r="Y95" s="2">
        <v>6.9720000000000008E-3</v>
      </c>
      <c r="Z95" s="2">
        <v>0</v>
      </c>
      <c r="AA95" s="2">
        <v>0</v>
      </c>
      <c r="AB95" s="2">
        <v>5.0000000000000004E-6</v>
      </c>
      <c r="AC95" s="2">
        <v>5.6220000000000003E-3</v>
      </c>
      <c r="AD95" s="2">
        <v>1.8707000000000001E-2</v>
      </c>
      <c r="AE95" s="2">
        <v>0</v>
      </c>
      <c r="AF95" s="2">
        <v>0</v>
      </c>
      <c r="AG95" s="2">
        <v>0.12920200000000004</v>
      </c>
      <c r="AH95" s="1192">
        <v>0</v>
      </c>
      <c r="AI95" s="1178"/>
    </row>
    <row r="96" spans="2:35" s="1177" customFormat="1" ht="18" customHeight="1" x14ac:dyDescent="0.3">
      <c r="B96" s="1996"/>
      <c r="C96" s="1188"/>
      <c r="D96" s="1193" t="s">
        <v>307</v>
      </c>
      <c r="E96" s="1190"/>
      <c r="F96" s="1190"/>
      <c r="G96" s="1190"/>
      <c r="H96" s="1190"/>
      <c r="I96" s="1190"/>
      <c r="J96" s="1190"/>
      <c r="K96" s="1190"/>
      <c r="L96" s="1190"/>
      <c r="M96" s="1190"/>
      <c r="N96" s="1190"/>
      <c r="O96" s="1190"/>
      <c r="P96" s="1190"/>
      <c r="Q96" s="1194">
        <f t="shared" si="1"/>
        <v>0</v>
      </c>
      <c r="R96" s="1178"/>
      <c r="S96" s="2"/>
      <c r="T96" s="2" t="s">
        <v>307</v>
      </c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1192">
        <v>0</v>
      </c>
      <c r="AI96" s="1178"/>
    </row>
    <row r="97" spans="2:35" s="1177" customFormat="1" ht="18" customHeight="1" x14ac:dyDescent="0.3">
      <c r="B97" s="1996"/>
      <c r="C97" s="1204"/>
      <c r="D97" s="1208" t="s">
        <v>308</v>
      </c>
      <c r="E97" s="1206"/>
      <c r="F97" s="1206"/>
      <c r="G97" s="1206"/>
      <c r="H97" s="1206"/>
      <c r="I97" s="1206"/>
      <c r="J97" s="1206"/>
      <c r="K97" s="1206"/>
      <c r="L97" s="1206"/>
      <c r="M97" s="1206"/>
      <c r="N97" s="1206"/>
      <c r="O97" s="1206"/>
      <c r="P97" s="1207"/>
      <c r="Q97" s="1196">
        <f t="shared" si="1"/>
        <v>0</v>
      </c>
      <c r="R97" s="1178"/>
      <c r="S97" s="2"/>
      <c r="T97" s="2" t="s">
        <v>308</v>
      </c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1192">
        <v>0</v>
      </c>
      <c r="AI97" s="1178"/>
    </row>
    <row r="98" spans="2:35" s="1177" customFormat="1" ht="18" customHeight="1" x14ac:dyDescent="0.3">
      <c r="B98" s="1995">
        <f>+B94+1</f>
        <v>24</v>
      </c>
      <c r="C98" s="1197" t="s">
        <v>46</v>
      </c>
      <c r="D98" s="1185" t="s">
        <v>305</v>
      </c>
      <c r="E98" s="1199">
        <v>0.50979699999999994</v>
      </c>
      <c r="F98" s="1199">
        <v>0.47855799999999998</v>
      </c>
      <c r="G98" s="1199">
        <v>0.530339</v>
      </c>
      <c r="H98" s="1199">
        <v>0.49648100000000001</v>
      </c>
      <c r="I98" s="1199">
        <v>0.52364900000000003</v>
      </c>
      <c r="J98" s="1199">
        <v>0.49710599999999999</v>
      </c>
      <c r="K98" s="1199">
        <v>0.41732000000000002</v>
      </c>
      <c r="L98" s="1199">
        <v>0.35566199999999998</v>
      </c>
      <c r="M98" s="1199">
        <v>0.29691499999999998</v>
      </c>
      <c r="N98" s="1199">
        <v>0.26291600000000004</v>
      </c>
      <c r="O98" s="1199">
        <v>0.33141999999999999</v>
      </c>
      <c r="P98" s="1200">
        <v>0.50755899999999998</v>
      </c>
      <c r="Q98" s="1201">
        <f t="shared" si="1"/>
        <v>5.2077219999999995</v>
      </c>
      <c r="R98" s="1178"/>
      <c r="S98" s="2" t="s">
        <v>46</v>
      </c>
      <c r="T98" s="2" t="s">
        <v>305</v>
      </c>
      <c r="U98" s="2">
        <v>0.50979699999999994</v>
      </c>
      <c r="V98" s="2">
        <v>0.47855799999999998</v>
      </c>
      <c r="W98" s="2">
        <v>0.530339</v>
      </c>
      <c r="X98" s="2">
        <v>0.49648100000000001</v>
      </c>
      <c r="Y98" s="2">
        <v>0.52364900000000003</v>
      </c>
      <c r="Z98" s="2">
        <v>0.49710599999999999</v>
      </c>
      <c r="AA98" s="2">
        <v>0.41732000000000002</v>
      </c>
      <c r="AB98" s="2">
        <v>0.35566199999999998</v>
      </c>
      <c r="AC98" s="2">
        <v>0.29691499999999998</v>
      </c>
      <c r="AD98" s="2">
        <v>0.26291600000000004</v>
      </c>
      <c r="AE98" s="2">
        <v>0.33141999999999999</v>
      </c>
      <c r="AF98" s="2">
        <v>0.50755899999999998</v>
      </c>
      <c r="AG98" s="2">
        <v>5.2077219999999995</v>
      </c>
      <c r="AH98" s="1192">
        <v>0</v>
      </c>
      <c r="AI98" s="1178"/>
    </row>
    <row r="99" spans="2:35" s="1177" customFormat="1" ht="18" customHeight="1" x14ac:dyDescent="0.3">
      <c r="B99" s="1996"/>
      <c r="C99" s="1188"/>
      <c r="D99" s="1189" t="s">
        <v>306</v>
      </c>
      <c r="E99" s="1190">
        <v>0.215586</v>
      </c>
      <c r="F99" s="1190">
        <v>0.20505699999999999</v>
      </c>
      <c r="G99" s="1190">
        <v>0.244722</v>
      </c>
      <c r="H99" s="1190">
        <v>0.25755</v>
      </c>
      <c r="I99" s="1190">
        <v>0.26912600000000003</v>
      </c>
      <c r="J99" s="1190">
        <v>0.28018999999999999</v>
      </c>
      <c r="K99" s="1190">
        <v>0.39879500000000001</v>
      </c>
      <c r="L99" s="1190">
        <v>0.51609700000000003</v>
      </c>
      <c r="M99" s="1190">
        <v>0.58130799999999994</v>
      </c>
      <c r="N99" s="1190">
        <v>0.65939499999999995</v>
      </c>
      <c r="O99" s="1190">
        <v>0.54183199999999998</v>
      </c>
      <c r="P99" s="1190">
        <v>0.40569300000000003</v>
      </c>
      <c r="Q99" s="1191">
        <f t="shared" si="1"/>
        <v>4.5753510000000004</v>
      </c>
      <c r="R99" s="1178"/>
      <c r="S99" s="2"/>
      <c r="T99" s="2" t="s">
        <v>306</v>
      </c>
      <c r="U99" s="2">
        <v>0.215586</v>
      </c>
      <c r="V99" s="2">
        <v>0.20505699999999999</v>
      </c>
      <c r="W99" s="2">
        <v>0.244722</v>
      </c>
      <c r="X99" s="2">
        <v>0.25755</v>
      </c>
      <c r="Y99" s="2">
        <v>0.26912600000000003</v>
      </c>
      <c r="Z99" s="2">
        <v>0.28018999999999999</v>
      </c>
      <c r="AA99" s="2">
        <v>0.39879500000000001</v>
      </c>
      <c r="AB99" s="2">
        <v>0.51609700000000003</v>
      </c>
      <c r="AC99" s="2">
        <v>0.58130799999999994</v>
      </c>
      <c r="AD99" s="2">
        <v>0.65939499999999995</v>
      </c>
      <c r="AE99" s="2">
        <v>0.54183199999999998</v>
      </c>
      <c r="AF99" s="2">
        <v>0.40569300000000003</v>
      </c>
      <c r="AG99" s="2">
        <v>4.5753510000000004</v>
      </c>
      <c r="AH99" s="1192">
        <v>0</v>
      </c>
      <c r="AI99" s="1178"/>
    </row>
    <row r="100" spans="2:35" s="1177" customFormat="1" ht="18" customHeight="1" x14ac:dyDescent="0.3">
      <c r="B100" s="1996"/>
      <c r="C100" s="1188"/>
      <c r="D100" s="1193" t="s">
        <v>307</v>
      </c>
      <c r="E100" s="1190">
        <v>6.4619999999999999E-3</v>
      </c>
      <c r="F100" s="1190">
        <v>6.4619999999999999E-3</v>
      </c>
      <c r="G100" s="1190">
        <v>6.4619999999999999E-3</v>
      </c>
      <c r="H100" s="1190">
        <v>6.4619999999999999E-3</v>
      </c>
      <c r="I100" s="1190">
        <v>6.4619999999999999E-3</v>
      </c>
      <c r="J100" s="1190">
        <v>6.4619999999999999E-3</v>
      </c>
      <c r="K100" s="1190">
        <v>6.4619999999999999E-3</v>
      </c>
      <c r="L100" s="1190">
        <v>6.4619999999999999E-3</v>
      </c>
      <c r="M100" s="1190">
        <v>6.4619999999999999E-3</v>
      </c>
      <c r="N100" s="1190">
        <v>6.4619999999999999E-3</v>
      </c>
      <c r="O100" s="1190">
        <v>6.4619999999999999E-3</v>
      </c>
      <c r="P100" s="1190">
        <v>6.169E-3</v>
      </c>
      <c r="Q100" s="1194">
        <f t="shared" si="1"/>
        <v>7.7251E-2</v>
      </c>
      <c r="R100" s="1178"/>
      <c r="S100" s="2"/>
      <c r="T100" s="2" t="s">
        <v>307</v>
      </c>
      <c r="U100" s="2">
        <v>6.4619999999999999E-3</v>
      </c>
      <c r="V100" s="2">
        <v>6.4619999999999999E-3</v>
      </c>
      <c r="W100" s="2">
        <v>6.4619999999999999E-3</v>
      </c>
      <c r="X100" s="2">
        <v>6.4619999999999999E-3</v>
      </c>
      <c r="Y100" s="2">
        <v>6.4619999999999999E-3</v>
      </c>
      <c r="Z100" s="2">
        <v>6.4619999999999999E-3</v>
      </c>
      <c r="AA100" s="2">
        <v>6.4619999999999999E-3</v>
      </c>
      <c r="AB100" s="2">
        <v>6.4619999999999999E-3</v>
      </c>
      <c r="AC100" s="2">
        <v>6.4619999999999999E-3</v>
      </c>
      <c r="AD100" s="2">
        <v>6.4619999999999999E-3</v>
      </c>
      <c r="AE100" s="2">
        <v>6.4619999999999999E-3</v>
      </c>
      <c r="AF100" s="2">
        <v>6.169E-3</v>
      </c>
      <c r="AG100" s="2">
        <v>7.7251E-2</v>
      </c>
      <c r="AH100" s="1192">
        <v>0</v>
      </c>
      <c r="AI100" s="1178"/>
    </row>
    <row r="101" spans="2:35" s="1177" customFormat="1" ht="18" customHeight="1" x14ac:dyDescent="0.3">
      <c r="B101" s="1996"/>
      <c r="C101" s="1204"/>
      <c r="D101" s="1208" t="s">
        <v>308</v>
      </c>
      <c r="E101" s="1206"/>
      <c r="F101" s="1206"/>
      <c r="G101" s="1206"/>
      <c r="H101" s="1206"/>
      <c r="I101" s="1206"/>
      <c r="J101" s="1206"/>
      <c r="K101" s="1206"/>
      <c r="L101" s="1206"/>
      <c r="M101" s="1206"/>
      <c r="N101" s="1206"/>
      <c r="O101" s="1206"/>
      <c r="P101" s="1207"/>
      <c r="Q101" s="1196">
        <f t="shared" si="1"/>
        <v>0</v>
      </c>
      <c r="R101" s="1178"/>
      <c r="S101" s="2"/>
      <c r="T101" s="2" t="s">
        <v>308</v>
      </c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1192">
        <v>0</v>
      </c>
      <c r="AI101" s="1178"/>
    </row>
    <row r="102" spans="2:35" s="1177" customFormat="1" ht="18" customHeight="1" x14ac:dyDescent="0.3">
      <c r="B102" s="1995">
        <f>+B98+1</f>
        <v>25</v>
      </c>
      <c r="C102" s="1197" t="s">
        <v>48</v>
      </c>
      <c r="D102" s="1185" t="s">
        <v>305</v>
      </c>
      <c r="E102" s="1199">
        <v>5.5767350000000002</v>
      </c>
      <c r="F102" s="1199">
        <v>6.8903270000000001</v>
      </c>
      <c r="G102" s="1199">
        <v>3.140288</v>
      </c>
      <c r="H102" s="1199">
        <v>5.9985350000000004</v>
      </c>
      <c r="I102" s="1199">
        <v>9.3884439999999998</v>
      </c>
      <c r="J102" s="1199">
        <v>8.5137499999999999</v>
      </c>
      <c r="K102" s="1199">
        <v>6.1005079999999996</v>
      </c>
      <c r="L102" s="1199">
        <v>4.9208040000000004</v>
      </c>
      <c r="M102" s="1199">
        <v>4.0165090000000001</v>
      </c>
      <c r="N102" s="1199">
        <v>5.4382849999999996</v>
      </c>
      <c r="O102" s="1199">
        <v>7.6128200000000001</v>
      </c>
      <c r="P102" s="1200">
        <v>9.1755040000000001</v>
      </c>
      <c r="Q102" s="1201">
        <f t="shared" si="1"/>
        <v>76.772509000000014</v>
      </c>
      <c r="R102" s="1178"/>
      <c r="S102" s="2" t="s">
        <v>48</v>
      </c>
      <c r="T102" s="2" t="s">
        <v>305</v>
      </c>
      <c r="U102" s="2">
        <v>5.5767350000000002</v>
      </c>
      <c r="V102" s="2">
        <v>6.8903270000000001</v>
      </c>
      <c r="W102" s="2">
        <v>3.140288</v>
      </c>
      <c r="X102" s="2">
        <v>5.9985350000000004</v>
      </c>
      <c r="Y102" s="2">
        <v>9.3884439999999998</v>
      </c>
      <c r="Z102" s="2">
        <v>8.5137499999999999</v>
      </c>
      <c r="AA102" s="2">
        <v>6.1005079999999996</v>
      </c>
      <c r="AB102" s="2">
        <v>4.9208040000000004</v>
      </c>
      <c r="AC102" s="2">
        <v>4.0165090000000001</v>
      </c>
      <c r="AD102" s="2">
        <v>5.4382849999999996</v>
      </c>
      <c r="AE102" s="2">
        <v>7.6128200000000001</v>
      </c>
      <c r="AF102" s="2">
        <v>9.1755040000000001</v>
      </c>
      <c r="AG102" s="2">
        <v>76.772509000000014</v>
      </c>
      <c r="AH102" s="1192">
        <v>0</v>
      </c>
      <c r="AI102" s="1178"/>
    </row>
    <row r="103" spans="2:35" s="1177" customFormat="1" ht="18" customHeight="1" x14ac:dyDescent="0.3">
      <c r="B103" s="1996"/>
      <c r="C103" s="1188"/>
      <c r="D103" s="1189" t="s">
        <v>306</v>
      </c>
      <c r="E103" s="1190"/>
      <c r="F103" s="1190"/>
      <c r="G103" s="1190"/>
      <c r="H103" s="1190"/>
      <c r="I103" s="1190"/>
      <c r="J103" s="1190"/>
      <c r="K103" s="1190"/>
      <c r="L103" s="1190"/>
      <c r="M103" s="1190"/>
      <c r="N103" s="1190"/>
      <c r="O103" s="1190"/>
      <c r="P103" s="1190"/>
      <c r="Q103" s="1191">
        <f t="shared" si="1"/>
        <v>0</v>
      </c>
      <c r="R103" s="1178"/>
      <c r="S103" s="2"/>
      <c r="T103" s="2" t="s">
        <v>306</v>
      </c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1192">
        <v>0</v>
      </c>
      <c r="AI103" s="1178"/>
    </row>
    <row r="104" spans="2:35" s="1177" customFormat="1" ht="18" customHeight="1" x14ac:dyDescent="0.3">
      <c r="B104" s="1996"/>
      <c r="C104" s="1188"/>
      <c r="D104" s="1193" t="s">
        <v>307</v>
      </c>
      <c r="E104" s="1190"/>
      <c r="F104" s="1190"/>
      <c r="G104" s="1190"/>
      <c r="H104" s="1190"/>
      <c r="I104" s="1190"/>
      <c r="J104" s="1190"/>
      <c r="K104" s="1190"/>
      <c r="L104" s="1190"/>
      <c r="M104" s="1190"/>
      <c r="N104" s="1190"/>
      <c r="O104" s="1190"/>
      <c r="P104" s="1190"/>
      <c r="Q104" s="1194">
        <f t="shared" si="1"/>
        <v>0</v>
      </c>
      <c r="R104" s="1178"/>
      <c r="S104" s="2"/>
      <c r="T104" s="2" t="s">
        <v>307</v>
      </c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1192">
        <v>0</v>
      </c>
      <c r="AI104" s="1178"/>
    </row>
    <row r="105" spans="2:35" s="1177" customFormat="1" ht="18" customHeight="1" x14ac:dyDescent="0.3">
      <c r="B105" s="1996"/>
      <c r="C105" s="1204"/>
      <c r="D105" s="1208" t="s">
        <v>308</v>
      </c>
      <c r="E105" s="1206"/>
      <c r="F105" s="1206"/>
      <c r="G105" s="1206"/>
      <c r="H105" s="1206"/>
      <c r="I105" s="1206"/>
      <c r="J105" s="1206"/>
      <c r="K105" s="1206"/>
      <c r="L105" s="1206"/>
      <c r="M105" s="1206"/>
      <c r="N105" s="1206"/>
      <c r="O105" s="1206"/>
      <c r="P105" s="1207"/>
      <c r="Q105" s="1196">
        <f t="shared" si="1"/>
        <v>0</v>
      </c>
      <c r="R105" s="1178"/>
      <c r="S105" s="2"/>
      <c r="T105" s="2" t="s">
        <v>308</v>
      </c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1192">
        <v>0</v>
      </c>
      <c r="AI105" s="1178"/>
    </row>
    <row r="106" spans="2:35" s="1177" customFormat="1" ht="18" customHeight="1" x14ac:dyDescent="0.3">
      <c r="B106" s="1995">
        <f>+B102+1</f>
        <v>26</v>
      </c>
      <c r="C106" s="1197" t="s">
        <v>50</v>
      </c>
      <c r="D106" s="1185" t="s">
        <v>305</v>
      </c>
      <c r="E106" s="1199">
        <v>8.0727990000000016</v>
      </c>
      <c r="F106" s="1199">
        <v>7.471623000000001</v>
      </c>
      <c r="G106" s="1199">
        <v>8.992617000000001</v>
      </c>
      <c r="H106" s="1199">
        <v>8.6098060000000007</v>
      </c>
      <c r="I106" s="1199">
        <v>8.4374690000000001</v>
      </c>
      <c r="J106" s="1199">
        <v>7.6193499999999998</v>
      </c>
      <c r="K106" s="1199">
        <v>7.3401839999999998</v>
      </c>
      <c r="L106" s="1199">
        <v>7.5135829999999988</v>
      </c>
      <c r="M106" s="1199">
        <v>6.5966710000000006</v>
      </c>
      <c r="N106" s="1199">
        <v>7.0729800000000003</v>
      </c>
      <c r="O106" s="1199">
        <v>7.6426430000000005</v>
      </c>
      <c r="P106" s="1200">
        <v>8.4679160000000007</v>
      </c>
      <c r="Q106" s="1201">
        <f t="shared" si="1"/>
        <v>93.837641000000019</v>
      </c>
      <c r="R106" s="1178"/>
      <c r="S106" s="2" t="s">
        <v>50</v>
      </c>
      <c r="T106" s="2" t="s">
        <v>305</v>
      </c>
      <c r="U106" s="2">
        <v>8.0727990000000016</v>
      </c>
      <c r="V106" s="2">
        <v>7.471623000000001</v>
      </c>
      <c r="W106" s="2">
        <v>8.992617000000001</v>
      </c>
      <c r="X106" s="2">
        <v>8.6098060000000007</v>
      </c>
      <c r="Y106" s="2">
        <v>8.4374690000000001</v>
      </c>
      <c r="Z106" s="2">
        <v>7.6193499999999998</v>
      </c>
      <c r="AA106" s="2">
        <v>7.3401839999999998</v>
      </c>
      <c r="AB106" s="2">
        <v>7.5135829999999988</v>
      </c>
      <c r="AC106" s="2">
        <v>6.5966710000000006</v>
      </c>
      <c r="AD106" s="2">
        <v>7.0729800000000003</v>
      </c>
      <c r="AE106" s="2">
        <v>7.6426430000000005</v>
      </c>
      <c r="AF106" s="2">
        <v>8.4679160000000007</v>
      </c>
      <c r="AG106" s="2">
        <v>93.837641000000019</v>
      </c>
      <c r="AH106" s="1192">
        <v>0</v>
      </c>
      <c r="AI106" s="1178"/>
    </row>
    <row r="107" spans="2:35" s="1177" customFormat="1" ht="18" customHeight="1" x14ac:dyDescent="0.3">
      <c r="B107" s="1996"/>
      <c r="C107" s="1188"/>
      <c r="D107" s="1189" t="s">
        <v>306</v>
      </c>
      <c r="E107" s="1190">
        <v>9.3410000000000003E-3</v>
      </c>
      <c r="F107" s="1190">
        <v>6.6259999999999991E-3</v>
      </c>
      <c r="G107" s="1190">
        <v>1.308E-2</v>
      </c>
      <c r="H107" s="1190">
        <v>3.3240000000000001E-3</v>
      </c>
      <c r="I107" s="1190">
        <v>3.0310000000000003E-3</v>
      </c>
      <c r="J107" s="1190">
        <v>4.4169999999999999E-3</v>
      </c>
      <c r="K107" s="1190">
        <v>8.5290000000000001E-3</v>
      </c>
      <c r="L107" s="1190">
        <v>2.9596999999999998E-2</v>
      </c>
      <c r="M107" s="1190">
        <v>5.3536E-2</v>
      </c>
      <c r="N107" s="1190">
        <v>3.5392999999999994E-2</v>
      </c>
      <c r="O107" s="1190">
        <v>9.8250000000000004E-3</v>
      </c>
      <c r="P107" s="1190">
        <v>2.4066999999999998E-2</v>
      </c>
      <c r="Q107" s="1191">
        <f t="shared" si="1"/>
        <v>0.20076599999999997</v>
      </c>
      <c r="R107" s="1178"/>
      <c r="S107" s="2"/>
      <c r="T107" s="2" t="s">
        <v>306</v>
      </c>
      <c r="U107" s="2">
        <v>9.3410000000000003E-3</v>
      </c>
      <c r="V107" s="2">
        <v>6.6259999999999991E-3</v>
      </c>
      <c r="W107" s="2">
        <v>1.308E-2</v>
      </c>
      <c r="X107" s="2">
        <v>3.3240000000000001E-3</v>
      </c>
      <c r="Y107" s="2">
        <v>3.0310000000000003E-3</v>
      </c>
      <c r="Z107" s="2">
        <v>4.4169999999999999E-3</v>
      </c>
      <c r="AA107" s="2">
        <v>8.5290000000000001E-3</v>
      </c>
      <c r="AB107" s="2">
        <v>2.9596999999999998E-2</v>
      </c>
      <c r="AC107" s="2">
        <v>5.3536E-2</v>
      </c>
      <c r="AD107" s="2">
        <v>3.5392999999999994E-2</v>
      </c>
      <c r="AE107" s="2">
        <v>9.8250000000000004E-3</v>
      </c>
      <c r="AF107" s="2">
        <v>2.4066999999999998E-2</v>
      </c>
      <c r="AG107" s="2">
        <v>0.20076599999999997</v>
      </c>
      <c r="AH107" s="1192">
        <v>0</v>
      </c>
      <c r="AI107" s="1178"/>
    </row>
    <row r="108" spans="2:35" s="1177" customFormat="1" ht="18" customHeight="1" x14ac:dyDescent="0.3">
      <c r="B108" s="1996"/>
      <c r="C108" s="1188"/>
      <c r="D108" s="1193" t="s">
        <v>307</v>
      </c>
      <c r="E108" s="1190"/>
      <c r="F108" s="1190"/>
      <c r="G108" s="1190"/>
      <c r="H108" s="1190"/>
      <c r="I108" s="1190"/>
      <c r="J108" s="1190"/>
      <c r="K108" s="1190"/>
      <c r="L108" s="1190"/>
      <c r="M108" s="1190"/>
      <c r="N108" s="1190"/>
      <c r="O108" s="1190"/>
      <c r="P108" s="1190"/>
      <c r="Q108" s="1194">
        <f t="shared" si="1"/>
        <v>0</v>
      </c>
      <c r="R108" s="1178"/>
      <c r="S108" s="2"/>
      <c r="T108" s="2" t="s">
        <v>307</v>
      </c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1192">
        <v>0</v>
      </c>
      <c r="AI108" s="1178"/>
    </row>
    <row r="109" spans="2:35" s="1177" customFormat="1" ht="18" customHeight="1" x14ac:dyDescent="0.3">
      <c r="B109" s="1996"/>
      <c r="C109" s="1204"/>
      <c r="D109" s="1208" t="s">
        <v>308</v>
      </c>
      <c r="E109" s="1206"/>
      <c r="F109" s="1206"/>
      <c r="G109" s="1206"/>
      <c r="H109" s="1206"/>
      <c r="I109" s="1206"/>
      <c r="J109" s="1206"/>
      <c r="K109" s="1206"/>
      <c r="L109" s="1206"/>
      <c r="M109" s="1206"/>
      <c r="N109" s="1206"/>
      <c r="O109" s="1206"/>
      <c r="P109" s="1207"/>
      <c r="Q109" s="1210">
        <f t="shared" si="1"/>
        <v>0</v>
      </c>
      <c r="R109" s="1178"/>
      <c r="S109" s="2"/>
      <c r="T109" s="2" t="s">
        <v>308</v>
      </c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1192">
        <v>0</v>
      </c>
      <c r="AI109" s="1178"/>
    </row>
    <row r="110" spans="2:35" s="1177" customFormat="1" ht="18" customHeight="1" x14ac:dyDescent="0.3">
      <c r="B110" s="1995">
        <f>+B106+1</f>
        <v>27</v>
      </c>
      <c r="C110" s="1197" t="s">
        <v>52</v>
      </c>
      <c r="D110" s="1185" t="s">
        <v>305</v>
      </c>
      <c r="E110" s="1199">
        <v>0.62977499999999986</v>
      </c>
      <c r="F110" s="1199">
        <v>1.7671809999999999</v>
      </c>
      <c r="G110" s="1199">
        <v>0.16004700000000002</v>
      </c>
      <c r="H110" s="1199">
        <v>0.30920700000000001</v>
      </c>
      <c r="I110" s="1199">
        <v>0.38804000000000005</v>
      </c>
      <c r="J110" s="1199">
        <v>1.0047429999999999</v>
      </c>
      <c r="K110" s="1199">
        <v>1.0160339999999999</v>
      </c>
      <c r="L110" s="1199">
        <v>0.85270699999999988</v>
      </c>
      <c r="M110" s="1199">
        <v>0.90545000000000009</v>
      </c>
      <c r="N110" s="1199">
        <v>0.66156100000000007</v>
      </c>
      <c r="O110" s="1199">
        <v>0.6986190000000001</v>
      </c>
      <c r="P110" s="1200">
        <v>0.45328800000000002</v>
      </c>
      <c r="Q110" s="1201">
        <f t="shared" si="1"/>
        <v>8.8466520000000006</v>
      </c>
      <c r="R110" s="1178"/>
      <c r="S110" s="2" t="s">
        <v>52</v>
      </c>
      <c r="T110" s="2" t="s">
        <v>305</v>
      </c>
      <c r="U110" s="2">
        <v>0.62977499999999986</v>
      </c>
      <c r="V110" s="2">
        <v>1.7671809999999999</v>
      </c>
      <c r="W110" s="2">
        <v>0.16004700000000002</v>
      </c>
      <c r="X110" s="2">
        <v>0.30920700000000001</v>
      </c>
      <c r="Y110" s="2">
        <v>0.38804000000000005</v>
      </c>
      <c r="Z110" s="2">
        <v>1.0047429999999999</v>
      </c>
      <c r="AA110" s="2">
        <v>1.0160339999999999</v>
      </c>
      <c r="AB110" s="2">
        <v>0.85270699999999988</v>
      </c>
      <c r="AC110" s="2">
        <v>0.90545000000000009</v>
      </c>
      <c r="AD110" s="2">
        <v>0.66156100000000007</v>
      </c>
      <c r="AE110" s="2">
        <v>0.6986190000000001</v>
      </c>
      <c r="AF110" s="2">
        <v>0.45328800000000002</v>
      </c>
      <c r="AG110" s="2">
        <v>8.8466520000000006</v>
      </c>
      <c r="AH110" s="1192">
        <v>0</v>
      </c>
      <c r="AI110" s="1178"/>
    </row>
    <row r="111" spans="2:35" s="1177" customFormat="1" ht="18" customHeight="1" x14ac:dyDescent="0.3">
      <c r="B111" s="1996"/>
      <c r="C111" s="1188"/>
      <c r="D111" s="1189" t="s">
        <v>306</v>
      </c>
      <c r="E111" s="1190">
        <v>34.512228999999998</v>
      </c>
      <c r="F111" s="1190">
        <v>30.788066000000001</v>
      </c>
      <c r="G111" s="1190">
        <v>30.116572999999995</v>
      </c>
      <c r="H111" s="1190">
        <v>28.182798999999999</v>
      </c>
      <c r="I111" s="1190">
        <v>31.552347999999999</v>
      </c>
      <c r="J111" s="1190">
        <v>29.137277999999998</v>
      </c>
      <c r="K111" s="1190">
        <v>33.426043</v>
      </c>
      <c r="L111" s="1190">
        <v>33.849604999999997</v>
      </c>
      <c r="M111" s="1190">
        <v>32.254376000000008</v>
      </c>
      <c r="N111" s="1190">
        <v>32.763184000000003</v>
      </c>
      <c r="O111" s="1190">
        <v>33.033679000000006</v>
      </c>
      <c r="P111" s="1190">
        <v>32.971496000000002</v>
      </c>
      <c r="Q111" s="1191">
        <f t="shared" si="1"/>
        <v>382.58767600000004</v>
      </c>
      <c r="R111" s="1178"/>
      <c r="S111" s="2"/>
      <c r="T111" s="2" t="s">
        <v>306</v>
      </c>
      <c r="U111" s="2">
        <v>34.512228999999998</v>
      </c>
      <c r="V111" s="2">
        <v>30.788066000000001</v>
      </c>
      <c r="W111" s="2">
        <v>30.116572999999995</v>
      </c>
      <c r="X111" s="2">
        <v>28.182798999999999</v>
      </c>
      <c r="Y111" s="2">
        <v>31.552347999999999</v>
      </c>
      <c r="Z111" s="2">
        <v>29.137277999999998</v>
      </c>
      <c r="AA111" s="2">
        <v>33.426043</v>
      </c>
      <c r="AB111" s="2">
        <v>33.849604999999997</v>
      </c>
      <c r="AC111" s="2">
        <v>32.254376000000008</v>
      </c>
      <c r="AD111" s="2">
        <v>32.763184000000003</v>
      </c>
      <c r="AE111" s="2">
        <v>33.033679000000006</v>
      </c>
      <c r="AF111" s="2">
        <v>32.971496000000002</v>
      </c>
      <c r="AG111" s="2">
        <v>382.58767600000004</v>
      </c>
      <c r="AH111" s="1192">
        <v>0</v>
      </c>
      <c r="AI111" s="1178"/>
    </row>
    <row r="112" spans="2:35" s="1177" customFormat="1" ht="18" customHeight="1" x14ac:dyDescent="0.3">
      <c r="B112" s="1996"/>
      <c r="C112" s="1188"/>
      <c r="D112" s="1193" t="s">
        <v>307</v>
      </c>
      <c r="E112" s="1190"/>
      <c r="F112" s="1190"/>
      <c r="G112" s="1190"/>
      <c r="H112" s="1190"/>
      <c r="I112" s="1190"/>
      <c r="J112" s="1190"/>
      <c r="K112" s="1190"/>
      <c r="L112" s="1190"/>
      <c r="M112" s="1190"/>
      <c r="N112" s="1190"/>
      <c r="O112" s="1190"/>
      <c r="P112" s="1190"/>
      <c r="Q112" s="1194">
        <f t="shared" si="1"/>
        <v>0</v>
      </c>
      <c r="R112" s="1178"/>
      <c r="S112" s="2"/>
      <c r="T112" s="2" t="s">
        <v>307</v>
      </c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1192">
        <v>0</v>
      </c>
      <c r="AI112" s="1178"/>
    </row>
    <row r="113" spans="2:35" s="1177" customFormat="1" ht="18" customHeight="1" x14ac:dyDescent="0.3">
      <c r="B113" s="1996"/>
      <c r="C113" s="1204"/>
      <c r="D113" s="1208" t="s">
        <v>308</v>
      </c>
      <c r="E113" s="1206"/>
      <c r="F113" s="1206"/>
      <c r="G113" s="1206"/>
      <c r="H113" s="1206"/>
      <c r="I113" s="1206"/>
      <c r="J113" s="1206"/>
      <c r="K113" s="1206"/>
      <c r="L113" s="1206"/>
      <c r="M113" s="1206"/>
      <c r="N113" s="1206"/>
      <c r="O113" s="1206"/>
      <c r="P113" s="1207"/>
      <c r="Q113" s="1196">
        <f t="shared" si="1"/>
        <v>0</v>
      </c>
      <c r="R113" s="1178"/>
      <c r="S113" s="2"/>
      <c r="T113" s="2" t="s">
        <v>308</v>
      </c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1192">
        <v>0</v>
      </c>
      <c r="AI113" s="1178"/>
    </row>
    <row r="114" spans="2:35" s="1177" customFormat="1" ht="18" customHeight="1" x14ac:dyDescent="0.3">
      <c r="B114" s="1995">
        <f>+B110+1</f>
        <v>28</v>
      </c>
      <c r="C114" s="1197" t="s">
        <v>54</v>
      </c>
      <c r="D114" s="1185" t="s">
        <v>305</v>
      </c>
      <c r="E114" s="1199">
        <v>1.7514339999999999</v>
      </c>
      <c r="F114" s="1199">
        <v>1.5161040000000001</v>
      </c>
      <c r="G114" s="1199">
        <v>1.5034369999999999</v>
      </c>
      <c r="H114" s="1199">
        <v>1.7514339999999999</v>
      </c>
      <c r="I114" s="1199">
        <v>1.3106649999999997</v>
      </c>
      <c r="J114" s="1199">
        <v>1.3512850000000003</v>
      </c>
      <c r="K114" s="1199">
        <v>1.1545350000000001</v>
      </c>
      <c r="L114" s="1199">
        <v>1.2171130000000001</v>
      </c>
      <c r="M114" s="1199">
        <v>1.0647330000000002</v>
      </c>
      <c r="N114" s="1199">
        <v>1.1978770000000001</v>
      </c>
      <c r="O114" s="1199">
        <v>1.1744140000000001</v>
      </c>
      <c r="P114" s="1200">
        <v>1.3206340000000001</v>
      </c>
      <c r="Q114" s="1201">
        <f t="shared" si="1"/>
        <v>16.313665</v>
      </c>
      <c r="R114" s="1178"/>
      <c r="S114" s="2" t="s">
        <v>54</v>
      </c>
      <c r="T114" s="2" t="s">
        <v>305</v>
      </c>
      <c r="U114" s="2">
        <v>1.7514339999999999</v>
      </c>
      <c r="V114" s="2">
        <v>1.5161040000000001</v>
      </c>
      <c r="W114" s="2">
        <v>1.5034369999999999</v>
      </c>
      <c r="X114" s="2">
        <v>1.7514339999999999</v>
      </c>
      <c r="Y114" s="2">
        <v>1.3106649999999997</v>
      </c>
      <c r="Z114" s="2">
        <v>1.3512850000000003</v>
      </c>
      <c r="AA114" s="2">
        <v>1.1545350000000001</v>
      </c>
      <c r="AB114" s="2">
        <v>1.2171130000000001</v>
      </c>
      <c r="AC114" s="2">
        <v>1.0647330000000002</v>
      </c>
      <c r="AD114" s="2">
        <v>1.1978770000000001</v>
      </c>
      <c r="AE114" s="2">
        <v>1.1744140000000001</v>
      </c>
      <c r="AF114" s="2">
        <v>1.3206340000000001</v>
      </c>
      <c r="AG114" s="2">
        <v>16.313665</v>
      </c>
      <c r="AH114" s="1192">
        <v>0</v>
      </c>
      <c r="AI114" s="1178"/>
    </row>
    <row r="115" spans="2:35" s="1177" customFormat="1" ht="18" customHeight="1" x14ac:dyDescent="0.3">
      <c r="B115" s="1996"/>
      <c r="C115" s="1188"/>
      <c r="D115" s="1189" t="s">
        <v>306</v>
      </c>
      <c r="E115" s="1190">
        <v>1.139E-3</v>
      </c>
      <c r="F115" s="1190">
        <v>0</v>
      </c>
      <c r="G115" s="1190">
        <v>0</v>
      </c>
      <c r="H115" s="1190">
        <v>0</v>
      </c>
      <c r="I115" s="1190">
        <v>0</v>
      </c>
      <c r="J115" s="1190">
        <v>0</v>
      </c>
      <c r="K115" s="1190">
        <v>1.7819999999999999E-2</v>
      </c>
      <c r="L115" s="1190">
        <v>1.7821999999999998E-2</v>
      </c>
      <c r="M115" s="1190">
        <v>0</v>
      </c>
      <c r="N115" s="1190">
        <v>0</v>
      </c>
      <c r="O115" s="1190">
        <v>0</v>
      </c>
      <c r="P115" s="1190">
        <v>1.4959999999999999E-3</v>
      </c>
      <c r="Q115" s="1191">
        <f t="shared" si="1"/>
        <v>3.8276999999999992E-2</v>
      </c>
      <c r="R115" s="1178"/>
      <c r="S115" s="2"/>
      <c r="T115" s="2" t="s">
        <v>306</v>
      </c>
      <c r="U115" s="2">
        <v>1.139E-3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1.7819999999999999E-2</v>
      </c>
      <c r="AB115" s="2">
        <v>1.7821999999999998E-2</v>
      </c>
      <c r="AC115" s="2">
        <v>0</v>
      </c>
      <c r="AD115" s="2">
        <v>0</v>
      </c>
      <c r="AE115" s="2">
        <v>0</v>
      </c>
      <c r="AF115" s="2">
        <v>1.4959999999999999E-3</v>
      </c>
      <c r="AG115" s="2">
        <v>3.8276999999999992E-2</v>
      </c>
      <c r="AH115" s="1192">
        <v>0</v>
      </c>
      <c r="AI115" s="1178"/>
    </row>
    <row r="116" spans="2:35" s="1177" customFormat="1" ht="18" customHeight="1" x14ac:dyDescent="0.3">
      <c r="B116" s="1996"/>
      <c r="C116" s="1188"/>
      <c r="D116" s="1193" t="s">
        <v>307</v>
      </c>
      <c r="E116" s="1190"/>
      <c r="F116" s="1190"/>
      <c r="G116" s="1190"/>
      <c r="H116" s="1190"/>
      <c r="I116" s="1190"/>
      <c r="J116" s="1190"/>
      <c r="K116" s="1190"/>
      <c r="L116" s="1190"/>
      <c r="M116" s="1190"/>
      <c r="N116" s="1190"/>
      <c r="O116" s="1190"/>
      <c r="P116" s="1190"/>
      <c r="Q116" s="1194">
        <f t="shared" si="1"/>
        <v>0</v>
      </c>
      <c r="R116" s="1178"/>
      <c r="S116" s="2"/>
      <c r="T116" s="2" t="s">
        <v>307</v>
      </c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1192">
        <v>0</v>
      </c>
      <c r="AI116" s="1178"/>
    </row>
    <row r="117" spans="2:35" s="1177" customFormat="1" ht="18" customHeight="1" x14ac:dyDescent="0.3">
      <c r="B117" s="1996"/>
      <c r="C117" s="1204"/>
      <c r="D117" s="1208" t="s">
        <v>308</v>
      </c>
      <c r="E117" s="1206"/>
      <c r="F117" s="1206"/>
      <c r="G117" s="1206"/>
      <c r="H117" s="1206"/>
      <c r="I117" s="1206"/>
      <c r="J117" s="1206"/>
      <c r="K117" s="1206"/>
      <c r="L117" s="1206"/>
      <c r="M117" s="1206"/>
      <c r="N117" s="1206"/>
      <c r="O117" s="1206"/>
      <c r="P117" s="1207"/>
      <c r="Q117" s="1196">
        <f t="shared" si="1"/>
        <v>0</v>
      </c>
      <c r="R117" s="1178"/>
      <c r="S117" s="2"/>
      <c r="T117" s="2" t="s">
        <v>308</v>
      </c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1192">
        <v>0</v>
      </c>
      <c r="AI117" s="1178"/>
    </row>
    <row r="118" spans="2:35" s="1177" customFormat="1" ht="18" customHeight="1" x14ac:dyDescent="0.3">
      <c r="B118" s="1995">
        <f>+B114+1</f>
        <v>29</v>
      </c>
      <c r="C118" s="1197" t="s">
        <v>56</v>
      </c>
      <c r="D118" s="1185" t="s">
        <v>305</v>
      </c>
      <c r="E118" s="1199">
        <v>590.96846700000003</v>
      </c>
      <c r="F118" s="1199">
        <v>537.19791099999998</v>
      </c>
      <c r="G118" s="1199">
        <v>407.91603099999998</v>
      </c>
      <c r="H118" s="1199">
        <v>574.35075400000005</v>
      </c>
      <c r="I118" s="1199">
        <v>535.074611</v>
      </c>
      <c r="J118" s="1199">
        <v>433.08490400000005</v>
      </c>
      <c r="K118" s="1199">
        <v>495.55853500000001</v>
      </c>
      <c r="L118" s="1199">
        <v>522.433898</v>
      </c>
      <c r="M118" s="1199">
        <v>459.19292299999995</v>
      </c>
      <c r="N118" s="1199">
        <v>528.75564299999996</v>
      </c>
      <c r="O118" s="1199">
        <v>513.4258880000001</v>
      </c>
      <c r="P118" s="1200">
        <v>592.13312999999994</v>
      </c>
      <c r="Q118" s="1201">
        <f t="shared" si="1"/>
        <v>6190.0926949999994</v>
      </c>
      <c r="R118" s="1178"/>
      <c r="S118" s="2" t="s">
        <v>56</v>
      </c>
      <c r="T118" s="2" t="s">
        <v>305</v>
      </c>
      <c r="U118" s="2">
        <v>590.96846700000003</v>
      </c>
      <c r="V118" s="2">
        <v>537.19791099999998</v>
      </c>
      <c r="W118" s="2">
        <v>407.91603099999998</v>
      </c>
      <c r="X118" s="2">
        <v>574.35075400000005</v>
      </c>
      <c r="Y118" s="2">
        <v>535.074611</v>
      </c>
      <c r="Z118" s="2">
        <v>433.08490400000005</v>
      </c>
      <c r="AA118" s="2">
        <v>495.55853500000001</v>
      </c>
      <c r="AB118" s="2">
        <v>522.433898</v>
      </c>
      <c r="AC118" s="2">
        <v>459.19292299999995</v>
      </c>
      <c r="AD118" s="2">
        <v>528.75564299999996</v>
      </c>
      <c r="AE118" s="2">
        <v>513.4258880000001</v>
      </c>
      <c r="AF118" s="2">
        <v>592.13312999999994</v>
      </c>
      <c r="AG118" s="2">
        <v>6190.0926949999994</v>
      </c>
      <c r="AH118" s="1192">
        <v>0</v>
      </c>
      <c r="AI118" s="1178"/>
    </row>
    <row r="119" spans="2:35" s="1177" customFormat="1" ht="18" customHeight="1" x14ac:dyDescent="0.3">
      <c r="B119" s="1996"/>
      <c r="C119" s="1188"/>
      <c r="D119" s="1189" t="s">
        <v>306</v>
      </c>
      <c r="E119" s="1190"/>
      <c r="F119" s="1190"/>
      <c r="G119" s="1190"/>
      <c r="H119" s="1190"/>
      <c r="I119" s="1190"/>
      <c r="J119" s="1190"/>
      <c r="K119" s="1190"/>
      <c r="L119" s="1190"/>
      <c r="M119" s="1190"/>
      <c r="N119" s="1190">
        <v>4.7882999999999995E-2</v>
      </c>
      <c r="O119" s="1190">
        <v>0.59687400000000013</v>
      </c>
      <c r="P119" s="1190">
        <v>0</v>
      </c>
      <c r="Q119" s="1191">
        <f t="shared" si="1"/>
        <v>0.64475700000000014</v>
      </c>
      <c r="R119" s="1178"/>
      <c r="S119" s="2"/>
      <c r="T119" s="2" t="s">
        <v>306</v>
      </c>
      <c r="U119" s="2"/>
      <c r="V119" s="2"/>
      <c r="W119" s="2"/>
      <c r="X119" s="2"/>
      <c r="Y119" s="2"/>
      <c r="Z119" s="2"/>
      <c r="AA119" s="2"/>
      <c r="AB119" s="2"/>
      <c r="AC119" s="2"/>
      <c r="AD119" s="2">
        <v>4.7882999999999995E-2</v>
      </c>
      <c r="AE119" s="2">
        <v>0.59687400000000013</v>
      </c>
      <c r="AF119" s="2">
        <v>0</v>
      </c>
      <c r="AG119" s="2">
        <v>0.64475700000000014</v>
      </c>
      <c r="AH119" s="1192">
        <v>0</v>
      </c>
      <c r="AI119" s="1178"/>
    </row>
    <row r="120" spans="2:35" s="1177" customFormat="1" ht="18" customHeight="1" x14ac:dyDescent="0.3">
      <c r="B120" s="1996"/>
      <c r="C120" s="1188"/>
      <c r="D120" s="1193" t="s">
        <v>307</v>
      </c>
      <c r="E120" s="1190"/>
      <c r="F120" s="1190"/>
      <c r="G120" s="1190"/>
      <c r="H120" s="1190"/>
      <c r="I120" s="1190"/>
      <c r="J120" s="1190"/>
      <c r="K120" s="1190"/>
      <c r="L120" s="1190"/>
      <c r="M120" s="1190"/>
      <c r="N120" s="1190"/>
      <c r="O120" s="1190"/>
      <c r="P120" s="1190"/>
      <c r="Q120" s="1194">
        <f t="shared" si="1"/>
        <v>0</v>
      </c>
      <c r="R120" s="1178"/>
      <c r="S120" s="2"/>
      <c r="T120" s="2" t="s">
        <v>307</v>
      </c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1192">
        <v>0</v>
      </c>
      <c r="AI120" s="1178"/>
    </row>
    <row r="121" spans="2:35" s="1177" customFormat="1" ht="18" customHeight="1" x14ac:dyDescent="0.3">
      <c r="B121" s="1996"/>
      <c r="C121" s="1204"/>
      <c r="D121" s="1208" t="s">
        <v>308</v>
      </c>
      <c r="E121" s="1206"/>
      <c r="F121" s="1206"/>
      <c r="G121" s="1206"/>
      <c r="H121" s="1206"/>
      <c r="I121" s="1206"/>
      <c r="J121" s="1206"/>
      <c r="K121" s="1206"/>
      <c r="L121" s="1206"/>
      <c r="M121" s="1206"/>
      <c r="N121" s="1206"/>
      <c r="O121" s="1206"/>
      <c r="P121" s="1207"/>
      <c r="Q121" s="1196">
        <f t="shared" si="1"/>
        <v>0</v>
      </c>
      <c r="R121" s="1178"/>
      <c r="S121" s="2"/>
      <c r="T121" s="2" t="s">
        <v>308</v>
      </c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1192">
        <v>0</v>
      </c>
      <c r="AI121" s="1178"/>
    </row>
    <row r="122" spans="2:35" s="1177" customFormat="1" ht="18" customHeight="1" x14ac:dyDescent="0.3">
      <c r="B122" s="1995">
        <f>+B118+1</f>
        <v>30</v>
      </c>
      <c r="C122" s="1197" t="s">
        <v>58</v>
      </c>
      <c r="D122" s="1185" t="s">
        <v>305</v>
      </c>
      <c r="E122" s="1199">
        <v>65.120630000000006</v>
      </c>
      <c r="F122" s="1199">
        <v>90.787951000000007</v>
      </c>
      <c r="G122" s="1199">
        <v>67.385145000000023</v>
      </c>
      <c r="H122" s="1199">
        <v>56.194411000000002</v>
      </c>
      <c r="I122" s="1199">
        <v>63.322654</v>
      </c>
      <c r="J122" s="1199">
        <v>61.294404</v>
      </c>
      <c r="K122" s="1199">
        <v>62.588296</v>
      </c>
      <c r="L122" s="1199">
        <v>64.269153000000003</v>
      </c>
      <c r="M122" s="1199">
        <v>67.38003599999999</v>
      </c>
      <c r="N122" s="1199">
        <v>67.971098000000012</v>
      </c>
      <c r="O122" s="1199">
        <v>68.618396000000004</v>
      </c>
      <c r="P122" s="1200">
        <v>65.104283000000009</v>
      </c>
      <c r="Q122" s="1201">
        <f t="shared" si="1"/>
        <v>800.03645700000004</v>
      </c>
      <c r="R122" s="1178"/>
      <c r="S122" s="2" t="s">
        <v>58</v>
      </c>
      <c r="T122" s="2" t="s">
        <v>305</v>
      </c>
      <c r="U122" s="2">
        <v>65.120630000000006</v>
      </c>
      <c r="V122" s="2">
        <v>90.787951000000007</v>
      </c>
      <c r="W122" s="2">
        <v>67.385145000000023</v>
      </c>
      <c r="X122" s="2">
        <v>56.194411000000002</v>
      </c>
      <c r="Y122" s="2">
        <v>63.322654</v>
      </c>
      <c r="Z122" s="2">
        <v>61.294404</v>
      </c>
      <c r="AA122" s="2">
        <v>62.588296</v>
      </c>
      <c r="AB122" s="2">
        <v>64.269153000000003</v>
      </c>
      <c r="AC122" s="2">
        <v>67.38003599999999</v>
      </c>
      <c r="AD122" s="2">
        <v>67.971098000000012</v>
      </c>
      <c r="AE122" s="2">
        <v>68.618396000000004</v>
      </c>
      <c r="AF122" s="2">
        <v>65.104283000000009</v>
      </c>
      <c r="AG122" s="2">
        <v>800.03645700000004</v>
      </c>
      <c r="AH122" s="1192">
        <v>0</v>
      </c>
      <c r="AI122" s="1178"/>
    </row>
    <row r="123" spans="2:35" s="1177" customFormat="1" ht="18" customHeight="1" x14ac:dyDescent="0.3">
      <c r="B123" s="1996"/>
      <c r="C123" s="1188"/>
      <c r="D123" s="1189" t="s">
        <v>306</v>
      </c>
      <c r="E123" s="1190">
        <v>6.8820000000000001E-3</v>
      </c>
      <c r="F123" s="1190">
        <v>3.8126000000000007E-2</v>
      </c>
      <c r="G123" s="1190">
        <v>8.7284999999999988E-2</v>
      </c>
      <c r="H123" s="1190">
        <v>2.4722000000000001E-2</v>
      </c>
      <c r="I123" s="1190">
        <v>0.10098800000000001</v>
      </c>
      <c r="J123" s="1190">
        <v>8.4883999999999987E-2</v>
      </c>
      <c r="K123" s="1190">
        <v>0.45706000000000002</v>
      </c>
      <c r="L123" s="1190">
        <v>0.58724399999999999</v>
      </c>
      <c r="M123" s="1190">
        <v>6.6060000000000008E-2</v>
      </c>
      <c r="N123" s="1190">
        <v>1.3635E-2</v>
      </c>
      <c r="O123" s="1190">
        <v>0.49062699999999998</v>
      </c>
      <c r="P123" s="1190">
        <v>1.7079999999999999E-3</v>
      </c>
      <c r="Q123" s="1191">
        <f t="shared" si="1"/>
        <v>1.9592210000000001</v>
      </c>
      <c r="R123" s="1178"/>
      <c r="S123" s="2"/>
      <c r="T123" s="2" t="s">
        <v>306</v>
      </c>
      <c r="U123" s="2">
        <v>6.8820000000000001E-3</v>
      </c>
      <c r="V123" s="2">
        <v>3.8126000000000007E-2</v>
      </c>
      <c r="W123" s="2">
        <v>8.7284999999999988E-2</v>
      </c>
      <c r="X123" s="2">
        <v>2.4722000000000001E-2</v>
      </c>
      <c r="Y123" s="2">
        <v>0.10098800000000001</v>
      </c>
      <c r="Z123" s="2">
        <v>8.4883999999999987E-2</v>
      </c>
      <c r="AA123" s="2">
        <v>0.45706000000000002</v>
      </c>
      <c r="AB123" s="2">
        <v>0.58724399999999999</v>
      </c>
      <c r="AC123" s="2">
        <v>6.6060000000000008E-2</v>
      </c>
      <c r="AD123" s="2">
        <v>1.3635E-2</v>
      </c>
      <c r="AE123" s="2">
        <v>0.49062699999999998</v>
      </c>
      <c r="AF123" s="2">
        <v>1.7079999999999999E-3</v>
      </c>
      <c r="AG123" s="2">
        <v>1.9592210000000001</v>
      </c>
      <c r="AH123" s="1192">
        <v>0</v>
      </c>
      <c r="AI123" s="1178"/>
    </row>
    <row r="124" spans="2:35" s="1177" customFormat="1" ht="18" customHeight="1" x14ac:dyDescent="0.3">
      <c r="B124" s="1996"/>
      <c r="C124" s="1188"/>
      <c r="D124" s="1193" t="s">
        <v>307</v>
      </c>
      <c r="E124" s="1190"/>
      <c r="F124" s="1190"/>
      <c r="G124" s="1190"/>
      <c r="H124" s="1190"/>
      <c r="I124" s="1190"/>
      <c r="J124" s="1190"/>
      <c r="K124" s="1190"/>
      <c r="L124" s="1190"/>
      <c r="M124" s="1190"/>
      <c r="N124" s="1190"/>
      <c r="O124" s="1190"/>
      <c r="P124" s="1190"/>
      <c r="Q124" s="1194">
        <f t="shared" si="1"/>
        <v>0</v>
      </c>
      <c r="R124" s="1178"/>
      <c r="S124" s="2"/>
      <c r="T124" s="2" t="s">
        <v>307</v>
      </c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1192">
        <v>0</v>
      </c>
      <c r="AI124" s="1178"/>
    </row>
    <row r="125" spans="2:35" s="1177" customFormat="1" ht="18" customHeight="1" x14ac:dyDescent="0.3">
      <c r="B125" s="1996"/>
      <c r="C125" s="1204"/>
      <c r="D125" s="1208" t="s">
        <v>308</v>
      </c>
      <c r="E125" s="1206"/>
      <c r="F125" s="1206"/>
      <c r="G125" s="1206"/>
      <c r="H125" s="1206"/>
      <c r="I125" s="1206"/>
      <c r="J125" s="1206"/>
      <c r="K125" s="1206"/>
      <c r="L125" s="1206"/>
      <c r="M125" s="1206"/>
      <c r="N125" s="1206"/>
      <c r="O125" s="1206"/>
      <c r="P125" s="1207"/>
      <c r="Q125" s="1210">
        <f t="shared" si="1"/>
        <v>0</v>
      </c>
      <c r="R125" s="1178"/>
      <c r="S125" s="2"/>
      <c r="T125" s="2" t="s">
        <v>308</v>
      </c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1192">
        <v>0</v>
      </c>
      <c r="AI125" s="1178"/>
    </row>
    <row r="126" spans="2:35" s="1177" customFormat="1" ht="18" customHeight="1" x14ac:dyDescent="0.3">
      <c r="B126" s="1995">
        <f>+B122+1</f>
        <v>31</v>
      </c>
      <c r="C126" s="1197" t="s">
        <v>60</v>
      </c>
      <c r="D126" s="1185" t="s">
        <v>305</v>
      </c>
      <c r="E126" s="1199">
        <v>3.1506179999999997</v>
      </c>
      <c r="F126" s="1199">
        <v>2.9902689999999996</v>
      </c>
      <c r="G126" s="1199">
        <v>4.5980869999999996</v>
      </c>
      <c r="H126" s="1199">
        <v>4.6119199999999996</v>
      </c>
      <c r="I126" s="1199">
        <v>4.723776</v>
      </c>
      <c r="J126" s="1199">
        <v>4.7017190000000006</v>
      </c>
      <c r="K126" s="1199">
        <v>4.8924219999999998</v>
      </c>
      <c r="L126" s="1199">
        <v>5.078551</v>
      </c>
      <c r="M126" s="1199">
        <v>5.0890900000000006</v>
      </c>
      <c r="N126" s="1199">
        <v>5.2909760000000006</v>
      </c>
      <c r="O126" s="1199">
        <v>5.1021710000000002</v>
      </c>
      <c r="P126" s="1200">
        <v>5.3039889999999996</v>
      </c>
      <c r="Q126" s="1201">
        <f t="shared" si="1"/>
        <v>55.533587999999995</v>
      </c>
      <c r="R126" s="1178"/>
      <c r="S126" s="2" t="s">
        <v>60</v>
      </c>
      <c r="T126" s="2" t="s">
        <v>305</v>
      </c>
      <c r="U126" s="2">
        <v>3.1506179999999997</v>
      </c>
      <c r="V126" s="2">
        <v>2.9902689999999996</v>
      </c>
      <c r="W126" s="2">
        <v>4.5980869999999996</v>
      </c>
      <c r="X126" s="2">
        <v>4.6119199999999996</v>
      </c>
      <c r="Y126" s="2">
        <v>4.723776</v>
      </c>
      <c r="Z126" s="2">
        <v>4.7017190000000006</v>
      </c>
      <c r="AA126" s="2">
        <v>4.8924219999999998</v>
      </c>
      <c r="AB126" s="2">
        <v>5.078551</v>
      </c>
      <c r="AC126" s="2">
        <v>5.0890900000000006</v>
      </c>
      <c r="AD126" s="2">
        <v>5.2909760000000006</v>
      </c>
      <c r="AE126" s="2">
        <v>5.1021710000000002</v>
      </c>
      <c r="AF126" s="2">
        <v>5.3039889999999996</v>
      </c>
      <c r="AG126" s="2">
        <v>55.533587999999995</v>
      </c>
      <c r="AH126" s="1192">
        <v>0</v>
      </c>
      <c r="AI126" s="1178"/>
    </row>
    <row r="127" spans="2:35" s="1177" customFormat="1" ht="18" customHeight="1" x14ac:dyDescent="0.3">
      <c r="B127" s="1996"/>
      <c r="C127" s="1188"/>
      <c r="D127" s="1189" t="s">
        <v>306</v>
      </c>
      <c r="E127" s="1190">
        <v>8.7417409999999993</v>
      </c>
      <c r="F127" s="1190">
        <v>6.7498170000000002</v>
      </c>
      <c r="G127" s="1190">
        <v>7.3982409999999996</v>
      </c>
      <c r="H127" s="1190">
        <v>7.2957599999999996</v>
      </c>
      <c r="I127" s="1190">
        <v>11.903529000000001</v>
      </c>
      <c r="J127" s="1190">
        <v>13.994383000000001</v>
      </c>
      <c r="K127" s="1190">
        <v>13.454906000000001</v>
      </c>
      <c r="L127" s="1190">
        <v>14.574716000000002</v>
      </c>
      <c r="M127" s="1190">
        <v>14.454253999999999</v>
      </c>
      <c r="N127" s="1190">
        <v>9.9746670000000002</v>
      </c>
      <c r="O127" s="1190">
        <v>5.40299</v>
      </c>
      <c r="P127" s="1190">
        <v>2.815712</v>
      </c>
      <c r="Q127" s="1191">
        <f t="shared" si="1"/>
        <v>116.76071599999999</v>
      </c>
      <c r="R127" s="1178"/>
      <c r="S127" s="2"/>
      <c r="T127" s="2" t="s">
        <v>306</v>
      </c>
      <c r="U127" s="2">
        <v>8.7417409999999993</v>
      </c>
      <c r="V127" s="2">
        <v>6.7498170000000002</v>
      </c>
      <c r="W127" s="2">
        <v>7.3982409999999996</v>
      </c>
      <c r="X127" s="2">
        <v>7.2957599999999996</v>
      </c>
      <c r="Y127" s="2">
        <v>11.903529000000001</v>
      </c>
      <c r="Z127" s="2">
        <v>13.994383000000001</v>
      </c>
      <c r="AA127" s="2">
        <v>13.454906000000001</v>
      </c>
      <c r="AB127" s="2">
        <v>14.574716000000002</v>
      </c>
      <c r="AC127" s="2">
        <v>14.454253999999999</v>
      </c>
      <c r="AD127" s="2">
        <v>9.9746670000000002</v>
      </c>
      <c r="AE127" s="2">
        <v>5.40299</v>
      </c>
      <c r="AF127" s="2">
        <v>2.815712</v>
      </c>
      <c r="AG127" s="2">
        <v>116.76071599999999</v>
      </c>
      <c r="AH127" s="1192">
        <v>0</v>
      </c>
      <c r="AI127" s="1178"/>
    </row>
    <row r="128" spans="2:35" s="1177" customFormat="1" ht="18" customHeight="1" x14ac:dyDescent="0.3">
      <c r="B128" s="1996"/>
      <c r="C128" s="1188"/>
      <c r="D128" s="1193" t="s">
        <v>307</v>
      </c>
      <c r="E128" s="1190"/>
      <c r="F128" s="1190"/>
      <c r="G128" s="1190"/>
      <c r="H128" s="1190"/>
      <c r="I128" s="1190"/>
      <c r="J128" s="1190"/>
      <c r="K128" s="1190"/>
      <c r="L128" s="1190"/>
      <c r="M128" s="1190"/>
      <c r="N128" s="1190"/>
      <c r="O128" s="1190"/>
      <c r="P128" s="1190"/>
      <c r="Q128" s="1194">
        <f t="shared" si="1"/>
        <v>0</v>
      </c>
      <c r="R128" s="1178"/>
      <c r="S128" s="2"/>
      <c r="T128" s="2" t="s">
        <v>307</v>
      </c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1192">
        <v>0</v>
      </c>
      <c r="AI128" s="1178"/>
    </row>
    <row r="129" spans="2:35" s="1177" customFormat="1" ht="18" customHeight="1" x14ac:dyDescent="0.3">
      <c r="B129" s="1996"/>
      <c r="C129" s="1204"/>
      <c r="D129" s="1208" t="s">
        <v>308</v>
      </c>
      <c r="E129" s="1206"/>
      <c r="F129" s="1206"/>
      <c r="G129" s="1206"/>
      <c r="H129" s="1206"/>
      <c r="I129" s="1206"/>
      <c r="J129" s="1206"/>
      <c r="K129" s="1206"/>
      <c r="L129" s="1206"/>
      <c r="M129" s="1206"/>
      <c r="N129" s="1206"/>
      <c r="O129" s="1206"/>
      <c r="P129" s="1207"/>
      <c r="Q129" s="1196">
        <f t="shared" si="1"/>
        <v>0</v>
      </c>
      <c r="R129" s="1178"/>
      <c r="S129" s="2"/>
      <c r="T129" s="2" t="s">
        <v>308</v>
      </c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1192">
        <v>0</v>
      </c>
      <c r="AI129" s="1178"/>
    </row>
    <row r="130" spans="2:35" s="1177" customFormat="1" ht="18" customHeight="1" x14ac:dyDescent="0.3">
      <c r="B130" s="1995">
        <f>+B126+1</f>
        <v>32</v>
      </c>
      <c r="C130" s="1197" t="s">
        <v>62</v>
      </c>
      <c r="D130" s="1185" t="s">
        <v>305</v>
      </c>
      <c r="E130" s="1199">
        <v>0.221328</v>
      </c>
      <c r="F130" s="1199">
        <v>0.33082499999999998</v>
      </c>
      <c r="G130" s="1199">
        <v>0.35115600000000002</v>
      </c>
      <c r="H130" s="1199">
        <v>0.332478</v>
      </c>
      <c r="I130" s="1199">
        <v>0.31730100000000006</v>
      </c>
      <c r="J130" s="1199">
        <v>0.22455599999999998</v>
      </c>
      <c r="K130" s="1199">
        <v>0.19080000000000003</v>
      </c>
      <c r="L130" s="1199">
        <v>0.16478999999999999</v>
      </c>
      <c r="M130" s="1199">
        <v>0.13841999999999999</v>
      </c>
      <c r="N130" s="1199">
        <v>0.19542300000000001</v>
      </c>
      <c r="O130" s="1199">
        <v>0.312303</v>
      </c>
      <c r="P130" s="1200">
        <v>0.35854200000000003</v>
      </c>
      <c r="Q130" s="1201">
        <f t="shared" si="1"/>
        <v>3.1379219999999997</v>
      </c>
      <c r="R130" s="1178"/>
      <c r="S130" s="2" t="s">
        <v>62</v>
      </c>
      <c r="T130" s="2" t="s">
        <v>305</v>
      </c>
      <c r="U130" s="2">
        <v>0.221328</v>
      </c>
      <c r="V130" s="2">
        <v>0.33082499999999998</v>
      </c>
      <c r="W130" s="2">
        <v>0.35115600000000002</v>
      </c>
      <c r="X130" s="2">
        <v>0.332478</v>
      </c>
      <c r="Y130" s="2">
        <v>0.31730100000000006</v>
      </c>
      <c r="Z130" s="2">
        <v>0.22455599999999998</v>
      </c>
      <c r="AA130" s="2">
        <v>0.19080000000000003</v>
      </c>
      <c r="AB130" s="2">
        <v>0.16478999999999999</v>
      </c>
      <c r="AC130" s="2">
        <v>0.13841999999999999</v>
      </c>
      <c r="AD130" s="2">
        <v>0.19542300000000001</v>
      </c>
      <c r="AE130" s="2">
        <v>0.312303</v>
      </c>
      <c r="AF130" s="2">
        <v>0.35854200000000003</v>
      </c>
      <c r="AG130" s="2">
        <v>3.1379219999999997</v>
      </c>
      <c r="AH130" s="1192">
        <v>0</v>
      </c>
      <c r="AI130" s="1178"/>
    </row>
    <row r="131" spans="2:35" s="1177" customFormat="1" ht="18" customHeight="1" x14ac:dyDescent="0.3">
      <c r="B131" s="1996"/>
      <c r="C131" s="1188"/>
      <c r="D131" s="1189" t="s">
        <v>306</v>
      </c>
      <c r="E131" s="1190"/>
      <c r="F131" s="1190"/>
      <c r="G131" s="1190"/>
      <c r="H131" s="1190"/>
      <c r="I131" s="1190"/>
      <c r="J131" s="1190"/>
      <c r="K131" s="1190"/>
      <c r="L131" s="1190"/>
      <c r="M131" s="1190"/>
      <c r="N131" s="1190"/>
      <c r="O131" s="1190"/>
      <c r="P131" s="1190"/>
      <c r="Q131" s="1191">
        <f t="shared" si="1"/>
        <v>0</v>
      </c>
      <c r="R131" s="1178"/>
      <c r="S131" s="2"/>
      <c r="T131" s="2" t="s">
        <v>306</v>
      </c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1192">
        <v>0</v>
      </c>
      <c r="AI131" s="1178"/>
    </row>
    <row r="132" spans="2:35" s="1177" customFormat="1" ht="18" customHeight="1" x14ac:dyDescent="0.3">
      <c r="B132" s="1996"/>
      <c r="C132" s="1188"/>
      <c r="D132" s="1193" t="s">
        <v>307</v>
      </c>
      <c r="E132" s="1190"/>
      <c r="F132" s="1190"/>
      <c r="G132" s="1190"/>
      <c r="H132" s="1190"/>
      <c r="I132" s="1190"/>
      <c r="J132" s="1190"/>
      <c r="K132" s="1190"/>
      <c r="L132" s="1190"/>
      <c r="M132" s="1190"/>
      <c r="N132" s="1190"/>
      <c r="O132" s="1190"/>
      <c r="P132" s="1190"/>
      <c r="Q132" s="1194">
        <f t="shared" si="1"/>
        <v>0</v>
      </c>
      <c r="R132" s="1178"/>
      <c r="S132" s="2"/>
      <c r="T132" s="2" t="s">
        <v>307</v>
      </c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1192">
        <v>0</v>
      </c>
      <c r="AI132" s="1178"/>
    </row>
    <row r="133" spans="2:35" s="1177" customFormat="1" ht="18" customHeight="1" x14ac:dyDescent="0.3">
      <c r="B133" s="1996"/>
      <c r="C133" s="1204"/>
      <c r="D133" s="1208" t="s">
        <v>308</v>
      </c>
      <c r="E133" s="1206"/>
      <c r="F133" s="1206"/>
      <c r="G133" s="1206"/>
      <c r="H133" s="1206"/>
      <c r="I133" s="1206"/>
      <c r="J133" s="1206"/>
      <c r="K133" s="1206"/>
      <c r="L133" s="1206"/>
      <c r="M133" s="1206"/>
      <c r="N133" s="1206"/>
      <c r="O133" s="1206"/>
      <c r="P133" s="1207"/>
      <c r="Q133" s="1196">
        <f t="shared" si="1"/>
        <v>0</v>
      </c>
      <c r="R133" s="1178"/>
      <c r="S133" s="2"/>
      <c r="T133" s="2" t="s">
        <v>308</v>
      </c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1192">
        <v>0</v>
      </c>
      <c r="AI133" s="1178"/>
    </row>
    <row r="134" spans="2:35" s="1177" customFormat="1" ht="18" customHeight="1" x14ac:dyDescent="0.3">
      <c r="B134" s="1995">
        <f>+B130+1</f>
        <v>33</v>
      </c>
      <c r="C134" s="1197" t="s">
        <v>64</v>
      </c>
      <c r="D134" s="1185" t="s">
        <v>305</v>
      </c>
      <c r="E134" s="1199">
        <v>2.1062460000000001</v>
      </c>
      <c r="F134" s="1199">
        <v>3.3025709999999999</v>
      </c>
      <c r="G134" s="1199">
        <v>3.8140680000000002</v>
      </c>
      <c r="H134" s="1199">
        <v>3.0551159999999999</v>
      </c>
      <c r="I134" s="1199">
        <v>1.9627019999999999</v>
      </c>
      <c r="J134" s="1199">
        <v>2.2036320000000003</v>
      </c>
      <c r="K134" s="1199">
        <v>3.787007</v>
      </c>
      <c r="L134" s="1199">
        <v>3.7726990000000002</v>
      </c>
      <c r="M134" s="1199">
        <v>2.8839540000000001</v>
      </c>
      <c r="N134" s="1199">
        <v>1.890973</v>
      </c>
      <c r="O134" s="1199">
        <v>1.8236759999999999</v>
      </c>
      <c r="P134" s="1200">
        <v>3.2761060000000004</v>
      </c>
      <c r="Q134" s="1201">
        <f t="shared" ref="Q134:Q197" si="2">+SUM(E134:P134)</f>
        <v>33.878749999999997</v>
      </c>
      <c r="R134" s="1178"/>
      <c r="S134" s="2" t="s">
        <v>64</v>
      </c>
      <c r="T134" s="2" t="s">
        <v>305</v>
      </c>
      <c r="U134" s="2">
        <v>2.1062460000000001</v>
      </c>
      <c r="V134" s="2">
        <v>3.3025709999999999</v>
      </c>
      <c r="W134" s="2">
        <v>3.8140680000000002</v>
      </c>
      <c r="X134" s="2">
        <v>3.0551159999999999</v>
      </c>
      <c r="Y134" s="2">
        <v>1.9627019999999999</v>
      </c>
      <c r="Z134" s="2">
        <v>2.2036320000000003</v>
      </c>
      <c r="AA134" s="2">
        <v>3.787007</v>
      </c>
      <c r="AB134" s="2">
        <v>3.7726990000000002</v>
      </c>
      <c r="AC134" s="2">
        <v>2.8839540000000001</v>
      </c>
      <c r="AD134" s="2">
        <v>1.890973</v>
      </c>
      <c r="AE134" s="2">
        <v>1.8236759999999999</v>
      </c>
      <c r="AF134" s="2">
        <v>3.2761060000000004</v>
      </c>
      <c r="AG134" s="2">
        <v>33.878749999999997</v>
      </c>
      <c r="AH134" s="1192">
        <v>0</v>
      </c>
      <c r="AI134" s="1178"/>
    </row>
    <row r="135" spans="2:35" s="1177" customFormat="1" ht="18" customHeight="1" x14ac:dyDescent="0.3">
      <c r="B135" s="1996"/>
      <c r="C135" s="1188"/>
      <c r="D135" s="1189" t="s">
        <v>306</v>
      </c>
      <c r="E135" s="1190"/>
      <c r="F135" s="1190"/>
      <c r="G135" s="1190"/>
      <c r="H135" s="1190"/>
      <c r="I135" s="1190"/>
      <c r="J135" s="1190"/>
      <c r="K135" s="1190"/>
      <c r="L135" s="1190"/>
      <c r="M135" s="1190"/>
      <c r="N135" s="1190"/>
      <c r="O135" s="1190"/>
      <c r="P135" s="1190"/>
      <c r="Q135" s="1191">
        <f t="shared" si="2"/>
        <v>0</v>
      </c>
      <c r="R135" s="1178"/>
      <c r="S135" s="2"/>
      <c r="T135" s="2" t="s">
        <v>306</v>
      </c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1192">
        <v>0</v>
      </c>
      <c r="AI135" s="1178"/>
    </row>
    <row r="136" spans="2:35" s="1177" customFormat="1" ht="18" customHeight="1" x14ac:dyDescent="0.3">
      <c r="B136" s="1996"/>
      <c r="C136" s="1188"/>
      <c r="D136" s="1193" t="s">
        <v>307</v>
      </c>
      <c r="E136" s="1190"/>
      <c r="F136" s="1190"/>
      <c r="G136" s="1190"/>
      <c r="H136" s="1190"/>
      <c r="I136" s="1190"/>
      <c r="J136" s="1190"/>
      <c r="K136" s="1190"/>
      <c r="L136" s="1190"/>
      <c r="M136" s="1190"/>
      <c r="N136" s="1190"/>
      <c r="O136" s="1190"/>
      <c r="P136" s="1190"/>
      <c r="Q136" s="1194">
        <f t="shared" si="2"/>
        <v>0</v>
      </c>
      <c r="R136" s="1178"/>
      <c r="S136" s="2"/>
      <c r="T136" s="2" t="s">
        <v>307</v>
      </c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1192">
        <v>0</v>
      </c>
      <c r="AI136" s="1178"/>
    </row>
    <row r="137" spans="2:35" s="1177" customFormat="1" ht="18" customHeight="1" x14ac:dyDescent="0.3">
      <c r="B137" s="1996"/>
      <c r="C137" s="1204"/>
      <c r="D137" s="1208" t="s">
        <v>308</v>
      </c>
      <c r="E137" s="1206"/>
      <c r="F137" s="1206"/>
      <c r="G137" s="1206"/>
      <c r="H137" s="1206"/>
      <c r="I137" s="1206"/>
      <c r="J137" s="1206"/>
      <c r="K137" s="1206"/>
      <c r="L137" s="1206"/>
      <c r="M137" s="1206"/>
      <c r="N137" s="1206"/>
      <c r="O137" s="1206"/>
      <c r="P137" s="1207"/>
      <c r="Q137" s="1196">
        <f t="shared" si="2"/>
        <v>0</v>
      </c>
      <c r="R137" s="1178"/>
      <c r="S137" s="2"/>
      <c r="T137" s="2" t="s">
        <v>308</v>
      </c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1192">
        <v>0</v>
      </c>
      <c r="AI137" s="1178"/>
    </row>
    <row r="138" spans="2:35" s="1177" customFormat="1" ht="18" customHeight="1" x14ac:dyDescent="0.3">
      <c r="B138" s="1995">
        <f>+B134+1</f>
        <v>34</v>
      </c>
      <c r="C138" s="1197" t="s">
        <v>66</v>
      </c>
      <c r="D138" s="1185" t="s">
        <v>305</v>
      </c>
      <c r="E138" s="1199">
        <v>42.528991999999995</v>
      </c>
      <c r="F138" s="1199">
        <v>47.220418000000009</v>
      </c>
      <c r="G138" s="1199">
        <v>49.190917999999996</v>
      </c>
      <c r="H138" s="1199">
        <v>42.849633999999995</v>
      </c>
      <c r="I138" s="1199">
        <v>34.700685999999997</v>
      </c>
      <c r="J138" s="1199">
        <v>16.605018000000001</v>
      </c>
      <c r="K138" s="1199">
        <v>11.483046000000002</v>
      </c>
      <c r="L138" s="1199">
        <v>9.3315359999999998</v>
      </c>
      <c r="M138" s="1199">
        <v>10.245374</v>
      </c>
      <c r="N138" s="1199">
        <v>24.733729999999998</v>
      </c>
      <c r="O138" s="1199">
        <v>36.888564000000002</v>
      </c>
      <c r="P138" s="1200">
        <v>51.142832000000013</v>
      </c>
      <c r="Q138" s="1201">
        <f t="shared" si="2"/>
        <v>376.920748</v>
      </c>
      <c r="R138" s="1178"/>
      <c r="S138" s="2" t="s">
        <v>66</v>
      </c>
      <c r="T138" s="2" t="s">
        <v>305</v>
      </c>
      <c r="U138" s="2">
        <v>42.528991999999995</v>
      </c>
      <c r="V138" s="2">
        <v>47.220418000000009</v>
      </c>
      <c r="W138" s="2">
        <v>49.190917999999996</v>
      </c>
      <c r="X138" s="2">
        <v>42.849633999999995</v>
      </c>
      <c r="Y138" s="2">
        <v>34.700685999999997</v>
      </c>
      <c r="Z138" s="2">
        <v>16.605018000000001</v>
      </c>
      <c r="AA138" s="2">
        <v>11.483046000000002</v>
      </c>
      <c r="AB138" s="2">
        <v>9.3315359999999998</v>
      </c>
      <c r="AC138" s="2">
        <v>10.245374</v>
      </c>
      <c r="AD138" s="2">
        <v>24.733729999999998</v>
      </c>
      <c r="AE138" s="2">
        <v>36.888564000000002</v>
      </c>
      <c r="AF138" s="2">
        <v>51.142832000000013</v>
      </c>
      <c r="AG138" s="2">
        <v>376.920748</v>
      </c>
      <c r="AH138" s="1192">
        <v>0</v>
      </c>
      <c r="AI138" s="1178"/>
    </row>
    <row r="139" spans="2:35" s="1177" customFormat="1" ht="18" customHeight="1" x14ac:dyDescent="0.3">
      <c r="B139" s="1996"/>
      <c r="C139" s="1188"/>
      <c r="D139" s="1189" t="s">
        <v>306</v>
      </c>
      <c r="E139" s="1190"/>
      <c r="F139" s="1190"/>
      <c r="G139" s="1190"/>
      <c r="H139" s="1190"/>
      <c r="I139" s="1190"/>
      <c r="J139" s="1190"/>
      <c r="K139" s="1190"/>
      <c r="L139" s="1190"/>
      <c r="M139" s="1190"/>
      <c r="N139" s="1190"/>
      <c r="O139" s="1190"/>
      <c r="P139" s="1190"/>
      <c r="Q139" s="1191">
        <f t="shared" si="2"/>
        <v>0</v>
      </c>
      <c r="R139" s="1178"/>
      <c r="S139" s="2"/>
      <c r="T139" s="2" t="s">
        <v>306</v>
      </c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1192">
        <v>0</v>
      </c>
      <c r="AI139" s="1178"/>
    </row>
    <row r="140" spans="2:35" s="1177" customFormat="1" ht="18" customHeight="1" x14ac:dyDescent="0.3">
      <c r="B140" s="1996"/>
      <c r="C140" s="1188"/>
      <c r="D140" s="1193" t="s">
        <v>307</v>
      </c>
      <c r="E140" s="1190"/>
      <c r="F140" s="1190"/>
      <c r="G140" s="1190"/>
      <c r="H140" s="1190"/>
      <c r="I140" s="1190"/>
      <c r="J140" s="1190"/>
      <c r="K140" s="1190"/>
      <c r="L140" s="1190"/>
      <c r="M140" s="1190"/>
      <c r="N140" s="1190"/>
      <c r="O140" s="1190"/>
      <c r="P140" s="1190"/>
      <c r="Q140" s="1194">
        <f t="shared" si="2"/>
        <v>0</v>
      </c>
      <c r="R140" s="1178"/>
      <c r="S140" s="2"/>
      <c r="T140" s="2" t="s">
        <v>307</v>
      </c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1192">
        <v>0</v>
      </c>
      <c r="AI140" s="1178"/>
    </row>
    <row r="141" spans="2:35" s="1177" customFormat="1" ht="18" customHeight="1" x14ac:dyDescent="0.3">
      <c r="B141" s="1996"/>
      <c r="C141" s="1204"/>
      <c r="D141" s="1208" t="s">
        <v>308</v>
      </c>
      <c r="E141" s="1206"/>
      <c r="F141" s="1206"/>
      <c r="G141" s="1206"/>
      <c r="H141" s="1206"/>
      <c r="I141" s="1206"/>
      <c r="J141" s="1206"/>
      <c r="K141" s="1206"/>
      <c r="L141" s="1206"/>
      <c r="M141" s="1206"/>
      <c r="N141" s="1206"/>
      <c r="O141" s="1206"/>
      <c r="P141" s="1207"/>
      <c r="Q141" s="1196">
        <f t="shared" si="2"/>
        <v>0</v>
      </c>
      <c r="R141" s="1178"/>
      <c r="S141" s="2"/>
      <c r="T141" s="2" t="s">
        <v>308</v>
      </c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1192">
        <v>0</v>
      </c>
      <c r="AI141" s="1178"/>
    </row>
    <row r="142" spans="2:35" s="1177" customFormat="1" ht="18" customHeight="1" x14ac:dyDescent="0.3">
      <c r="B142" s="1995">
        <f>+B138+1</f>
        <v>35</v>
      </c>
      <c r="C142" s="1197" t="s">
        <v>68</v>
      </c>
      <c r="D142" s="1185" t="s">
        <v>305</v>
      </c>
      <c r="E142" s="1199">
        <v>113.341267</v>
      </c>
      <c r="F142" s="1199">
        <v>111.74239800000001</v>
      </c>
      <c r="G142" s="1199">
        <v>124.13828099999999</v>
      </c>
      <c r="H142" s="1199">
        <v>119.619342</v>
      </c>
      <c r="I142" s="1199">
        <v>119.570492</v>
      </c>
      <c r="J142" s="1199">
        <v>81.212671</v>
      </c>
      <c r="K142" s="1199">
        <v>71.728398999999996</v>
      </c>
      <c r="L142" s="1199">
        <v>68.563315000000003</v>
      </c>
      <c r="M142" s="1199">
        <v>67.752229999999997</v>
      </c>
      <c r="N142" s="1199">
        <v>82.512653999999998</v>
      </c>
      <c r="O142" s="1199">
        <v>99.065476000000004</v>
      </c>
      <c r="P142" s="1200">
        <v>123.89551200000001</v>
      </c>
      <c r="Q142" s="1201">
        <f t="shared" si="2"/>
        <v>1183.1420370000001</v>
      </c>
      <c r="R142" s="1178"/>
      <c r="S142" s="2" t="s">
        <v>68</v>
      </c>
      <c r="T142" s="2" t="s">
        <v>305</v>
      </c>
      <c r="U142" s="2">
        <v>113.341267</v>
      </c>
      <c r="V142" s="2">
        <v>111.74239800000001</v>
      </c>
      <c r="W142" s="2">
        <v>124.13828099999999</v>
      </c>
      <c r="X142" s="2">
        <v>119.619342</v>
      </c>
      <c r="Y142" s="2">
        <v>119.570492</v>
      </c>
      <c r="Z142" s="2">
        <v>81.212671</v>
      </c>
      <c r="AA142" s="2">
        <v>71.728398999999996</v>
      </c>
      <c r="AB142" s="2">
        <v>68.563315000000003</v>
      </c>
      <c r="AC142" s="2">
        <v>67.752229999999997</v>
      </c>
      <c r="AD142" s="2">
        <v>82.512653999999998</v>
      </c>
      <c r="AE142" s="2">
        <v>99.065476000000004</v>
      </c>
      <c r="AF142" s="2">
        <v>123.89551200000001</v>
      </c>
      <c r="AG142" s="2">
        <v>1183.1420370000001</v>
      </c>
      <c r="AH142" s="1192">
        <v>0</v>
      </c>
      <c r="AI142" s="1178"/>
    </row>
    <row r="143" spans="2:35" s="1177" customFormat="1" ht="18" customHeight="1" x14ac:dyDescent="0.3">
      <c r="B143" s="1996"/>
      <c r="C143" s="1188"/>
      <c r="D143" s="1189" t="s">
        <v>306</v>
      </c>
      <c r="E143" s="1190">
        <v>0</v>
      </c>
      <c r="F143" s="1190">
        <v>0</v>
      </c>
      <c r="G143" s="1190">
        <v>0</v>
      </c>
      <c r="H143" s="1190">
        <v>0</v>
      </c>
      <c r="I143" s="1190">
        <v>0</v>
      </c>
      <c r="J143" s="1190">
        <v>0</v>
      </c>
      <c r="K143" s="1190">
        <v>0</v>
      </c>
      <c r="L143" s="1190">
        <v>0</v>
      </c>
      <c r="M143" s="1190">
        <v>0</v>
      </c>
      <c r="N143" s="1190">
        <v>0</v>
      </c>
      <c r="O143" s="1190">
        <v>0</v>
      </c>
      <c r="P143" s="1190">
        <v>0</v>
      </c>
      <c r="Q143" s="1191">
        <f t="shared" si="2"/>
        <v>0</v>
      </c>
      <c r="R143" s="1178"/>
      <c r="S143" s="2"/>
      <c r="T143" s="2" t="s">
        <v>306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1192">
        <v>0</v>
      </c>
      <c r="AI143" s="1178"/>
    </row>
    <row r="144" spans="2:35" s="1177" customFormat="1" ht="18" customHeight="1" x14ac:dyDescent="0.3">
      <c r="B144" s="1996"/>
      <c r="C144" s="1188"/>
      <c r="D144" s="1193" t="s">
        <v>307</v>
      </c>
      <c r="E144" s="1190"/>
      <c r="F144" s="1190"/>
      <c r="G144" s="1190"/>
      <c r="H144" s="1190"/>
      <c r="I144" s="1190"/>
      <c r="J144" s="1190"/>
      <c r="K144" s="1190"/>
      <c r="L144" s="1190"/>
      <c r="M144" s="1190"/>
      <c r="N144" s="1190"/>
      <c r="O144" s="1190"/>
      <c r="P144" s="1190"/>
      <c r="Q144" s="1194">
        <f t="shared" si="2"/>
        <v>0</v>
      </c>
      <c r="R144" s="1178"/>
      <c r="S144" s="2"/>
      <c r="T144" s="2" t="s">
        <v>307</v>
      </c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1192">
        <v>0</v>
      </c>
      <c r="AI144" s="1178"/>
    </row>
    <row r="145" spans="2:35" s="1177" customFormat="1" ht="18" customHeight="1" x14ac:dyDescent="0.3">
      <c r="B145" s="1996"/>
      <c r="C145" s="1204"/>
      <c r="D145" s="1208" t="s">
        <v>308</v>
      </c>
      <c r="E145" s="1206"/>
      <c r="F145" s="1206"/>
      <c r="G145" s="1206"/>
      <c r="H145" s="1206"/>
      <c r="I145" s="1206"/>
      <c r="J145" s="1206"/>
      <c r="K145" s="1206"/>
      <c r="L145" s="1206"/>
      <c r="M145" s="1206"/>
      <c r="N145" s="1206"/>
      <c r="O145" s="1206"/>
      <c r="P145" s="1207"/>
      <c r="Q145" s="1196">
        <f t="shared" si="2"/>
        <v>0</v>
      </c>
      <c r="R145" s="1178"/>
      <c r="S145" s="2"/>
      <c r="T145" s="2" t="s">
        <v>308</v>
      </c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1192">
        <v>0</v>
      </c>
      <c r="AI145" s="1178"/>
    </row>
    <row r="146" spans="2:35" s="1177" customFormat="1" ht="18" customHeight="1" x14ac:dyDescent="0.3">
      <c r="B146" s="1995">
        <f>+B142+1</f>
        <v>36</v>
      </c>
      <c r="C146" s="1197" t="s">
        <v>70</v>
      </c>
      <c r="D146" s="1185" t="s">
        <v>305</v>
      </c>
      <c r="E146" s="1199">
        <v>14.532395000000001</v>
      </c>
      <c r="F146" s="1199">
        <v>13.107825999999999</v>
      </c>
      <c r="G146" s="1199">
        <v>14.845461</v>
      </c>
      <c r="H146" s="1199">
        <v>14.357621</v>
      </c>
      <c r="I146" s="1199">
        <v>12.033505999999999</v>
      </c>
      <c r="J146" s="1199">
        <v>7.7949469999999996</v>
      </c>
      <c r="K146" s="1199">
        <v>7.461106</v>
      </c>
      <c r="L146" s="1199">
        <v>7.5224309999999992</v>
      </c>
      <c r="M146" s="1199">
        <v>6.8851209999999998</v>
      </c>
      <c r="N146" s="1199">
        <v>9.2069879999999991</v>
      </c>
      <c r="O146" s="1199">
        <v>11.400040000000001</v>
      </c>
      <c r="P146" s="1200">
        <v>14.859749000000001</v>
      </c>
      <c r="Q146" s="1201">
        <f t="shared" si="2"/>
        <v>134.00719099999998</v>
      </c>
      <c r="R146" s="1178"/>
      <c r="S146" s="2" t="s">
        <v>70</v>
      </c>
      <c r="T146" s="2" t="s">
        <v>305</v>
      </c>
      <c r="U146" s="2">
        <v>14.532395000000001</v>
      </c>
      <c r="V146" s="2">
        <v>13.107825999999999</v>
      </c>
      <c r="W146" s="2">
        <v>14.845461</v>
      </c>
      <c r="X146" s="2">
        <v>14.357621</v>
      </c>
      <c r="Y146" s="2">
        <v>12.033505999999999</v>
      </c>
      <c r="Z146" s="2">
        <v>7.7949469999999996</v>
      </c>
      <c r="AA146" s="2">
        <v>7.461106</v>
      </c>
      <c r="AB146" s="2">
        <v>7.5224309999999992</v>
      </c>
      <c r="AC146" s="2">
        <v>6.8851209999999998</v>
      </c>
      <c r="AD146" s="2">
        <v>9.2069879999999991</v>
      </c>
      <c r="AE146" s="2">
        <v>11.400040000000001</v>
      </c>
      <c r="AF146" s="2">
        <v>14.859749000000001</v>
      </c>
      <c r="AG146" s="2">
        <v>134.00719099999998</v>
      </c>
      <c r="AH146" s="1192">
        <v>0</v>
      </c>
      <c r="AI146" s="1178"/>
    </row>
    <row r="147" spans="2:35" s="1177" customFormat="1" ht="18" customHeight="1" x14ac:dyDescent="0.3">
      <c r="B147" s="1996"/>
      <c r="C147" s="1188"/>
      <c r="D147" s="1189" t="s">
        <v>306</v>
      </c>
      <c r="E147" s="1190"/>
      <c r="F147" s="1190"/>
      <c r="G147" s="1190"/>
      <c r="H147" s="1190"/>
      <c r="I147" s="1190"/>
      <c r="J147" s="1190"/>
      <c r="K147" s="1190"/>
      <c r="L147" s="1190"/>
      <c r="M147" s="1190"/>
      <c r="N147" s="1190"/>
      <c r="O147" s="1190"/>
      <c r="P147" s="1190"/>
      <c r="Q147" s="1191">
        <f t="shared" si="2"/>
        <v>0</v>
      </c>
      <c r="R147" s="1178"/>
      <c r="S147" s="2"/>
      <c r="T147" s="2" t="s">
        <v>306</v>
      </c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1192">
        <v>0</v>
      </c>
      <c r="AI147" s="1178"/>
    </row>
    <row r="148" spans="2:35" s="1177" customFormat="1" ht="18" customHeight="1" x14ac:dyDescent="0.3">
      <c r="B148" s="1996"/>
      <c r="C148" s="1188"/>
      <c r="D148" s="1193" t="s">
        <v>307</v>
      </c>
      <c r="E148" s="1190"/>
      <c r="F148" s="1190"/>
      <c r="G148" s="1190"/>
      <c r="H148" s="1190"/>
      <c r="I148" s="1190"/>
      <c r="J148" s="1190"/>
      <c r="K148" s="1190"/>
      <c r="L148" s="1190"/>
      <c r="M148" s="1190"/>
      <c r="N148" s="1190"/>
      <c r="O148" s="1190"/>
      <c r="P148" s="1190"/>
      <c r="Q148" s="1194">
        <f t="shared" si="2"/>
        <v>0</v>
      </c>
      <c r="R148" s="1178"/>
      <c r="S148" s="2"/>
      <c r="T148" s="2" t="s">
        <v>307</v>
      </c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1192">
        <v>0</v>
      </c>
      <c r="AI148" s="1178"/>
    </row>
    <row r="149" spans="2:35" s="1177" customFormat="1" ht="18" customHeight="1" x14ac:dyDescent="0.3">
      <c r="B149" s="1996"/>
      <c r="C149" s="1204"/>
      <c r="D149" s="1208" t="s">
        <v>308</v>
      </c>
      <c r="E149" s="1206"/>
      <c r="F149" s="1206"/>
      <c r="G149" s="1206"/>
      <c r="H149" s="1206"/>
      <c r="I149" s="1206"/>
      <c r="J149" s="1206"/>
      <c r="K149" s="1206"/>
      <c r="L149" s="1206"/>
      <c r="M149" s="1206"/>
      <c r="N149" s="1206"/>
      <c r="O149" s="1206"/>
      <c r="P149" s="1207"/>
      <c r="Q149" s="1196">
        <f t="shared" si="2"/>
        <v>0</v>
      </c>
      <c r="R149" s="1178"/>
      <c r="S149" s="2"/>
      <c r="T149" s="2" t="s">
        <v>308</v>
      </c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1192">
        <v>0</v>
      </c>
      <c r="AI149" s="1178"/>
    </row>
    <row r="150" spans="2:35" s="1177" customFormat="1" ht="18" customHeight="1" x14ac:dyDescent="0.3">
      <c r="B150" s="1995">
        <f>+B146+1</f>
        <v>37</v>
      </c>
      <c r="C150" s="1197" t="s">
        <v>72</v>
      </c>
      <c r="D150" s="1185" t="s">
        <v>305</v>
      </c>
      <c r="E150" s="1199">
        <v>70.544838999999996</v>
      </c>
      <c r="F150" s="1199">
        <v>73.889684000000003</v>
      </c>
      <c r="G150" s="1199">
        <v>81.016840999999999</v>
      </c>
      <c r="H150" s="1199">
        <v>79.527173000000005</v>
      </c>
      <c r="I150" s="1199">
        <v>69.069491999999997</v>
      </c>
      <c r="J150" s="1199">
        <v>37.574812999999999</v>
      </c>
      <c r="K150" s="1199">
        <v>33.701697999999993</v>
      </c>
      <c r="L150" s="1199">
        <v>35.752417000000008</v>
      </c>
      <c r="M150" s="1199">
        <v>35.946161000000004</v>
      </c>
      <c r="N150" s="1199">
        <v>46.875945999999999</v>
      </c>
      <c r="O150" s="1199">
        <v>65.070231000000007</v>
      </c>
      <c r="P150" s="1200">
        <v>78.868761000000006</v>
      </c>
      <c r="Q150" s="1201">
        <f t="shared" si="2"/>
        <v>707.83805600000005</v>
      </c>
      <c r="R150" s="1178"/>
      <c r="S150" s="2" t="s">
        <v>72</v>
      </c>
      <c r="T150" s="2" t="s">
        <v>305</v>
      </c>
      <c r="U150" s="2">
        <v>70.544838999999996</v>
      </c>
      <c r="V150" s="2">
        <v>73.889684000000003</v>
      </c>
      <c r="W150" s="2">
        <v>81.016840999999999</v>
      </c>
      <c r="X150" s="2">
        <v>79.527173000000005</v>
      </c>
      <c r="Y150" s="2">
        <v>69.069491999999997</v>
      </c>
      <c r="Z150" s="2">
        <v>37.574812999999999</v>
      </c>
      <c r="AA150" s="2">
        <v>33.701697999999993</v>
      </c>
      <c r="AB150" s="2">
        <v>35.752417000000008</v>
      </c>
      <c r="AC150" s="2">
        <v>35.946161000000004</v>
      </c>
      <c r="AD150" s="2">
        <v>46.875945999999999</v>
      </c>
      <c r="AE150" s="2">
        <v>65.070231000000007</v>
      </c>
      <c r="AF150" s="2">
        <v>78.868761000000006</v>
      </c>
      <c r="AG150" s="2">
        <v>707.83805600000005</v>
      </c>
      <c r="AH150" s="1192">
        <v>0</v>
      </c>
      <c r="AI150" s="1178"/>
    </row>
    <row r="151" spans="2:35" s="1177" customFormat="1" ht="18" customHeight="1" x14ac:dyDescent="0.3">
      <c r="B151" s="1996"/>
      <c r="C151" s="1188"/>
      <c r="D151" s="1189" t="s">
        <v>306</v>
      </c>
      <c r="E151" s="1190"/>
      <c r="F151" s="1190"/>
      <c r="G151" s="1190"/>
      <c r="H151" s="1190"/>
      <c r="I151" s="1190"/>
      <c r="J151" s="1190"/>
      <c r="K151" s="1190"/>
      <c r="L151" s="1190"/>
      <c r="M151" s="1190"/>
      <c r="N151" s="1190"/>
      <c r="O151" s="1190"/>
      <c r="P151" s="1190"/>
      <c r="Q151" s="1191">
        <f t="shared" si="2"/>
        <v>0</v>
      </c>
      <c r="R151" s="1178"/>
      <c r="S151" s="2"/>
      <c r="T151" s="2" t="s">
        <v>306</v>
      </c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1192">
        <v>0</v>
      </c>
      <c r="AI151" s="1178"/>
    </row>
    <row r="152" spans="2:35" s="1177" customFormat="1" ht="18" customHeight="1" x14ac:dyDescent="0.3">
      <c r="B152" s="1996"/>
      <c r="C152" s="1188"/>
      <c r="D152" s="1193" t="s">
        <v>307</v>
      </c>
      <c r="E152" s="1190"/>
      <c r="F152" s="1190"/>
      <c r="G152" s="1190"/>
      <c r="H152" s="1190"/>
      <c r="I152" s="1190"/>
      <c r="J152" s="1190"/>
      <c r="K152" s="1190"/>
      <c r="L152" s="1190"/>
      <c r="M152" s="1190"/>
      <c r="N152" s="1190"/>
      <c r="O152" s="1190"/>
      <c r="P152" s="1190"/>
      <c r="Q152" s="1194">
        <f t="shared" si="2"/>
        <v>0</v>
      </c>
      <c r="R152" s="1178"/>
      <c r="S152" s="2"/>
      <c r="T152" s="2" t="s">
        <v>307</v>
      </c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1192">
        <v>0</v>
      </c>
      <c r="AI152" s="1178"/>
    </row>
    <row r="153" spans="2:35" s="1177" customFormat="1" ht="18" customHeight="1" x14ac:dyDescent="0.3">
      <c r="B153" s="1996"/>
      <c r="C153" s="1204"/>
      <c r="D153" s="1208" t="s">
        <v>308</v>
      </c>
      <c r="E153" s="1206"/>
      <c r="F153" s="1206"/>
      <c r="G153" s="1206"/>
      <c r="H153" s="1206"/>
      <c r="I153" s="1206"/>
      <c r="J153" s="1206"/>
      <c r="K153" s="1206"/>
      <c r="L153" s="1206"/>
      <c r="M153" s="1206"/>
      <c r="N153" s="1206"/>
      <c r="O153" s="1206"/>
      <c r="P153" s="1207"/>
      <c r="Q153" s="1196">
        <f t="shared" si="2"/>
        <v>0</v>
      </c>
      <c r="R153" s="1178"/>
      <c r="S153" s="2"/>
      <c r="T153" s="2" t="s">
        <v>308</v>
      </c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1192">
        <v>0</v>
      </c>
      <c r="AI153" s="1178"/>
    </row>
    <row r="154" spans="2:35" s="1177" customFormat="1" ht="18" customHeight="1" x14ac:dyDescent="0.3">
      <c r="B154" s="1995">
        <f>+B150+1</f>
        <v>38</v>
      </c>
      <c r="C154" s="1197" t="s">
        <v>74</v>
      </c>
      <c r="D154" s="1185" t="s">
        <v>305</v>
      </c>
      <c r="E154" s="1199">
        <v>15.256316999999999</v>
      </c>
      <c r="F154" s="1199">
        <v>12.987307000000001</v>
      </c>
      <c r="G154" s="1199">
        <v>14.056989999999999</v>
      </c>
      <c r="H154" s="1199">
        <v>13.553151</v>
      </c>
      <c r="I154" s="1199">
        <v>14.727433000000001</v>
      </c>
      <c r="J154" s="1199">
        <v>14.472860000000001</v>
      </c>
      <c r="K154" s="1199">
        <v>14.624096999999999</v>
      </c>
      <c r="L154" s="1199">
        <v>12.792611000000001</v>
      </c>
      <c r="M154" s="1199">
        <v>9.0539349999999992</v>
      </c>
      <c r="N154" s="1199">
        <v>14.747366</v>
      </c>
      <c r="O154" s="1199">
        <v>14.611098</v>
      </c>
      <c r="P154" s="1200">
        <v>14.761353</v>
      </c>
      <c r="Q154" s="1201">
        <f t="shared" si="2"/>
        <v>165.64451800000001</v>
      </c>
      <c r="R154" s="1178"/>
      <c r="S154" s="2" t="s">
        <v>74</v>
      </c>
      <c r="T154" s="2" t="s">
        <v>305</v>
      </c>
      <c r="U154" s="2">
        <v>15.256316999999999</v>
      </c>
      <c r="V154" s="2">
        <v>12.987307000000001</v>
      </c>
      <c r="W154" s="2">
        <v>14.056989999999999</v>
      </c>
      <c r="X154" s="2">
        <v>13.553151</v>
      </c>
      <c r="Y154" s="2">
        <v>14.727433000000001</v>
      </c>
      <c r="Z154" s="2">
        <v>14.472860000000001</v>
      </c>
      <c r="AA154" s="2">
        <v>14.624096999999999</v>
      </c>
      <c r="AB154" s="2">
        <v>12.792611000000001</v>
      </c>
      <c r="AC154" s="2">
        <v>9.0539349999999992</v>
      </c>
      <c r="AD154" s="2">
        <v>14.747366</v>
      </c>
      <c r="AE154" s="2">
        <v>14.611098</v>
      </c>
      <c r="AF154" s="2">
        <v>14.761353</v>
      </c>
      <c r="AG154" s="2">
        <v>165.64451800000001</v>
      </c>
      <c r="AH154" s="1192">
        <v>0</v>
      </c>
      <c r="AI154" s="1178"/>
    </row>
    <row r="155" spans="2:35" s="1177" customFormat="1" ht="18" customHeight="1" x14ac:dyDescent="0.3">
      <c r="B155" s="1996"/>
      <c r="C155" s="1188"/>
      <c r="D155" s="1189" t="s">
        <v>306</v>
      </c>
      <c r="E155" s="1190"/>
      <c r="F155" s="1190"/>
      <c r="G155" s="1190"/>
      <c r="H155" s="1190"/>
      <c r="I155" s="1190"/>
      <c r="J155" s="1190"/>
      <c r="K155" s="1190"/>
      <c r="L155" s="1190"/>
      <c r="M155" s="1190"/>
      <c r="N155" s="1190"/>
      <c r="O155" s="1190"/>
      <c r="P155" s="1190"/>
      <c r="Q155" s="1191">
        <f t="shared" si="2"/>
        <v>0</v>
      </c>
      <c r="R155" s="1178"/>
      <c r="S155" s="2"/>
      <c r="T155" s="2" t="s">
        <v>306</v>
      </c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1192">
        <v>0</v>
      </c>
      <c r="AI155" s="1178"/>
    </row>
    <row r="156" spans="2:35" s="1177" customFormat="1" ht="18" customHeight="1" x14ac:dyDescent="0.3">
      <c r="B156" s="1996"/>
      <c r="C156" s="1188"/>
      <c r="D156" s="1193" t="s">
        <v>307</v>
      </c>
      <c r="E156" s="1190"/>
      <c r="F156" s="1190"/>
      <c r="G156" s="1190"/>
      <c r="H156" s="1190"/>
      <c r="I156" s="1190"/>
      <c r="J156" s="1190"/>
      <c r="K156" s="1190"/>
      <c r="L156" s="1190"/>
      <c r="M156" s="1190"/>
      <c r="N156" s="1190"/>
      <c r="O156" s="1190"/>
      <c r="P156" s="1190"/>
      <c r="Q156" s="1194">
        <f t="shared" si="2"/>
        <v>0</v>
      </c>
      <c r="R156" s="1178"/>
      <c r="S156" s="2"/>
      <c r="T156" s="2" t="s">
        <v>307</v>
      </c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1192">
        <v>0</v>
      </c>
      <c r="AI156" s="1178"/>
    </row>
    <row r="157" spans="2:35" s="1177" customFormat="1" ht="18" customHeight="1" x14ac:dyDescent="0.3">
      <c r="B157" s="1996"/>
      <c r="C157" s="1204"/>
      <c r="D157" s="1208" t="s">
        <v>308</v>
      </c>
      <c r="E157" s="1206"/>
      <c r="F157" s="1206"/>
      <c r="G157" s="1206"/>
      <c r="H157" s="1206"/>
      <c r="I157" s="1206"/>
      <c r="J157" s="1206"/>
      <c r="K157" s="1206"/>
      <c r="L157" s="1206"/>
      <c r="M157" s="1206"/>
      <c r="N157" s="1206"/>
      <c r="O157" s="1206"/>
      <c r="P157" s="1207"/>
      <c r="Q157" s="1196">
        <f t="shared" si="2"/>
        <v>0</v>
      </c>
      <c r="R157" s="1178"/>
      <c r="S157" s="2"/>
      <c r="T157" s="2" t="s">
        <v>308</v>
      </c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1192">
        <v>0</v>
      </c>
      <c r="AI157" s="1178"/>
    </row>
    <row r="158" spans="2:35" s="1177" customFormat="1" ht="18" customHeight="1" x14ac:dyDescent="0.3">
      <c r="B158" s="1995">
        <f>+B154+1</f>
        <v>39</v>
      </c>
      <c r="C158" s="1197" t="s">
        <v>76</v>
      </c>
      <c r="D158" s="1185" t="s">
        <v>305</v>
      </c>
      <c r="E158" s="1199">
        <v>212.653717</v>
      </c>
      <c r="F158" s="1199">
        <v>234.869395</v>
      </c>
      <c r="G158" s="1199">
        <v>323.69492100000002</v>
      </c>
      <c r="H158" s="1199">
        <v>263.57263899999998</v>
      </c>
      <c r="I158" s="1199">
        <v>187.44593800000001</v>
      </c>
      <c r="J158" s="1199">
        <v>82.752804999999995</v>
      </c>
      <c r="K158" s="1199">
        <v>25.392655999999995</v>
      </c>
      <c r="L158" s="1199">
        <v>4.7636989999999999</v>
      </c>
      <c r="M158" s="1199">
        <v>4.5880559999999999</v>
      </c>
      <c r="N158" s="1199">
        <v>53.804966999999998</v>
      </c>
      <c r="O158" s="1199">
        <v>122.08799400000001</v>
      </c>
      <c r="P158" s="1200">
        <v>294.906204</v>
      </c>
      <c r="Q158" s="1201">
        <f t="shared" si="2"/>
        <v>1810.5329910000005</v>
      </c>
      <c r="R158" s="1178"/>
      <c r="S158" s="2" t="s">
        <v>76</v>
      </c>
      <c r="T158" s="2" t="s">
        <v>305</v>
      </c>
      <c r="U158" s="2">
        <v>212.653717</v>
      </c>
      <c r="V158" s="2">
        <v>234.869395</v>
      </c>
      <c r="W158" s="2">
        <v>323.69492100000002</v>
      </c>
      <c r="X158" s="2">
        <v>263.57263899999998</v>
      </c>
      <c r="Y158" s="2">
        <v>187.44593800000001</v>
      </c>
      <c r="Z158" s="2">
        <v>82.752804999999995</v>
      </c>
      <c r="AA158" s="2">
        <v>25.392655999999995</v>
      </c>
      <c r="AB158" s="2">
        <v>4.7636989999999999</v>
      </c>
      <c r="AC158" s="2">
        <v>4.5880559999999999</v>
      </c>
      <c r="AD158" s="2">
        <v>53.804966999999998</v>
      </c>
      <c r="AE158" s="2">
        <v>122.08799400000001</v>
      </c>
      <c r="AF158" s="2">
        <v>294.906204</v>
      </c>
      <c r="AG158" s="2">
        <v>1810.5329910000005</v>
      </c>
      <c r="AH158" s="1192">
        <v>0</v>
      </c>
      <c r="AI158" s="1178"/>
    </row>
    <row r="159" spans="2:35" s="1177" customFormat="1" ht="18" customHeight="1" x14ac:dyDescent="0.3">
      <c r="B159" s="1996"/>
      <c r="C159" s="1188"/>
      <c r="D159" s="1189" t="s">
        <v>306</v>
      </c>
      <c r="E159" s="1190"/>
      <c r="F159" s="1190"/>
      <c r="G159" s="1190"/>
      <c r="H159" s="1190"/>
      <c r="I159" s="1190"/>
      <c r="J159" s="1190"/>
      <c r="K159" s="1190"/>
      <c r="L159" s="1190"/>
      <c r="M159" s="1190"/>
      <c r="N159" s="1190"/>
      <c r="O159" s="1190"/>
      <c r="P159" s="1190"/>
      <c r="Q159" s="1191">
        <f t="shared" si="2"/>
        <v>0</v>
      </c>
      <c r="R159" s="1178"/>
      <c r="S159" s="2"/>
      <c r="T159" s="2" t="s">
        <v>306</v>
      </c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1192">
        <v>0</v>
      </c>
      <c r="AI159" s="1178"/>
    </row>
    <row r="160" spans="2:35" s="1177" customFormat="1" ht="18" customHeight="1" x14ac:dyDescent="0.3">
      <c r="B160" s="1996"/>
      <c r="C160" s="1188"/>
      <c r="D160" s="1193" t="s">
        <v>307</v>
      </c>
      <c r="E160" s="1190"/>
      <c r="F160" s="1190"/>
      <c r="G160" s="1190"/>
      <c r="H160" s="1190"/>
      <c r="I160" s="1190"/>
      <c r="J160" s="1190"/>
      <c r="K160" s="1190"/>
      <c r="L160" s="1190"/>
      <c r="M160" s="1190"/>
      <c r="N160" s="1190"/>
      <c r="O160" s="1190"/>
      <c r="P160" s="1190"/>
      <c r="Q160" s="1194">
        <f t="shared" si="2"/>
        <v>0</v>
      </c>
      <c r="R160" s="1178"/>
      <c r="S160" s="2"/>
      <c r="T160" s="2" t="s">
        <v>307</v>
      </c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1192">
        <v>0</v>
      </c>
      <c r="AI160" s="1178"/>
    </row>
    <row r="161" spans="2:35" s="1177" customFormat="1" ht="18" customHeight="1" x14ac:dyDescent="0.3">
      <c r="B161" s="1996"/>
      <c r="C161" s="1204"/>
      <c r="D161" s="1208" t="s">
        <v>308</v>
      </c>
      <c r="E161" s="1206"/>
      <c r="F161" s="1206"/>
      <c r="G161" s="1206"/>
      <c r="H161" s="1206"/>
      <c r="I161" s="1206"/>
      <c r="J161" s="1206"/>
      <c r="K161" s="1206"/>
      <c r="L161" s="1206"/>
      <c r="M161" s="1206"/>
      <c r="N161" s="1206"/>
      <c r="O161" s="1206"/>
      <c r="P161" s="1207"/>
      <c r="Q161" s="1196">
        <f t="shared" si="2"/>
        <v>0</v>
      </c>
      <c r="R161" s="1178"/>
      <c r="S161" s="2"/>
      <c r="T161" s="2" t="s">
        <v>308</v>
      </c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1192">
        <v>0</v>
      </c>
      <c r="AI161" s="1178"/>
    </row>
    <row r="162" spans="2:35" s="1177" customFormat="1" ht="18" customHeight="1" x14ac:dyDescent="0.3">
      <c r="B162" s="1995">
        <f>+B158+1</f>
        <v>40</v>
      </c>
      <c r="C162" s="1197" t="s">
        <v>78</v>
      </c>
      <c r="D162" s="1185" t="s">
        <v>305</v>
      </c>
      <c r="E162" s="1199">
        <v>19.152761999999999</v>
      </c>
      <c r="F162" s="1199">
        <v>30.032857999999997</v>
      </c>
      <c r="G162" s="1199">
        <v>33.960340000000002</v>
      </c>
      <c r="H162" s="1199">
        <v>19.402626999999999</v>
      </c>
      <c r="I162" s="1199">
        <v>16.782460999999998</v>
      </c>
      <c r="J162" s="1199">
        <v>30.320683000000002</v>
      </c>
      <c r="K162" s="1199">
        <v>31.317128</v>
      </c>
      <c r="L162" s="1199">
        <v>27.957418000000004</v>
      </c>
      <c r="M162" s="1199">
        <v>31.011711000000002</v>
      </c>
      <c r="N162" s="1199">
        <v>27.406437</v>
      </c>
      <c r="O162" s="1199">
        <v>33.355131</v>
      </c>
      <c r="P162" s="1200">
        <v>23.317512000000001</v>
      </c>
      <c r="Q162" s="1201">
        <f t="shared" si="2"/>
        <v>324.01706799999994</v>
      </c>
      <c r="R162" s="1178"/>
      <c r="S162" s="2" t="s">
        <v>78</v>
      </c>
      <c r="T162" s="2" t="s">
        <v>305</v>
      </c>
      <c r="U162" s="2">
        <v>19.152761999999999</v>
      </c>
      <c r="V162" s="2">
        <v>30.032857999999997</v>
      </c>
      <c r="W162" s="2">
        <v>33.960340000000002</v>
      </c>
      <c r="X162" s="2">
        <v>19.402626999999999</v>
      </c>
      <c r="Y162" s="2">
        <v>16.782460999999998</v>
      </c>
      <c r="Z162" s="2">
        <v>30.320683000000002</v>
      </c>
      <c r="AA162" s="2">
        <v>31.317128</v>
      </c>
      <c r="AB162" s="2">
        <v>27.957418000000004</v>
      </c>
      <c r="AC162" s="2">
        <v>31.011711000000002</v>
      </c>
      <c r="AD162" s="2">
        <v>27.406437</v>
      </c>
      <c r="AE162" s="2">
        <v>33.355131</v>
      </c>
      <c r="AF162" s="2">
        <v>23.317512000000001</v>
      </c>
      <c r="AG162" s="2">
        <v>324.01706799999994</v>
      </c>
      <c r="AH162" s="1192">
        <v>0</v>
      </c>
      <c r="AI162" s="1178"/>
    </row>
    <row r="163" spans="2:35" s="1177" customFormat="1" ht="18" customHeight="1" x14ac:dyDescent="0.3">
      <c r="B163" s="1996"/>
      <c r="C163" s="1188"/>
      <c r="D163" s="1189" t="s">
        <v>306</v>
      </c>
      <c r="E163" s="1190"/>
      <c r="F163" s="1190"/>
      <c r="G163" s="1190"/>
      <c r="H163" s="1190"/>
      <c r="I163" s="1190"/>
      <c r="J163" s="1190"/>
      <c r="K163" s="1190"/>
      <c r="L163" s="1190"/>
      <c r="M163" s="1190"/>
      <c r="N163" s="1190"/>
      <c r="O163" s="1190"/>
      <c r="P163" s="1190"/>
      <c r="Q163" s="1191">
        <f t="shared" si="2"/>
        <v>0</v>
      </c>
      <c r="R163" s="1178"/>
      <c r="S163" s="2"/>
      <c r="T163" s="2" t="s">
        <v>306</v>
      </c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1192">
        <v>0</v>
      </c>
      <c r="AI163" s="1178"/>
    </row>
    <row r="164" spans="2:35" s="1177" customFormat="1" ht="18" customHeight="1" x14ac:dyDescent="0.3">
      <c r="B164" s="1996"/>
      <c r="C164" s="1188"/>
      <c r="D164" s="1193" t="s">
        <v>307</v>
      </c>
      <c r="E164" s="1190"/>
      <c r="F164" s="1190"/>
      <c r="G164" s="1190"/>
      <c r="H164" s="1190"/>
      <c r="I164" s="1190"/>
      <c r="J164" s="1190"/>
      <c r="K164" s="1190"/>
      <c r="L164" s="1190"/>
      <c r="M164" s="1190"/>
      <c r="N164" s="1190"/>
      <c r="O164" s="1190"/>
      <c r="P164" s="1190"/>
      <c r="Q164" s="1194">
        <f t="shared" si="2"/>
        <v>0</v>
      </c>
      <c r="R164" s="1178"/>
      <c r="S164" s="2"/>
      <c r="T164" s="2" t="s">
        <v>307</v>
      </c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1192">
        <v>0</v>
      </c>
      <c r="AI164" s="1178"/>
    </row>
    <row r="165" spans="2:35" s="1177" customFormat="1" ht="18" customHeight="1" x14ac:dyDescent="0.3">
      <c r="B165" s="1996"/>
      <c r="C165" s="1204"/>
      <c r="D165" s="1208" t="s">
        <v>308</v>
      </c>
      <c r="E165" s="1206"/>
      <c r="F165" s="1206"/>
      <c r="G165" s="1206"/>
      <c r="H165" s="1206"/>
      <c r="I165" s="1206"/>
      <c r="J165" s="1206"/>
      <c r="K165" s="1206"/>
      <c r="L165" s="1206"/>
      <c r="M165" s="1206"/>
      <c r="N165" s="1206"/>
      <c r="O165" s="1206"/>
      <c r="P165" s="1207"/>
      <c r="Q165" s="1196">
        <f t="shared" si="2"/>
        <v>0</v>
      </c>
      <c r="R165" s="1178"/>
      <c r="S165" s="2"/>
      <c r="T165" s="2" t="s">
        <v>308</v>
      </c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1192">
        <v>0</v>
      </c>
      <c r="AI165" s="1178"/>
    </row>
    <row r="166" spans="2:35" s="1177" customFormat="1" ht="18" customHeight="1" x14ac:dyDescent="0.3">
      <c r="B166" s="1995">
        <f>+B162+1</f>
        <v>41</v>
      </c>
      <c r="C166" s="1197" t="s">
        <v>80</v>
      </c>
      <c r="D166" s="1185" t="s">
        <v>305</v>
      </c>
      <c r="E166" s="1199">
        <v>0.32974599999999998</v>
      </c>
      <c r="F166" s="1199">
        <v>0.30035499999999998</v>
      </c>
      <c r="G166" s="1199">
        <v>0.33633400000000002</v>
      </c>
      <c r="H166" s="1199">
        <v>0.33852700000000002</v>
      </c>
      <c r="I166" s="1199">
        <v>0.34296100000000002</v>
      </c>
      <c r="J166" s="1199">
        <v>0.34393099999999999</v>
      </c>
      <c r="K166" s="1199">
        <v>0.36166799999999999</v>
      </c>
      <c r="L166" s="1199">
        <v>0.37013499999999999</v>
      </c>
      <c r="M166" s="1199">
        <v>0.35490999999999995</v>
      </c>
      <c r="N166" s="1199">
        <v>0.37018600000000002</v>
      </c>
      <c r="O166" s="1199">
        <v>0.34786600000000001</v>
      </c>
      <c r="P166" s="1200">
        <v>0.34997800000000001</v>
      </c>
      <c r="Q166" s="1201">
        <f t="shared" si="2"/>
        <v>4.1465969999999999</v>
      </c>
      <c r="R166" s="1178"/>
      <c r="S166" s="2" t="s">
        <v>80</v>
      </c>
      <c r="T166" s="2" t="s">
        <v>305</v>
      </c>
      <c r="U166" s="2">
        <v>0.32974599999999998</v>
      </c>
      <c r="V166" s="2">
        <v>0.30035499999999998</v>
      </c>
      <c r="W166" s="2">
        <v>0.33633400000000002</v>
      </c>
      <c r="X166" s="2">
        <v>0.33852700000000002</v>
      </c>
      <c r="Y166" s="2">
        <v>0.34296100000000002</v>
      </c>
      <c r="Z166" s="2">
        <v>0.34393099999999999</v>
      </c>
      <c r="AA166" s="2">
        <v>0.36166799999999999</v>
      </c>
      <c r="AB166" s="2">
        <v>0.37013499999999999</v>
      </c>
      <c r="AC166" s="2">
        <v>0.35490999999999995</v>
      </c>
      <c r="AD166" s="2">
        <v>0.37018600000000002</v>
      </c>
      <c r="AE166" s="2">
        <v>0.34786600000000001</v>
      </c>
      <c r="AF166" s="2">
        <v>0.34997800000000001</v>
      </c>
      <c r="AG166" s="2">
        <v>4.1465969999999999</v>
      </c>
      <c r="AH166" s="1192">
        <v>0</v>
      </c>
      <c r="AI166" s="1178"/>
    </row>
    <row r="167" spans="2:35" s="1177" customFormat="1" ht="18" customHeight="1" x14ac:dyDescent="0.3">
      <c r="B167" s="1996"/>
      <c r="C167" s="1188"/>
      <c r="D167" s="1189" t="s">
        <v>306</v>
      </c>
      <c r="E167" s="1190"/>
      <c r="F167" s="1190"/>
      <c r="G167" s="1190"/>
      <c r="H167" s="1190"/>
      <c r="I167" s="1190"/>
      <c r="J167" s="1190"/>
      <c r="K167" s="1190"/>
      <c r="L167" s="1190"/>
      <c r="M167" s="1190"/>
      <c r="N167" s="1190"/>
      <c r="O167" s="1190"/>
      <c r="P167" s="1190"/>
      <c r="Q167" s="1191">
        <f t="shared" si="2"/>
        <v>0</v>
      </c>
      <c r="R167" s="1178"/>
      <c r="S167" s="2"/>
      <c r="T167" s="2" t="s">
        <v>306</v>
      </c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1192">
        <v>0</v>
      </c>
      <c r="AI167" s="1178"/>
    </row>
    <row r="168" spans="2:35" s="1177" customFormat="1" ht="18" customHeight="1" x14ac:dyDescent="0.3">
      <c r="B168" s="1996"/>
      <c r="C168" s="1188"/>
      <c r="D168" s="1193" t="s">
        <v>307</v>
      </c>
      <c r="E168" s="1190"/>
      <c r="F168" s="1190"/>
      <c r="G168" s="1190"/>
      <c r="H168" s="1190"/>
      <c r="I168" s="1190"/>
      <c r="J168" s="1190"/>
      <c r="K168" s="1190"/>
      <c r="L168" s="1190"/>
      <c r="M168" s="1190"/>
      <c r="N168" s="1190"/>
      <c r="O168" s="1190"/>
      <c r="P168" s="1190"/>
      <c r="Q168" s="1194">
        <f t="shared" si="2"/>
        <v>0</v>
      </c>
      <c r="R168" s="1178"/>
      <c r="S168" s="2"/>
      <c r="T168" s="2" t="s">
        <v>307</v>
      </c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1192">
        <v>0</v>
      </c>
      <c r="AI168" s="1178"/>
    </row>
    <row r="169" spans="2:35" s="1177" customFormat="1" ht="18" customHeight="1" x14ac:dyDescent="0.3">
      <c r="B169" s="1996"/>
      <c r="C169" s="1204"/>
      <c r="D169" s="1208" t="s">
        <v>308</v>
      </c>
      <c r="E169" s="1206"/>
      <c r="F169" s="1206"/>
      <c r="G169" s="1206"/>
      <c r="H169" s="1206"/>
      <c r="I169" s="1206"/>
      <c r="J169" s="1206"/>
      <c r="K169" s="1206"/>
      <c r="L169" s="1206"/>
      <c r="M169" s="1206"/>
      <c r="N169" s="1206"/>
      <c r="O169" s="1206"/>
      <c r="P169" s="1207"/>
      <c r="Q169" s="1196">
        <f t="shared" si="2"/>
        <v>0</v>
      </c>
      <c r="R169" s="1178"/>
      <c r="S169" s="2"/>
      <c r="T169" s="2" t="s">
        <v>308</v>
      </c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1192">
        <v>0</v>
      </c>
      <c r="AI169" s="1178"/>
    </row>
    <row r="170" spans="2:35" s="1177" customFormat="1" ht="18" customHeight="1" x14ac:dyDescent="0.3">
      <c r="B170" s="1995">
        <f>+B166+1</f>
        <v>42</v>
      </c>
      <c r="C170" s="1197" t="s">
        <v>82</v>
      </c>
      <c r="D170" s="1185" t="s">
        <v>305</v>
      </c>
      <c r="E170" s="1199">
        <v>13.844075</v>
      </c>
      <c r="F170" s="1199">
        <v>13.149108000000002</v>
      </c>
      <c r="G170" s="1199">
        <v>13.976004</v>
      </c>
      <c r="H170" s="1199">
        <v>14.141397000000001</v>
      </c>
      <c r="I170" s="1199">
        <v>14.101625</v>
      </c>
      <c r="J170" s="1199">
        <v>7.0817510000000006</v>
      </c>
      <c r="K170" s="1199">
        <v>2.1956929999999999</v>
      </c>
      <c r="L170" s="1199">
        <v>1.0924780000000001</v>
      </c>
      <c r="M170" s="1199">
        <v>0.87053200000000008</v>
      </c>
      <c r="N170" s="1199">
        <v>8.453793000000001</v>
      </c>
      <c r="O170" s="1199">
        <v>7.2189419999999993</v>
      </c>
      <c r="P170" s="1200">
        <v>14.606446000000002</v>
      </c>
      <c r="Q170" s="1201">
        <f t="shared" si="2"/>
        <v>110.73184400000001</v>
      </c>
      <c r="R170" s="1178"/>
      <c r="S170" s="2" t="s">
        <v>82</v>
      </c>
      <c r="T170" s="2" t="s">
        <v>305</v>
      </c>
      <c r="U170" s="2">
        <v>13.844075</v>
      </c>
      <c r="V170" s="2">
        <v>13.149108000000002</v>
      </c>
      <c r="W170" s="2">
        <v>13.976004</v>
      </c>
      <c r="X170" s="2">
        <v>14.141397000000001</v>
      </c>
      <c r="Y170" s="2">
        <v>14.101625</v>
      </c>
      <c r="Z170" s="2">
        <v>7.0817510000000006</v>
      </c>
      <c r="AA170" s="2">
        <v>2.1956929999999999</v>
      </c>
      <c r="AB170" s="2">
        <v>1.0924780000000001</v>
      </c>
      <c r="AC170" s="2">
        <v>0.87053200000000008</v>
      </c>
      <c r="AD170" s="2">
        <v>8.453793000000001</v>
      </c>
      <c r="AE170" s="2">
        <v>7.2189419999999993</v>
      </c>
      <c r="AF170" s="2">
        <v>14.606446000000002</v>
      </c>
      <c r="AG170" s="2">
        <v>110.73184400000001</v>
      </c>
      <c r="AH170" s="1192">
        <v>0</v>
      </c>
      <c r="AI170" s="1178"/>
    </row>
    <row r="171" spans="2:35" s="1177" customFormat="1" ht="18" customHeight="1" x14ac:dyDescent="0.3">
      <c r="B171" s="1996"/>
      <c r="C171" s="1188"/>
      <c r="D171" s="1189" t="s">
        <v>306</v>
      </c>
      <c r="E171" s="1190"/>
      <c r="F171" s="1190"/>
      <c r="G171" s="1190"/>
      <c r="H171" s="1190"/>
      <c r="I171" s="1190"/>
      <c r="J171" s="1190"/>
      <c r="K171" s="1190"/>
      <c r="L171" s="1190"/>
      <c r="M171" s="1190"/>
      <c r="N171" s="1190"/>
      <c r="O171" s="1190"/>
      <c r="P171" s="1190"/>
      <c r="Q171" s="1191">
        <f t="shared" si="2"/>
        <v>0</v>
      </c>
      <c r="R171" s="1178"/>
      <c r="S171" s="2"/>
      <c r="T171" s="2" t="s">
        <v>306</v>
      </c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1192">
        <v>0</v>
      </c>
      <c r="AI171" s="1178"/>
    </row>
    <row r="172" spans="2:35" s="1177" customFormat="1" ht="18" customHeight="1" x14ac:dyDescent="0.3">
      <c r="B172" s="1996"/>
      <c r="C172" s="1188"/>
      <c r="D172" s="1193" t="s">
        <v>307</v>
      </c>
      <c r="E172" s="1190"/>
      <c r="F172" s="1190"/>
      <c r="G172" s="1190"/>
      <c r="H172" s="1190"/>
      <c r="I172" s="1190"/>
      <c r="J172" s="1190"/>
      <c r="K172" s="1190"/>
      <c r="L172" s="1190"/>
      <c r="M172" s="1190"/>
      <c r="N172" s="1190"/>
      <c r="O172" s="1190"/>
      <c r="P172" s="1190"/>
      <c r="Q172" s="1194">
        <f t="shared" si="2"/>
        <v>0</v>
      </c>
      <c r="R172" s="1178"/>
      <c r="S172" s="2"/>
      <c r="T172" s="2" t="s">
        <v>307</v>
      </c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1192">
        <v>0</v>
      </c>
      <c r="AI172" s="1178"/>
    </row>
    <row r="173" spans="2:35" s="1177" customFormat="1" ht="18" customHeight="1" x14ac:dyDescent="0.3">
      <c r="B173" s="1996"/>
      <c r="C173" s="1204"/>
      <c r="D173" s="1208" t="s">
        <v>308</v>
      </c>
      <c r="E173" s="1206"/>
      <c r="F173" s="1206"/>
      <c r="G173" s="1206"/>
      <c r="H173" s="1206"/>
      <c r="I173" s="1206"/>
      <c r="J173" s="1206"/>
      <c r="K173" s="1206"/>
      <c r="L173" s="1206"/>
      <c r="M173" s="1206"/>
      <c r="N173" s="1206"/>
      <c r="O173" s="1206"/>
      <c r="P173" s="1207"/>
      <c r="Q173" s="1196">
        <f t="shared" si="2"/>
        <v>0</v>
      </c>
      <c r="R173" s="1178"/>
      <c r="S173" s="2"/>
      <c r="T173" s="2" t="s">
        <v>308</v>
      </c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1192">
        <v>0</v>
      </c>
      <c r="AI173" s="1178"/>
    </row>
    <row r="174" spans="2:35" s="1177" customFormat="1" ht="18" customHeight="1" x14ac:dyDescent="0.3">
      <c r="B174" s="1995">
        <f>+B170+1</f>
        <v>43</v>
      </c>
      <c r="C174" s="1197" t="s">
        <v>84</v>
      </c>
      <c r="D174" s="1185" t="s">
        <v>305</v>
      </c>
      <c r="E174" s="1199">
        <v>11.563406000000001</v>
      </c>
      <c r="F174" s="1199">
        <v>12.067952999999999</v>
      </c>
      <c r="G174" s="1199">
        <v>13.535397</v>
      </c>
      <c r="H174" s="1199">
        <v>13.057236</v>
      </c>
      <c r="I174" s="1199">
        <v>13.531452999999999</v>
      </c>
      <c r="J174" s="1199">
        <v>9.1178209999999993</v>
      </c>
      <c r="K174" s="1199">
        <v>3.6145749999999999</v>
      </c>
      <c r="L174" s="1199">
        <v>1.870846</v>
      </c>
      <c r="M174" s="1199">
        <v>1.7270460000000001</v>
      </c>
      <c r="N174" s="1199">
        <v>5.3184880000000003</v>
      </c>
      <c r="O174" s="1199">
        <v>5.6968200000000007</v>
      </c>
      <c r="P174" s="1200">
        <v>10.258595</v>
      </c>
      <c r="Q174" s="1201">
        <f t="shared" si="2"/>
        <v>101.35963600000001</v>
      </c>
      <c r="R174" s="1178"/>
      <c r="S174" s="2" t="s">
        <v>84</v>
      </c>
      <c r="T174" s="2" t="s">
        <v>305</v>
      </c>
      <c r="U174" s="2">
        <v>11.563406000000001</v>
      </c>
      <c r="V174" s="2">
        <v>12.067952999999999</v>
      </c>
      <c r="W174" s="2">
        <v>13.535397</v>
      </c>
      <c r="X174" s="2">
        <v>13.057236</v>
      </c>
      <c r="Y174" s="2">
        <v>13.531452999999999</v>
      </c>
      <c r="Z174" s="2">
        <v>9.1178209999999993</v>
      </c>
      <c r="AA174" s="2">
        <v>3.6145749999999999</v>
      </c>
      <c r="AB174" s="2">
        <v>1.870846</v>
      </c>
      <c r="AC174" s="2">
        <v>1.7270460000000001</v>
      </c>
      <c r="AD174" s="2">
        <v>5.3184880000000003</v>
      </c>
      <c r="AE174" s="2">
        <v>5.6968200000000007</v>
      </c>
      <c r="AF174" s="2">
        <v>10.258595</v>
      </c>
      <c r="AG174" s="2">
        <v>101.35963600000001</v>
      </c>
      <c r="AH174" s="1192">
        <v>0</v>
      </c>
      <c r="AI174" s="1178"/>
    </row>
    <row r="175" spans="2:35" s="1177" customFormat="1" ht="18" customHeight="1" x14ac:dyDescent="0.3">
      <c r="B175" s="1996"/>
      <c r="C175" s="1188"/>
      <c r="D175" s="1189" t="s">
        <v>306</v>
      </c>
      <c r="E175" s="1190">
        <v>0</v>
      </c>
      <c r="F175" s="1190">
        <v>0</v>
      </c>
      <c r="G175" s="1190">
        <v>0</v>
      </c>
      <c r="H175" s="1190"/>
      <c r="I175" s="1190">
        <v>0</v>
      </c>
      <c r="J175" s="1190">
        <v>0</v>
      </c>
      <c r="K175" s="1190">
        <v>0</v>
      </c>
      <c r="L175" s="1190">
        <v>0</v>
      </c>
      <c r="M175" s="1190">
        <v>0</v>
      </c>
      <c r="N175" s="1190">
        <v>0</v>
      </c>
      <c r="O175" s="1190">
        <v>0</v>
      </c>
      <c r="P175" s="1190">
        <v>0</v>
      </c>
      <c r="Q175" s="1191">
        <f t="shared" si="2"/>
        <v>0</v>
      </c>
      <c r="R175" s="1178"/>
      <c r="S175" s="2"/>
      <c r="T175" s="2" t="s">
        <v>306</v>
      </c>
      <c r="U175" s="2">
        <v>0</v>
      </c>
      <c r="V175" s="2">
        <v>0</v>
      </c>
      <c r="W175" s="2">
        <v>0</v>
      </c>
      <c r="X175" s="2"/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1192">
        <v>0</v>
      </c>
      <c r="AI175" s="1178"/>
    </row>
    <row r="176" spans="2:35" s="1177" customFormat="1" ht="18" customHeight="1" x14ac:dyDescent="0.3">
      <c r="B176" s="1996"/>
      <c r="C176" s="1188"/>
      <c r="D176" s="1193" t="s">
        <v>307</v>
      </c>
      <c r="E176" s="1190"/>
      <c r="F176" s="1190"/>
      <c r="G176" s="1190"/>
      <c r="H176" s="1190"/>
      <c r="I176" s="1190"/>
      <c r="J176" s="1190"/>
      <c r="K176" s="1190"/>
      <c r="L176" s="1190"/>
      <c r="M176" s="1190"/>
      <c r="N176" s="1190"/>
      <c r="O176" s="1190"/>
      <c r="P176" s="1190"/>
      <c r="Q176" s="1194">
        <f t="shared" si="2"/>
        <v>0</v>
      </c>
      <c r="R176" s="1178"/>
      <c r="S176" s="2"/>
      <c r="T176" s="2" t="s">
        <v>307</v>
      </c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1192">
        <v>0</v>
      </c>
      <c r="AI176" s="1178"/>
    </row>
    <row r="177" spans="2:35" s="1177" customFormat="1" ht="18" customHeight="1" x14ac:dyDescent="0.3">
      <c r="B177" s="1996"/>
      <c r="C177" s="1204"/>
      <c r="D177" s="1208" t="s">
        <v>308</v>
      </c>
      <c r="E177" s="1206"/>
      <c r="F177" s="1206"/>
      <c r="G177" s="1206"/>
      <c r="H177" s="1206"/>
      <c r="I177" s="1206"/>
      <c r="J177" s="1206"/>
      <c r="K177" s="1206"/>
      <c r="L177" s="1206"/>
      <c r="M177" s="1206"/>
      <c r="N177" s="1206"/>
      <c r="O177" s="1206"/>
      <c r="P177" s="1207"/>
      <c r="Q177" s="1196">
        <f t="shared" si="2"/>
        <v>0</v>
      </c>
      <c r="R177" s="1178"/>
      <c r="S177" s="2"/>
      <c r="T177" s="2" t="s">
        <v>308</v>
      </c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1192">
        <v>0</v>
      </c>
      <c r="AI177" s="1178"/>
    </row>
    <row r="178" spans="2:35" s="1177" customFormat="1" ht="18" customHeight="1" x14ac:dyDescent="0.3">
      <c r="B178" s="1995">
        <f>+B174+1</f>
        <v>44</v>
      </c>
      <c r="C178" s="1197" t="s">
        <v>86</v>
      </c>
      <c r="D178" s="1185" t="s">
        <v>305</v>
      </c>
      <c r="E178" s="1199">
        <v>0.49363799999999997</v>
      </c>
      <c r="F178" s="1199">
        <v>0.44527099999999997</v>
      </c>
      <c r="G178" s="1199">
        <v>0.49129400000000001</v>
      </c>
      <c r="H178" s="1199">
        <v>0.49853700000000001</v>
      </c>
      <c r="I178" s="1199">
        <v>0.526694</v>
      </c>
      <c r="J178" s="1199">
        <v>0.51652199999999993</v>
      </c>
      <c r="K178" s="1199">
        <v>0.56524000000000008</v>
      </c>
      <c r="L178" s="1199">
        <v>0.5141</v>
      </c>
      <c r="M178" s="1199">
        <v>0.50866000000000011</v>
      </c>
      <c r="N178" s="1199">
        <v>0.50005999999999995</v>
      </c>
      <c r="O178" s="1199">
        <v>0.47160900000000006</v>
      </c>
      <c r="P178" s="1200">
        <v>0.46166999999999997</v>
      </c>
      <c r="Q178" s="1201">
        <f t="shared" si="2"/>
        <v>5.9932950000000007</v>
      </c>
      <c r="R178" s="1178"/>
      <c r="S178" s="2" t="s">
        <v>86</v>
      </c>
      <c r="T178" s="2" t="s">
        <v>305</v>
      </c>
      <c r="U178" s="2">
        <v>0.49363799999999997</v>
      </c>
      <c r="V178" s="2">
        <v>0.44527099999999997</v>
      </c>
      <c r="W178" s="2">
        <v>0.49129400000000001</v>
      </c>
      <c r="X178" s="2">
        <v>0.49853700000000001</v>
      </c>
      <c r="Y178" s="2">
        <v>0.526694</v>
      </c>
      <c r="Z178" s="2">
        <v>0.51652199999999993</v>
      </c>
      <c r="AA178" s="2">
        <v>0.56524000000000008</v>
      </c>
      <c r="AB178" s="2">
        <v>0.5141</v>
      </c>
      <c r="AC178" s="2">
        <v>0.50866000000000011</v>
      </c>
      <c r="AD178" s="2">
        <v>0.50005999999999995</v>
      </c>
      <c r="AE178" s="2">
        <v>0.47160900000000006</v>
      </c>
      <c r="AF178" s="2">
        <v>0.46166999999999997</v>
      </c>
      <c r="AG178" s="2">
        <v>5.9932950000000007</v>
      </c>
      <c r="AH178" s="1192">
        <v>0</v>
      </c>
      <c r="AI178" s="1178"/>
    </row>
    <row r="179" spans="2:35" s="1177" customFormat="1" ht="18" customHeight="1" x14ac:dyDescent="0.3">
      <c r="B179" s="1996"/>
      <c r="C179" s="1188"/>
      <c r="D179" s="1189" t="s">
        <v>306</v>
      </c>
      <c r="E179" s="1190">
        <v>7.2111000000000008E-2</v>
      </c>
      <c r="F179" s="1190">
        <v>6.1127000000000001E-2</v>
      </c>
      <c r="G179" s="1190">
        <v>4.5435000000000003E-2</v>
      </c>
      <c r="H179" s="1190">
        <v>7.7280000000000001E-2</v>
      </c>
      <c r="I179" s="1190">
        <v>4.8433999999999998E-2</v>
      </c>
      <c r="J179" s="1190">
        <v>5.2912000000000001E-2</v>
      </c>
      <c r="K179" s="1190">
        <v>7.2792999999999997E-2</v>
      </c>
      <c r="L179" s="1190">
        <v>0.112647</v>
      </c>
      <c r="M179" s="1190">
        <v>8.3426000000000014E-2</v>
      </c>
      <c r="N179" s="1190">
        <v>7.5981999999999994E-2</v>
      </c>
      <c r="O179" s="1190">
        <v>6.6021999999999997E-2</v>
      </c>
      <c r="P179" s="1190">
        <v>8.3804000000000003E-2</v>
      </c>
      <c r="Q179" s="1191">
        <f t="shared" si="2"/>
        <v>0.85197300000000009</v>
      </c>
      <c r="R179" s="1178"/>
      <c r="S179" s="2"/>
      <c r="T179" s="2" t="s">
        <v>306</v>
      </c>
      <c r="U179" s="2">
        <v>7.2111000000000008E-2</v>
      </c>
      <c r="V179" s="2">
        <v>6.1127000000000001E-2</v>
      </c>
      <c r="W179" s="2">
        <v>4.5435000000000003E-2</v>
      </c>
      <c r="X179" s="2">
        <v>7.7280000000000001E-2</v>
      </c>
      <c r="Y179" s="2">
        <v>4.8433999999999998E-2</v>
      </c>
      <c r="Z179" s="2">
        <v>5.2912000000000001E-2</v>
      </c>
      <c r="AA179" s="2">
        <v>7.2792999999999997E-2</v>
      </c>
      <c r="AB179" s="2">
        <v>0.112647</v>
      </c>
      <c r="AC179" s="2">
        <v>8.3426000000000014E-2</v>
      </c>
      <c r="AD179" s="2">
        <v>7.5981999999999994E-2</v>
      </c>
      <c r="AE179" s="2">
        <v>6.6021999999999997E-2</v>
      </c>
      <c r="AF179" s="2">
        <v>8.3804000000000003E-2</v>
      </c>
      <c r="AG179" s="2">
        <v>0.85197300000000009</v>
      </c>
      <c r="AH179" s="1192">
        <v>0</v>
      </c>
      <c r="AI179" s="1178"/>
    </row>
    <row r="180" spans="2:35" s="1177" customFormat="1" ht="18" customHeight="1" x14ac:dyDescent="0.3">
      <c r="B180" s="1996"/>
      <c r="C180" s="1188"/>
      <c r="D180" s="1193" t="s">
        <v>307</v>
      </c>
      <c r="E180" s="1190"/>
      <c r="F180" s="1190"/>
      <c r="G180" s="1190"/>
      <c r="H180" s="1190"/>
      <c r="I180" s="1190"/>
      <c r="J180" s="1190"/>
      <c r="K180" s="1190"/>
      <c r="L180" s="1190"/>
      <c r="M180" s="1190"/>
      <c r="N180" s="1190"/>
      <c r="O180" s="1190"/>
      <c r="P180" s="1190"/>
      <c r="Q180" s="1194">
        <f t="shared" si="2"/>
        <v>0</v>
      </c>
      <c r="R180" s="1178"/>
      <c r="S180" s="2"/>
      <c r="T180" s="2" t="s">
        <v>307</v>
      </c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1192">
        <v>0</v>
      </c>
      <c r="AI180" s="1178"/>
    </row>
    <row r="181" spans="2:35" s="1177" customFormat="1" ht="18" customHeight="1" x14ac:dyDescent="0.3">
      <c r="B181" s="1996"/>
      <c r="C181" s="1204"/>
      <c r="D181" s="1208" t="s">
        <v>308</v>
      </c>
      <c r="E181" s="1206"/>
      <c r="F181" s="1206"/>
      <c r="G181" s="1206"/>
      <c r="H181" s="1206"/>
      <c r="I181" s="1206"/>
      <c r="J181" s="1206"/>
      <c r="K181" s="1206"/>
      <c r="L181" s="1206"/>
      <c r="M181" s="1206"/>
      <c r="N181" s="1206"/>
      <c r="O181" s="1206"/>
      <c r="P181" s="1207"/>
      <c r="Q181" s="1196">
        <f t="shared" si="2"/>
        <v>0</v>
      </c>
      <c r="R181" s="1178"/>
      <c r="S181" s="2"/>
      <c r="T181" s="2" t="s">
        <v>308</v>
      </c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1192">
        <v>0</v>
      </c>
      <c r="AI181" s="1178"/>
    </row>
    <row r="182" spans="2:35" s="1177" customFormat="1" ht="18" customHeight="1" x14ac:dyDescent="0.3">
      <c r="B182" s="1995">
        <f>+B178+1</f>
        <v>45</v>
      </c>
      <c r="C182" s="1197" t="s">
        <v>88</v>
      </c>
      <c r="D182" s="1185" t="s">
        <v>305</v>
      </c>
      <c r="E182" s="1199">
        <v>273.45215400000001</v>
      </c>
      <c r="F182" s="1199">
        <v>295.12183699999997</v>
      </c>
      <c r="G182" s="1199">
        <v>323.91478900000004</v>
      </c>
      <c r="H182" s="1199">
        <v>280.84457099999997</v>
      </c>
      <c r="I182" s="1199">
        <v>251.04306899999997</v>
      </c>
      <c r="J182" s="1199">
        <v>242.62457299999997</v>
      </c>
      <c r="K182" s="1199">
        <v>245.170255</v>
      </c>
      <c r="L182" s="1199">
        <v>244.71250600000002</v>
      </c>
      <c r="M182" s="1199">
        <v>244.54100399999999</v>
      </c>
      <c r="N182" s="1199">
        <v>255.42852199999996</v>
      </c>
      <c r="O182" s="1199">
        <v>249.46091199999998</v>
      </c>
      <c r="P182" s="1200">
        <v>307.53827100000001</v>
      </c>
      <c r="Q182" s="1201">
        <f t="shared" si="2"/>
        <v>3213.8524630000002</v>
      </c>
      <c r="R182" s="1178"/>
      <c r="S182" s="2" t="s">
        <v>88</v>
      </c>
      <c r="T182" s="2" t="s">
        <v>305</v>
      </c>
      <c r="U182" s="2">
        <v>273.45215400000001</v>
      </c>
      <c r="V182" s="2">
        <v>295.12183699999997</v>
      </c>
      <c r="W182" s="2">
        <v>323.91478900000004</v>
      </c>
      <c r="X182" s="2">
        <v>280.84457099999997</v>
      </c>
      <c r="Y182" s="2">
        <v>251.04306899999997</v>
      </c>
      <c r="Z182" s="2">
        <v>242.62457299999997</v>
      </c>
      <c r="AA182" s="2">
        <v>245.170255</v>
      </c>
      <c r="AB182" s="2">
        <v>244.71250600000002</v>
      </c>
      <c r="AC182" s="2">
        <v>244.54100399999999</v>
      </c>
      <c r="AD182" s="2">
        <v>255.42852199999996</v>
      </c>
      <c r="AE182" s="2">
        <v>249.46091199999998</v>
      </c>
      <c r="AF182" s="2">
        <v>307.53827100000001</v>
      </c>
      <c r="AG182" s="2">
        <v>3213.8524630000002</v>
      </c>
      <c r="AH182" s="1192">
        <v>0</v>
      </c>
      <c r="AI182" s="1178"/>
    </row>
    <row r="183" spans="2:35" s="1177" customFormat="1" ht="18" customHeight="1" x14ac:dyDescent="0.3">
      <c r="B183" s="1996"/>
      <c r="C183" s="1188"/>
      <c r="D183" s="1189" t="s">
        <v>306</v>
      </c>
      <c r="E183" s="1190">
        <v>304.24192599999998</v>
      </c>
      <c r="F183" s="1190">
        <v>172.24331100000001</v>
      </c>
      <c r="G183" s="1190">
        <v>336.00329599999998</v>
      </c>
      <c r="H183" s="1190">
        <v>267.47852899999998</v>
      </c>
      <c r="I183" s="1190">
        <v>389.15165500000001</v>
      </c>
      <c r="J183" s="1190">
        <v>561.08809199999996</v>
      </c>
      <c r="K183" s="1190">
        <v>488.62511200000006</v>
      </c>
      <c r="L183" s="1190">
        <v>565.81950499999994</v>
      </c>
      <c r="M183" s="1190">
        <v>527.33115700000008</v>
      </c>
      <c r="N183" s="1190">
        <v>381.67556000000002</v>
      </c>
      <c r="O183" s="1190">
        <v>290.31016</v>
      </c>
      <c r="P183" s="1190">
        <v>299.12373300000002</v>
      </c>
      <c r="Q183" s="1191">
        <f t="shared" si="2"/>
        <v>4583.092036</v>
      </c>
      <c r="R183" s="1178"/>
      <c r="S183" s="2"/>
      <c r="T183" s="2" t="s">
        <v>306</v>
      </c>
      <c r="U183" s="2">
        <v>304.24192599999998</v>
      </c>
      <c r="V183" s="2">
        <v>172.24331100000001</v>
      </c>
      <c r="W183" s="2">
        <v>336.00329599999998</v>
      </c>
      <c r="X183" s="2">
        <v>267.47852899999998</v>
      </c>
      <c r="Y183" s="2">
        <v>389.15165500000001</v>
      </c>
      <c r="Z183" s="2">
        <v>561.08809199999996</v>
      </c>
      <c r="AA183" s="2">
        <v>488.62511200000006</v>
      </c>
      <c r="AB183" s="2">
        <v>565.81950499999994</v>
      </c>
      <c r="AC183" s="2">
        <v>527.33115700000008</v>
      </c>
      <c r="AD183" s="2">
        <v>381.67556000000002</v>
      </c>
      <c r="AE183" s="2">
        <v>290.31016</v>
      </c>
      <c r="AF183" s="2">
        <v>299.12373300000002</v>
      </c>
      <c r="AG183" s="2">
        <v>4583.092036</v>
      </c>
      <c r="AH183" s="1192">
        <v>0</v>
      </c>
      <c r="AI183" s="1178"/>
    </row>
    <row r="184" spans="2:35" s="1177" customFormat="1" ht="18" customHeight="1" x14ac:dyDescent="0.3">
      <c r="B184" s="1996"/>
      <c r="C184" s="1188"/>
      <c r="D184" s="1193" t="s">
        <v>307</v>
      </c>
      <c r="E184" s="1190"/>
      <c r="F184" s="1190"/>
      <c r="G184" s="1190"/>
      <c r="H184" s="1190"/>
      <c r="I184" s="1190"/>
      <c r="J184" s="1190"/>
      <c r="K184" s="1190">
        <v>41.992907000000002</v>
      </c>
      <c r="L184" s="1190">
        <v>57.744544000000005</v>
      </c>
      <c r="M184" s="1190">
        <v>68.892992000000007</v>
      </c>
      <c r="N184" s="1190">
        <v>74.047706000000005</v>
      </c>
      <c r="O184" s="1190">
        <v>75.666619999999995</v>
      </c>
      <c r="P184" s="1190">
        <v>77.766327000000004</v>
      </c>
      <c r="Q184" s="1194">
        <f t="shared" si="2"/>
        <v>396.11109600000003</v>
      </c>
      <c r="R184" s="1178"/>
      <c r="S184" s="2"/>
      <c r="T184" s="2" t="s">
        <v>307</v>
      </c>
      <c r="U184" s="2"/>
      <c r="V184" s="2"/>
      <c r="W184" s="2"/>
      <c r="X184" s="2"/>
      <c r="Y184" s="2"/>
      <c r="Z184" s="2"/>
      <c r="AA184" s="2">
        <v>41.992907000000002</v>
      </c>
      <c r="AB184" s="2">
        <v>57.744544000000005</v>
      </c>
      <c r="AC184" s="2">
        <v>68.892992000000007</v>
      </c>
      <c r="AD184" s="2">
        <v>74.047706000000005</v>
      </c>
      <c r="AE184" s="2">
        <v>75.666619999999995</v>
      </c>
      <c r="AF184" s="2">
        <v>77.766327000000004</v>
      </c>
      <c r="AG184" s="2">
        <v>396.11109600000003</v>
      </c>
      <c r="AH184" s="1192">
        <v>0</v>
      </c>
      <c r="AI184" s="1178"/>
    </row>
    <row r="185" spans="2:35" s="1177" customFormat="1" ht="18" customHeight="1" x14ac:dyDescent="0.3">
      <c r="B185" s="1996"/>
      <c r="C185" s="1204"/>
      <c r="D185" s="1208" t="s">
        <v>308</v>
      </c>
      <c r="E185" s="1206"/>
      <c r="F185" s="1206"/>
      <c r="G185" s="1206"/>
      <c r="H185" s="1206"/>
      <c r="I185" s="1206"/>
      <c r="J185" s="1206"/>
      <c r="K185" s="1206">
        <v>41.140111999999995</v>
      </c>
      <c r="L185" s="1206">
        <v>38.835709999999999</v>
      </c>
      <c r="M185" s="1206">
        <v>54.619842000000006</v>
      </c>
      <c r="N185" s="1206">
        <v>51.924070999999998</v>
      </c>
      <c r="O185" s="1206">
        <v>51.674721000000005</v>
      </c>
      <c r="P185" s="1207">
        <v>48.621354999999994</v>
      </c>
      <c r="Q185" s="1196">
        <f t="shared" si="2"/>
        <v>286.815811</v>
      </c>
      <c r="R185" s="1178"/>
      <c r="S185" s="2"/>
      <c r="T185" s="2" t="s">
        <v>308</v>
      </c>
      <c r="U185" s="2"/>
      <c r="V185" s="2"/>
      <c r="W185" s="2"/>
      <c r="X185" s="2"/>
      <c r="Y185" s="2"/>
      <c r="Z185" s="2"/>
      <c r="AA185" s="2">
        <v>41.140111999999995</v>
      </c>
      <c r="AB185" s="2">
        <v>38.835709999999999</v>
      </c>
      <c r="AC185" s="2">
        <v>54.619842000000006</v>
      </c>
      <c r="AD185" s="2">
        <v>51.924070999999998</v>
      </c>
      <c r="AE185" s="2">
        <v>51.674721000000005</v>
      </c>
      <c r="AF185" s="2">
        <v>48.621354999999994</v>
      </c>
      <c r="AG185" s="2">
        <v>286.815811</v>
      </c>
      <c r="AH185" s="1192">
        <v>0</v>
      </c>
      <c r="AI185" s="1178"/>
    </row>
    <row r="186" spans="2:35" s="1177" customFormat="1" ht="18" customHeight="1" x14ac:dyDescent="0.3">
      <c r="B186" s="1995">
        <f>+B182+1</f>
        <v>46</v>
      </c>
      <c r="C186" s="1197" t="s">
        <v>90</v>
      </c>
      <c r="D186" s="1185" t="s">
        <v>305</v>
      </c>
      <c r="E186" s="1199"/>
      <c r="F186" s="1199"/>
      <c r="G186" s="1199"/>
      <c r="H186" s="1199"/>
      <c r="I186" s="1199"/>
      <c r="J186" s="1199"/>
      <c r="K186" s="1199"/>
      <c r="L186" s="1199"/>
      <c r="M186" s="1199"/>
      <c r="N186" s="1199"/>
      <c r="O186" s="1199"/>
      <c r="P186" s="1200"/>
      <c r="Q186" s="1201">
        <f t="shared" si="2"/>
        <v>0</v>
      </c>
      <c r="R186" s="1178"/>
      <c r="S186" s="2" t="s">
        <v>90</v>
      </c>
      <c r="T186" s="2" t="s">
        <v>305</v>
      </c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1192">
        <v>0</v>
      </c>
      <c r="AI186" s="1178"/>
    </row>
    <row r="187" spans="2:35" s="1177" customFormat="1" ht="18" customHeight="1" x14ac:dyDescent="0.3">
      <c r="B187" s="1996"/>
      <c r="C187" s="1188"/>
      <c r="D187" s="1189" t="s">
        <v>306</v>
      </c>
      <c r="E187" s="1190">
        <v>62.152998999999994</v>
      </c>
      <c r="F187" s="1190">
        <v>53.042404999999995</v>
      </c>
      <c r="G187" s="1190">
        <v>58.362845999999998</v>
      </c>
      <c r="H187" s="1190">
        <v>56.283943000000001</v>
      </c>
      <c r="I187" s="1190">
        <v>62.847240000000006</v>
      </c>
      <c r="J187" s="1190">
        <v>61.792358999999998</v>
      </c>
      <c r="K187" s="1190">
        <v>67.181308000000016</v>
      </c>
      <c r="L187" s="1190">
        <v>72.609625000000008</v>
      </c>
      <c r="M187" s="1190">
        <v>65.310528000000005</v>
      </c>
      <c r="N187" s="1190">
        <v>65.611078000000006</v>
      </c>
      <c r="O187" s="1190">
        <v>49.624806999999997</v>
      </c>
      <c r="P187" s="1190">
        <v>34.064050000000002</v>
      </c>
      <c r="Q187" s="1191">
        <f t="shared" si="2"/>
        <v>708.88318800000002</v>
      </c>
      <c r="R187" s="1178"/>
      <c r="S187" s="2"/>
      <c r="T187" s="2" t="s">
        <v>306</v>
      </c>
      <c r="U187" s="2">
        <v>62.152998999999994</v>
      </c>
      <c r="V187" s="2">
        <v>53.042404999999995</v>
      </c>
      <c r="W187" s="2">
        <v>58.362845999999998</v>
      </c>
      <c r="X187" s="2">
        <v>56.283943000000001</v>
      </c>
      <c r="Y187" s="2">
        <v>62.847240000000006</v>
      </c>
      <c r="Z187" s="2">
        <v>61.792358999999998</v>
      </c>
      <c r="AA187" s="2">
        <v>67.181308000000016</v>
      </c>
      <c r="AB187" s="2">
        <v>72.609625000000008</v>
      </c>
      <c r="AC187" s="2">
        <v>65.310528000000005</v>
      </c>
      <c r="AD187" s="2">
        <v>65.611078000000006</v>
      </c>
      <c r="AE187" s="2">
        <v>49.624806999999997</v>
      </c>
      <c r="AF187" s="2">
        <v>34.064050000000002</v>
      </c>
      <c r="AG187" s="2">
        <v>708.88318800000002</v>
      </c>
      <c r="AH187" s="1192">
        <v>0</v>
      </c>
      <c r="AI187" s="1178"/>
    </row>
    <row r="188" spans="2:35" s="1177" customFormat="1" ht="18" customHeight="1" x14ac:dyDescent="0.3">
      <c r="B188" s="1996"/>
      <c r="C188" s="1188"/>
      <c r="D188" s="1193" t="s">
        <v>307</v>
      </c>
      <c r="E188" s="1190"/>
      <c r="F188" s="1190"/>
      <c r="G188" s="1190"/>
      <c r="H188" s="1190"/>
      <c r="I188" s="1190"/>
      <c r="J188" s="1190"/>
      <c r="K188" s="1190"/>
      <c r="L188" s="1190"/>
      <c r="M188" s="1190"/>
      <c r="N188" s="1190"/>
      <c r="O188" s="1190"/>
      <c r="P188" s="1190"/>
      <c r="Q188" s="1194">
        <f t="shared" si="2"/>
        <v>0</v>
      </c>
      <c r="R188" s="1178"/>
      <c r="S188" s="2"/>
      <c r="T188" s="2" t="s">
        <v>307</v>
      </c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1192">
        <v>0</v>
      </c>
      <c r="AI188" s="1178"/>
    </row>
    <row r="189" spans="2:35" s="1177" customFormat="1" ht="18" customHeight="1" x14ac:dyDescent="0.3">
      <c r="B189" s="1996"/>
      <c r="C189" s="1204"/>
      <c r="D189" s="1208" t="s">
        <v>308</v>
      </c>
      <c r="E189" s="1206"/>
      <c r="F189" s="1206"/>
      <c r="G189" s="1206"/>
      <c r="H189" s="1206"/>
      <c r="I189" s="1206"/>
      <c r="J189" s="1206"/>
      <c r="K189" s="1206"/>
      <c r="L189" s="1206"/>
      <c r="M189" s="1206"/>
      <c r="N189" s="1206"/>
      <c r="O189" s="1206"/>
      <c r="P189" s="1207"/>
      <c r="Q189" s="1196">
        <f t="shared" si="2"/>
        <v>0</v>
      </c>
      <c r="R189" s="1178"/>
      <c r="S189" s="2"/>
      <c r="T189" s="2" t="s">
        <v>308</v>
      </c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1192">
        <v>0</v>
      </c>
      <c r="AI189" s="1178"/>
    </row>
    <row r="190" spans="2:35" s="1177" customFormat="1" ht="18" customHeight="1" x14ac:dyDescent="0.3">
      <c r="B190" s="1995">
        <f>+B186+1</f>
        <v>47</v>
      </c>
      <c r="C190" s="1197" t="s">
        <v>92</v>
      </c>
      <c r="D190" s="1185" t="s">
        <v>305</v>
      </c>
      <c r="E190" s="1199"/>
      <c r="F190" s="1199"/>
      <c r="G190" s="1199"/>
      <c r="H190" s="1199"/>
      <c r="I190" s="1199"/>
      <c r="J190" s="1199"/>
      <c r="K190" s="1199"/>
      <c r="L190" s="1199"/>
      <c r="M190" s="1199"/>
      <c r="N190" s="1199"/>
      <c r="O190" s="1199"/>
      <c r="P190" s="1200"/>
      <c r="Q190" s="1201">
        <f t="shared" si="2"/>
        <v>0</v>
      </c>
      <c r="R190" s="1178"/>
      <c r="S190" s="2" t="s">
        <v>92</v>
      </c>
      <c r="T190" s="2" t="s">
        <v>305</v>
      </c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1192">
        <v>0</v>
      </c>
      <c r="AI190" s="1178"/>
    </row>
    <row r="191" spans="2:35" s="1177" customFormat="1" ht="18" customHeight="1" x14ac:dyDescent="0.3">
      <c r="B191" s="1996"/>
      <c r="C191" s="1188"/>
      <c r="D191" s="1189" t="s">
        <v>306</v>
      </c>
      <c r="E191" s="1190"/>
      <c r="F191" s="1190"/>
      <c r="G191" s="1190"/>
      <c r="H191" s="1190"/>
      <c r="I191" s="1190"/>
      <c r="J191" s="1190"/>
      <c r="K191" s="1190"/>
      <c r="L191" s="1190"/>
      <c r="M191" s="1190"/>
      <c r="N191" s="1190"/>
      <c r="O191" s="1190"/>
      <c r="P191" s="1190"/>
      <c r="Q191" s="1191">
        <f t="shared" si="2"/>
        <v>0</v>
      </c>
      <c r="R191" s="1178"/>
      <c r="S191" s="2"/>
      <c r="T191" s="2" t="s">
        <v>306</v>
      </c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1192">
        <v>0</v>
      </c>
      <c r="AI191" s="1178"/>
    </row>
    <row r="192" spans="2:35" s="1177" customFormat="1" ht="18" customHeight="1" x14ac:dyDescent="0.3">
      <c r="B192" s="1996"/>
      <c r="C192" s="1188"/>
      <c r="D192" s="1193" t="s">
        <v>307</v>
      </c>
      <c r="E192" s="1190">
        <v>40.219043999999997</v>
      </c>
      <c r="F192" s="1190">
        <v>28.271376</v>
      </c>
      <c r="G192" s="1190">
        <v>30.618478000000003</v>
      </c>
      <c r="H192" s="1190">
        <v>34.429828000000001</v>
      </c>
      <c r="I192" s="1190">
        <v>33.132477999999999</v>
      </c>
      <c r="J192" s="1190">
        <v>34.799642999999996</v>
      </c>
      <c r="K192" s="1190"/>
      <c r="L192" s="1190"/>
      <c r="M192" s="1190"/>
      <c r="N192" s="1190"/>
      <c r="O192" s="1190"/>
      <c r="P192" s="1190"/>
      <c r="Q192" s="1194">
        <f t="shared" si="2"/>
        <v>201.47084699999999</v>
      </c>
      <c r="R192" s="1178"/>
      <c r="S192" s="2"/>
      <c r="T192" s="2" t="s">
        <v>307</v>
      </c>
      <c r="U192" s="2">
        <v>40.219043999999997</v>
      </c>
      <c r="V192" s="2">
        <v>28.271376</v>
      </c>
      <c r="W192" s="2">
        <v>30.618478000000003</v>
      </c>
      <c r="X192" s="2">
        <v>34.429828000000001</v>
      </c>
      <c r="Y192" s="2">
        <v>33.132477999999999</v>
      </c>
      <c r="Z192" s="2">
        <v>34.799642999999996</v>
      </c>
      <c r="AA192" s="2"/>
      <c r="AB192" s="2"/>
      <c r="AC192" s="2"/>
      <c r="AD192" s="2"/>
      <c r="AE192" s="2"/>
      <c r="AF192" s="2"/>
      <c r="AG192" s="2">
        <v>201.47084699999999</v>
      </c>
      <c r="AH192" s="1192">
        <v>0</v>
      </c>
      <c r="AI192" s="1178"/>
    </row>
    <row r="193" spans="2:35" s="1177" customFormat="1" ht="18" customHeight="1" x14ac:dyDescent="0.3">
      <c r="B193" s="1996"/>
      <c r="C193" s="1204"/>
      <c r="D193" s="1208" t="s">
        <v>308</v>
      </c>
      <c r="E193" s="1206">
        <v>44.242767000000008</v>
      </c>
      <c r="F193" s="1206">
        <v>11.493986999999999</v>
      </c>
      <c r="G193" s="1206">
        <v>23.864314</v>
      </c>
      <c r="H193" s="1206">
        <v>38.569278999999995</v>
      </c>
      <c r="I193" s="1206">
        <v>43.749296999999999</v>
      </c>
      <c r="J193" s="1206">
        <v>37.010038000000002</v>
      </c>
      <c r="K193" s="1206"/>
      <c r="L193" s="1206"/>
      <c r="M193" s="1206"/>
      <c r="N193" s="1206"/>
      <c r="O193" s="1206"/>
      <c r="P193" s="1207"/>
      <c r="Q193" s="1196">
        <f t="shared" si="2"/>
        <v>198.92968200000001</v>
      </c>
      <c r="R193" s="1178"/>
      <c r="S193" s="2"/>
      <c r="T193" s="2" t="s">
        <v>308</v>
      </c>
      <c r="U193" s="2">
        <v>44.242767000000008</v>
      </c>
      <c r="V193" s="2">
        <v>11.493986999999999</v>
      </c>
      <c r="W193" s="2">
        <v>23.864314</v>
      </c>
      <c r="X193" s="2">
        <v>38.569278999999995</v>
      </c>
      <c r="Y193" s="2">
        <v>43.749296999999999</v>
      </c>
      <c r="Z193" s="2">
        <v>37.010038000000002</v>
      </c>
      <c r="AA193" s="2"/>
      <c r="AB193" s="2"/>
      <c r="AC193" s="2"/>
      <c r="AD193" s="2"/>
      <c r="AE193" s="2"/>
      <c r="AF193" s="2"/>
      <c r="AG193" s="2">
        <v>198.92968200000001</v>
      </c>
      <c r="AH193" s="1192">
        <v>0</v>
      </c>
      <c r="AI193" s="1178"/>
    </row>
    <row r="194" spans="2:35" s="1177" customFormat="1" ht="18" customHeight="1" x14ac:dyDescent="0.3">
      <c r="B194" s="1995">
        <f>+B190+1</f>
        <v>48</v>
      </c>
      <c r="C194" s="1197" t="s">
        <v>94</v>
      </c>
      <c r="D194" s="1185" t="s">
        <v>305</v>
      </c>
      <c r="E194" s="1199"/>
      <c r="F194" s="1199"/>
      <c r="G194" s="1199"/>
      <c r="H194" s="1199"/>
      <c r="I194" s="1199"/>
      <c r="J194" s="1199"/>
      <c r="K194" s="1199"/>
      <c r="L194" s="1199"/>
      <c r="M194" s="1199"/>
      <c r="N194" s="1199"/>
      <c r="O194" s="1199"/>
      <c r="P194" s="1200"/>
      <c r="Q194" s="1201">
        <f t="shared" si="2"/>
        <v>0</v>
      </c>
      <c r="R194" s="1178"/>
      <c r="S194" s="2" t="s">
        <v>94</v>
      </c>
      <c r="T194" s="2" t="s">
        <v>305</v>
      </c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1192">
        <v>0</v>
      </c>
      <c r="AI194" s="1178"/>
    </row>
    <row r="195" spans="2:35" s="1177" customFormat="1" ht="18" customHeight="1" x14ac:dyDescent="0.3">
      <c r="B195" s="1996"/>
      <c r="C195" s="1188"/>
      <c r="D195" s="1189" t="s">
        <v>306</v>
      </c>
      <c r="E195" s="1190"/>
      <c r="F195" s="1190"/>
      <c r="G195" s="1190"/>
      <c r="H195" s="1190"/>
      <c r="I195" s="1190"/>
      <c r="J195" s="1190"/>
      <c r="K195" s="1190"/>
      <c r="L195" s="1190"/>
      <c r="M195" s="1190"/>
      <c r="N195" s="1190"/>
      <c r="O195" s="1190"/>
      <c r="P195" s="1190"/>
      <c r="Q195" s="1191">
        <f t="shared" si="2"/>
        <v>0</v>
      </c>
      <c r="R195" s="1178"/>
      <c r="S195" s="2"/>
      <c r="T195" s="2" t="s">
        <v>306</v>
      </c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1192">
        <v>0</v>
      </c>
      <c r="AI195" s="1178"/>
    </row>
    <row r="196" spans="2:35" s="1177" customFormat="1" ht="18" customHeight="1" x14ac:dyDescent="0.3">
      <c r="B196" s="1996"/>
      <c r="C196" s="1188"/>
      <c r="D196" s="1193" t="s">
        <v>307</v>
      </c>
      <c r="E196" s="1190"/>
      <c r="F196" s="1190"/>
      <c r="G196" s="1190"/>
      <c r="H196" s="1190"/>
      <c r="I196" s="1190"/>
      <c r="J196" s="1190"/>
      <c r="K196" s="1190"/>
      <c r="L196" s="1190"/>
      <c r="M196" s="1190"/>
      <c r="N196" s="1190"/>
      <c r="O196" s="1190"/>
      <c r="P196" s="1190"/>
      <c r="Q196" s="1194">
        <f t="shared" si="2"/>
        <v>0</v>
      </c>
      <c r="R196" s="1178"/>
      <c r="S196" s="2"/>
      <c r="T196" s="2" t="s">
        <v>307</v>
      </c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1192">
        <v>0</v>
      </c>
      <c r="AI196" s="1178"/>
    </row>
    <row r="197" spans="2:35" s="1177" customFormat="1" ht="18" customHeight="1" x14ac:dyDescent="0.3">
      <c r="B197" s="1996"/>
      <c r="C197" s="1204"/>
      <c r="D197" s="1208" t="s">
        <v>308</v>
      </c>
      <c r="E197" s="1206">
        <v>34.79616</v>
      </c>
      <c r="F197" s="1206">
        <v>17.692416999999999</v>
      </c>
      <c r="G197" s="1206">
        <v>14.711877000000001</v>
      </c>
      <c r="H197" s="1206">
        <v>20.659196000000001</v>
      </c>
      <c r="I197" s="1206">
        <v>36.403247999999998</v>
      </c>
      <c r="J197" s="1206">
        <v>33.11947</v>
      </c>
      <c r="K197" s="1206">
        <v>31.406054999999995</v>
      </c>
      <c r="L197" s="1206">
        <v>31.254552000000004</v>
      </c>
      <c r="M197" s="1206">
        <v>41.307492999999994</v>
      </c>
      <c r="N197" s="1206">
        <v>46.586117000000002</v>
      </c>
      <c r="O197" s="1206">
        <v>46.915896000000004</v>
      </c>
      <c r="P197" s="1207">
        <v>42.930319000000004</v>
      </c>
      <c r="Q197" s="1196">
        <f t="shared" si="2"/>
        <v>397.78280000000001</v>
      </c>
      <c r="R197" s="1178"/>
      <c r="S197" s="2"/>
      <c r="T197" s="2" t="s">
        <v>308</v>
      </c>
      <c r="U197" s="2">
        <v>34.79616</v>
      </c>
      <c r="V197" s="2">
        <v>17.692416999999999</v>
      </c>
      <c r="W197" s="2">
        <v>14.711877000000001</v>
      </c>
      <c r="X197" s="2">
        <v>20.659196000000001</v>
      </c>
      <c r="Y197" s="2">
        <v>36.403247999999998</v>
      </c>
      <c r="Z197" s="2">
        <v>33.11947</v>
      </c>
      <c r="AA197" s="2">
        <v>31.406054999999995</v>
      </c>
      <c r="AB197" s="2">
        <v>31.254552000000004</v>
      </c>
      <c r="AC197" s="2">
        <v>41.307492999999994</v>
      </c>
      <c r="AD197" s="2">
        <v>46.586117000000002</v>
      </c>
      <c r="AE197" s="2">
        <v>46.915896000000004</v>
      </c>
      <c r="AF197" s="2">
        <v>42.930319000000004</v>
      </c>
      <c r="AG197" s="2">
        <v>397.78280000000001</v>
      </c>
      <c r="AH197" s="1192">
        <v>0</v>
      </c>
      <c r="AI197" s="1178"/>
    </row>
    <row r="198" spans="2:35" s="1177" customFormat="1" ht="18" customHeight="1" x14ac:dyDescent="0.3">
      <c r="B198" s="1995">
        <f>+B194+1</f>
        <v>49</v>
      </c>
      <c r="C198" s="1197" t="s">
        <v>1820</v>
      </c>
      <c r="D198" s="1185" t="s">
        <v>305</v>
      </c>
      <c r="E198" s="1199"/>
      <c r="F198" s="1199"/>
      <c r="G198" s="1199"/>
      <c r="H198" s="1199"/>
      <c r="I198" s="1199"/>
      <c r="J198" s="1199"/>
      <c r="K198" s="1199"/>
      <c r="L198" s="1199"/>
      <c r="M198" s="1199"/>
      <c r="N198" s="1199"/>
      <c r="O198" s="1199"/>
      <c r="P198" s="1200"/>
      <c r="Q198" s="1201">
        <f t="shared" ref="Q198:Q261" si="3">+SUM(E198:P198)</f>
        <v>0</v>
      </c>
      <c r="R198" s="1178"/>
      <c r="S198" s="2" t="s">
        <v>1820</v>
      </c>
      <c r="T198" s="2" t="s">
        <v>305</v>
      </c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1192">
        <v>0</v>
      </c>
      <c r="AI198" s="1178"/>
    </row>
    <row r="199" spans="2:35" s="1177" customFormat="1" ht="18" customHeight="1" x14ac:dyDescent="0.3">
      <c r="B199" s="1996"/>
      <c r="C199" s="1188"/>
      <c r="D199" s="1189" t="s">
        <v>306</v>
      </c>
      <c r="E199" s="1190"/>
      <c r="F199" s="1190"/>
      <c r="G199" s="1190"/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1">
        <f t="shared" si="3"/>
        <v>0</v>
      </c>
      <c r="R199" s="1178"/>
      <c r="S199" s="2"/>
      <c r="T199" s="2" t="s">
        <v>306</v>
      </c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1192">
        <v>0</v>
      </c>
      <c r="AI199" s="1178"/>
    </row>
    <row r="200" spans="2:35" s="1177" customFormat="1" ht="18" customHeight="1" x14ac:dyDescent="0.3">
      <c r="B200" s="1996"/>
      <c r="C200" s="1188"/>
      <c r="D200" s="1193" t="s">
        <v>307</v>
      </c>
      <c r="E200" s="1190"/>
      <c r="F200" s="1190"/>
      <c r="G200" s="1190"/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4">
        <f t="shared" si="3"/>
        <v>0</v>
      </c>
      <c r="R200" s="1178"/>
      <c r="S200" s="2"/>
      <c r="T200" s="2" t="s">
        <v>307</v>
      </c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1192">
        <v>0</v>
      </c>
      <c r="AI200" s="1178"/>
    </row>
    <row r="201" spans="2:35" s="1177" customFormat="1" ht="18" customHeight="1" x14ac:dyDescent="0.3">
      <c r="B201" s="1996"/>
      <c r="C201" s="1204"/>
      <c r="D201" s="1208" t="s">
        <v>308</v>
      </c>
      <c r="E201" s="1206"/>
      <c r="F201" s="1206"/>
      <c r="G201" s="1206"/>
      <c r="H201" s="1206"/>
      <c r="I201" s="1206"/>
      <c r="J201" s="1206"/>
      <c r="K201" s="1206"/>
      <c r="L201" s="1206"/>
      <c r="M201" s="1206"/>
      <c r="N201" s="1206"/>
      <c r="O201" s="1206">
        <v>3.1330979999999999</v>
      </c>
      <c r="P201" s="1207">
        <v>33.474510000000002</v>
      </c>
      <c r="Q201" s="1196">
        <f t="shared" si="3"/>
        <v>36.607607999999999</v>
      </c>
      <c r="R201" s="1178"/>
      <c r="S201" s="2"/>
      <c r="T201" s="2" t="s">
        <v>308</v>
      </c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>
        <v>3.1330979999999999</v>
      </c>
      <c r="AF201" s="2">
        <v>33.474510000000002</v>
      </c>
      <c r="AG201" s="2">
        <v>36.607607999999999</v>
      </c>
      <c r="AH201" s="1192">
        <v>0</v>
      </c>
      <c r="AI201" s="1178"/>
    </row>
    <row r="202" spans="2:35" s="1177" customFormat="1" ht="18" customHeight="1" x14ac:dyDescent="0.3">
      <c r="B202" s="1995">
        <f>+B198+1</f>
        <v>50</v>
      </c>
      <c r="C202" s="1197" t="s">
        <v>96</v>
      </c>
      <c r="D202" s="1185" t="s">
        <v>305</v>
      </c>
      <c r="E202" s="1199">
        <v>135.01830100000001</v>
      </c>
      <c r="F202" s="1199">
        <v>123.14182700000001</v>
      </c>
      <c r="G202" s="1199">
        <v>112.630944</v>
      </c>
      <c r="H202" s="1199">
        <v>81.284086000000002</v>
      </c>
      <c r="I202" s="1199">
        <v>69.064565000000002</v>
      </c>
      <c r="J202" s="1199">
        <v>37.207481999999999</v>
      </c>
      <c r="K202" s="1199">
        <v>42.010842999999994</v>
      </c>
      <c r="L202" s="1199">
        <v>56.661201000000005</v>
      </c>
      <c r="M202" s="1199">
        <v>31.512827000000001</v>
      </c>
      <c r="N202" s="1199">
        <v>60.355797999999993</v>
      </c>
      <c r="O202" s="1199">
        <v>66.20798400000001</v>
      </c>
      <c r="P202" s="1200">
        <v>132.77382</v>
      </c>
      <c r="Q202" s="1201">
        <f t="shared" si="3"/>
        <v>947.86967800000002</v>
      </c>
      <c r="R202" s="1178"/>
      <c r="S202" s="2" t="s">
        <v>96</v>
      </c>
      <c r="T202" s="2" t="s">
        <v>305</v>
      </c>
      <c r="U202" s="2">
        <v>135.01830100000001</v>
      </c>
      <c r="V202" s="2">
        <v>123.14182700000001</v>
      </c>
      <c r="W202" s="2">
        <v>112.630944</v>
      </c>
      <c r="X202" s="2">
        <v>81.284086000000002</v>
      </c>
      <c r="Y202" s="2">
        <v>69.064565000000002</v>
      </c>
      <c r="Z202" s="2">
        <v>37.207481999999999</v>
      </c>
      <c r="AA202" s="2">
        <v>42.010842999999994</v>
      </c>
      <c r="AB202" s="2">
        <v>56.661201000000005</v>
      </c>
      <c r="AC202" s="2">
        <v>31.512827000000001</v>
      </c>
      <c r="AD202" s="2">
        <v>60.355797999999993</v>
      </c>
      <c r="AE202" s="2">
        <v>66.20798400000001</v>
      </c>
      <c r="AF202" s="2">
        <v>132.77382</v>
      </c>
      <c r="AG202" s="2">
        <v>947.86967800000002</v>
      </c>
      <c r="AH202" s="1192">
        <v>0</v>
      </c>
      <c r="AI202" s="1178"/>
    </row>
    <row r="203" spans="2:35" s="1177" customFormat="1" ht="18" customHeight="1" x14ac:dyDescent="0.3">
      <c r="B203" s="1996"/>
      <c r="C203" s="1188"/>
      <c r="D203" s="1189" t="s">
        <v>306</v>
      </c>
      <c r="E203" s="1190">
        <v>446.338708</v>
      </c>
      <c r="F203" s="1190">
        <v>303.97978099999995</v>
      </c>
      <c r="G203" s="1190">
        <v>531.06685599999992</v>
      </c>
      <c r="H203" s="1190">
        <v>486.56365899999997</v>
      </c>
      <c r="I203" s="1190">
        <v>594.76192400000002</v>
      </c>
      <c r="J203" s="1190">
        <v>675.86548600000003</v>
      </c>
      <c r="K203" s="1190">
        <v>693.22680700000024</v>
      </c>
      <c r="L203" s="1190">
        <v>831.31664400000011</v>
      </c>
      <c r="M203" s="1190">
        <v>714.29749000000004</v>
      </c>
      <c r="N203" s="1190">
        <v>660.64357699999994</v>
      </c>
      <c r="O203" s="1190">
        <v>608.10862200000008</v>
      </c>
      <c r="P203" s="1190">
        <v>507.39938000000001</v>
      </c>
      <c r="Q203" s="1191">
        <f t="shared" si="3"/>
        <v>7053.5689339999999</v>
      </c>
      <c r="R203" s="1178"/>
      <c r="S203" s="2"/>
      <c r="T203" s="2" t="s">
        <v>306</v>
      </c>
      <c r="U203" s="2">
        <v>446.338708</v>
      </c>
      <c r="V203" s="2">
        <v>303.97978099999995</v>
      </c>
      <c r="W203" s="2">
        <v>531.06685599999992</v>
      </c>
      <c r="X203" s="2">
        <v>486.56365899999997</v>
      </c>
      <c r="Y203" s="2">
        <v>594.76192400000002</v>
      </c>
      <c r="Z203" s="2">
        <v>675.86548600000003</v>
      </c>
      <c r="AA203" s="2">
        <v>693.22680700000024</v>
      </c>
      <c r="AB203" s="2">
        <v>831.31664400000011</v>
      </c>
      <c r="AC203" s="2">
        <v>714.29749000000004</v>
      </c>
      <c r="AD203" s="2">
        <v>660.64357699999994</v>
      </c>
      <c r="AE203" s="2">
        <v>608.10862200000008</v>
      </c>
      <c r="AF203" s="2">
        <v>507.39938000000001</v>
      </c>
      <c r="AG203" s="2">
        <v>7053.5689339999999</v>
      </c>
      <c r="AH203" s="1192">
        <v>0</v>
      </c>
      <c r="AI203" s="1178"/>
    </row>
    <row r="204" spans="2:35" s="1177" customFormat="1" ht="18" customHeight="1" x14ac:dyDescent="0.3">
      <c r="B204" s="1996"/>
      <c r="C204" s="1188"/>
      <c r="D204" s="1193" t="s">
        <v>307</v>
      </c>
      <c r="E204" s="1190">
        <v>9.1493769999999994</v>
      </c>
      <c r="F204" s="1190">
        <v>6.4975989999999992</v>
      </c>
      <c r="G204" s="1190">
        <v>6.8828930000000001</v>
      </c>
      <c r="H204" s="1190">
        <v>9.0018029999999989</v>
      </c>
      <c r="I204" s="1190">
        <v>7.5567530000000005</v>
      </c>
      <c r="J204" s="1190">
        <v>7.7137609999999999</v>
      </c>
      <c r="K204" s="1190">
        <v>8.2139860000000002</v>
      </c>
      <c r="L204" s="1190">
        <v>9.2121999999999993</v>
      </c>
      <c r="M204" s="1190">
        <v>10.126011999999999</v>
      </c>
      <c r="N204" s="1190">
        <v>10.871726000000001</v>
      </c>
      <c r="O204" s="1190">
        <v>10.995566999999999</v>
      </c>
      <c r="P204" s="1190">
        <v>10.937946999999999</v>
      </c>
      <c r="Q204" s="1194">
        <f t="shared" si="3"/>
        <v>107.15962399999998</v>
      </c>
      <c r="R204" s="1178"/>
      <c r="S204" s="2"/>
      <c r="T204" s="2" t="s">
        <v>307</v>
      </c>
      <c r="U204" s="2">
        <v>9.1493769999999994</v>
      </c>
      <c r="V204" s="2">
        <v>6.4975989999999992</v>
      </c>
      <c r="W204" s="2">
        <v>6.8828930000000001</v>
      </c>
      <c r="X204" s="2">
        <v>9.0018029999999989</v>
      </c>
      <c r="Y204" s="2">
        <v>7.5567530000000005</v>
      </c>
      <c r="Z204" s="2">
        <v>7.7137609999999999</v>
      </c>
      <c r="AA204" s="2">
        <v>8.2139860000000002</v>
      </c>
      <c r="AB204" s="2">
        <v>9.2121999999999993</v>
      </c>
      <c r="AC204" s="2">
        <v>10.126011999999999</v>
      </c>
      <c r="AD204" s="2">
        <v>10.871726000000001</v>
      </c>
      <c r="AE204" s="2">
        <v>10.995566999999999</v>
      </c>
      <c r="AF204" s="2">
        <v>10.937946999999999</v>
      </c>
      <c r="AG204" s="2">
        <v>107.15962399999998</v>
      </c>
      <c r="AH204" s="1192">
        <v>0</v>
      </c>
      <c r="AI204" s="1178"/>
    </row>
    <row r="205" spans="2:35" s="1177" customFormat="1" ht="18" customHeight="1" x14ac:dyDescent="0.3">
      <c r="B205" s="1996"/>
      <c r="C205" s="1204"/>
      <c r="D205" s="1208" t="s">
        <v>308</v>
      </c>
      <c r="E205" s="1206">
        <v>7.3105010000000004</v>
      </c>
      <c r="F205" s="1206">
        <v>27.250965000000001</v>
      </c>
      <c r="G205" s="1206">
        <v>35.962628000000002</v>
      </c>
      <c r="H205" s="1206">
        <v>75.380048999999985</v>
      </c>
      <c r="I205" s="1206">
        <v>78.533320999999987</v>
      </c>
      <c r="J205" s="1206">
        <v>68.789210999999995</v>
      </c>
      <c r="K205" s="1206">
        <v>55.693608000000005</v>
      </c>
      <c r="L205" s="1206">
        <v>53.027498999999999</v>
      </c>
      <c r="M205" s="1206">
        <v>77.76338100000001</v>
      </c>
      <c r="N205" s="1206">
        <v>72.967459999999988</v>
      </c>
      <c r="O205" s="1206">
        <v>83.872955000000005</v>
      </c>
      <c r="P205" s="1207">
        <v>71.272736000000009</v>
      </c>
      <c r="Q205" s="1196">
        <f t="shared" si="3"/>
        <v>707.82431399999996</v>
      </c>
      <c r="R205" s="1178"/>
      <c r="S205" s="2"/>
      <c r="T205" s="2" t="s">
        <v>308</v>
      </c>
      <c r="U205" s="2">
        <v>7.3105010000000004</v>
      </c>
      <c r="V205" s="2">
        <v>27.250965000000001</v>
      </c>
      <c r="W205" s="2">
        <v>35.962628000000002</v>
      </c>
      <c r="X205" s="2">
        <v>75.380048999999985</v>
      </c>
      <c r="Y205" s="2">
        <v>78.533320999999987</v>
      </c>
      <c r="Z205" s="2">
        <v>68.789210999999995</v>
      </c>
      <c r="AA205" s="2">
        <v>55.693608000000005</v>
      </c>
      <c r="AB205" s="2">
        <v>53.027498999999999</v>
      </c>
      <c r="AC205" s="2">
        <v>77.76338100000001</v>
      </c>
      <c r="AD205" s="2">
        <v>72.967459999999988</v>
      </c>
      <c r="AE205" s="2">
        <v>83.872955000000005</v>
      </c>
      <c r="AF205" s="2">
        <v>71.272736000000009</v>
      </c>
      <c r="AG205" s="2">
        <v>707.82431399999996</v>
      </c>
      <c r="AH205" s="1192">
        <v>0</v>
      </c>
      <c r="AI205" s="1178"/>
    </row>
    <row r="206" spans="2:35" s="1177" customFormat="1" ht="18" customHeight="1" x14ac:dyDescent="0.3">
      <c r="B206" s="1995">
        <f>+B202+1</f>
        <v>51</v>
      </c>
      <c r="C206" s="1197" t="s">
        <v>98</v>
      </c>
      <c r="D206" s="1185" t="s">
        <v>305</v>
      </c>
      <c r="E206" s="1199"/>
      <c r="F206" s="1199"/>
      <c r="G206" s="1199"/>
      <c r="H206" s="1199"/>
      <c r="I206" s="1199"/>
      <c r="J206" s="1199"/>
      <c r="K206" s="1199"/>
      <c r="L206" s="1199"/>
      <c r="M206" s="1199"/>
      <c r="N206" s="1199"/>
      <c r="O206" s="1199"/>
      <c r="P206" s="1200"/>
      <c r="Q206" s="1201">
        <f t="shared" si="3"/>
        <v>0</v>
      </c>
      <c r="R206" s="1178"/>
      <c r="S206" s="2" t="s">
        <v>98</v>
      </c>
      <c r="T206" s="2" t="s">
        <v>305</v>
      </c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1192">
        <v>0</v>
      </c>
      <c r="AI206" s="1178"/>
    </row>
    <row r="207" spans="2:35" s="1177" customFormat="1" ht="18" customHeight="1" x14ac:dyDescent="0.3">
      <c r="B207" s="1996"/>
      <c r="C207" s="1188"/>
      <c r="D207" s="1189" t="s">
        <v>306</v>
      </c>
      <c r="E207" s="1190">
        <v>345.90911</v>
      </c>
      <c r="F207" s="1190">
        <v>310.01301699999999</v>
      </c>
      <c r="G207" s="1190">
        <v>313.62920500000001</v>
      </c>
      <c r="H207" s="1190">
        <v>0</v>
      </c>
      <c r="I207" s="1190">
        <v>25.742578999999999</v>
      </c>
      <c r="J207" s="1190">
        <v>311.11730299999999</v>
      </c>
      <c r="K207" s="1190">
        <v>362.04767800000002</v>
      </c>
      <c r="L207" s="1190">
        <v>408.35579599999994</v>
      </c>
      <c r="M207" s="1190">
        <v>406.82220100000001</v>
      </c>
      <c r="N207" s="1190">
        <v>392.70681000000002</v>
      </c>
      <c r="O207" s="1190">
        <v>327.424599</v>
      </c>
      <c r="P207" s="1190">
        <v>180.16898800000001</v>
      </c>
      <c r="Q207" s="1191">
        <f t="shared" si="3"/>
        <v>3383.9372859999999</v>
      </c>
      <c r="R207" s="1178"/>
      <c r="S207" s="2"/>
      <c r="T207" s="2" t="s">
        <v>306</v>
      </c>
      <c r="U207" s="2">
        <v>345.90911</v>
      </c>
      <c r="V207" s="2">
        <v>310.01301699999999</v>
      </c>
      <c r="W207" s="2">
        <v>313.62920500000001</v>
      </c>
      <c r="X207" s="2">
        <v>0</v>
      </c>
      <c r="Y207" s="2">
        <v>25.742578999999999</v>
      </c>
      <c r="Z207" s="2">
        <v>311.11730299999999</v>
      </c>
      <c r="AA207" s="2">
        <v>362.04767800000002</v>
      </c>
      <c r="AB207" s="2">
        <v>408.35579599999994</v>
      </c>
      <c r="AC207" s="2">
        <v>406.82220100000001</v>
      </c>
      <c r="AD207" s="2">
        <v>392.70681000000002</v>
      </c>
      <c r="AE207" s="2">
        <v>327.424599</v>
      </c>
      <c r="AF207" s="2">
        <v>180.16898800000001</v>
      </c>
      <c r="AG207" s="2">
        <v>3383.9372859999999</v>
      </c>
      <c r="AH207" s="1192">
        <v>0</v>
      </c>
      <c r="AI207" s="1178"/>
    </row>
    <row r="208" spans="2:35" s="1177" customFormat="1" ht="18" customHeight="1" x14ac:dyDescent="0.3">
      <c r="B208" s="1996"/>
      <c r="C208" s="1188"/>
      <c r="D208" s="1193" t="s">
        <v>307</v>
      </c>
      <c r="E208" s="1190"/>
      <c r="F208" s="1190"/>
      <c r="G208" s="1190"/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4">
        <f t="shared" si="3"/>
        <v>0</v>
      </c>
      <c r="R208" s="1178"/>
      <c r="S208" s="2"/>
      <c r="T208" s="2" t="s">
        <v>307</v>
      </c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1192">
        <v>0</v>
      </c>
      <c r="AI208" s="1178"/>
    </row>
    <row r="209" spans="2:35" s="1177" customFormat="1" ht="18" customHeight="1" x14ac:dyDescent="0.3">
      <c r="B209" s="1996"/>
      <c r="C209" s="1204"/>
      <c r="D209" s="1208" t="s">
        <v>308</v>
      </c>
      <c r="E209" s="1206"/>
      <c r="F209" s="1206"/>
      <c r="G209" s="1206"/>
      <c r="H209" s="1206"/>
      <c r="I209" s="1206"/>
      <c r="J209" s="1206"/>
      <c r="K209" s="1206"/>
      <c r="L209" s="1206"/>
      <c r="M209" s="1206"/>
      <c r="N209" s="1206"/>
      <c r="O209" s="1206"/>
      <c r="P209" s="1207"/>
      <c r="Q209" s="1196">
        <f t="shared" si="3"/>
        <v>0</v>
      </c>
      <c r="R209" s="1178"/>
      <c r="S209" s="2"/>
      <c r="T209" s="2" t="s">
        <v>308</v>
      </c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1192">
        <v>0</v>
      </c>
      <c r="AI209" s="1178"/>
    </row>
    <row r="210" spans="2:35" s="1177" customFormat="1" ht="18" customHeight="1" x14ac:dyDescent="0.3">
      <c r="B210" s="1995">
        <f>+B206+1</f>
        <v>52</v>
      </c>
      <c r="C210" s="1197" t="s">
        <v>100</v>
      </c>
      <c r="D210" s="1185" t="s">
        <v>305</v>
      </c>
      <c r="E210" s="1199">
        <v>18.330587999999999</v>
      </c>
      <c r="F210" s="1199">
        <v>19.000489999999999</v>
      </c>
      <c r="G210" s="1199">
        <v>19.945027</v>
      </c>
      <c r="H210" s="1199">
        <v>18.980745000000002</v>
      </c>
      <c r="I210" s="1199">
        <v>16.343807000000002</v>
      </c>
      <c r="J210" s="1199">
        <v>9.585643000000001</v>
      </c>
      <c r="K210" s="1199">
        <v>4.8165579999999997</v>
      </c>
      <c r="L210" s="1199">
        <v>2.2101459999999999</v>
      </c>
      <c r="M210" s="1199">
        <v>5.5622609999999995</v>
      </c>
      <c r="N210" s="1199">
        <v>12.281048</v>
      </c>
      <c r="O210" s="1199">
        <v>16.304741</v>
      </c>
      <c r="P210" s="1200">
        <v>19.140896000000001</v>
      </c>
      <c r="Q210" s="1201">
        <f t="shared" si="3"/>
        <v>162.50194999999999</v>
      </c>
      <c r="R210" s="1178"/>
      <c r="S210" s="2" t="s">
        <v>100</v>
      </c>
      <c r="T210" s="2" t="s">
        <v>305</v>
      </c>
      <c r="U210" s="2">
        <v>18.330587999999999</v>
      </c>
      <c r="V210" s="2">
        <v>19.000489999999999</v>
      </c>
      <c r="W210" s="2">
        <v>19.945027</v>
      </c>
      <c r="X210" s="2">
        <v>18.980745000000002</v>
      </c>
      <c r="Y210" s="2">
        <v>16.343807000000002</v>
      </c>
      <c r="Z210" s="2">
        <v>9.585643000000001</v>
      </c>
      <c r="AA210" s="2">
        <v>4.8165579999999997</v>
      </c>
      <c r="AB210" s="2">
        <v>2.2101459999999999</v>
      </c>
      <c r="AC210" s="2">
        <v>5.5622609999999995</v>
      </c>
      <c r="AD210" s="2">
        <v>12.281048</v>
      </c>
      <c r="AE210" s="2">
        <v>16.304741</v>
      </c>
      <c r="AF210" s="2">
        <v>19.140896000000001</v>
      </c>
      <c r="AG210" s="2">
        <v>162.50194999999999</v>
      </c>
      <c r="AH210" s="1192">
        <v>0</v>
      </c>
      <c r="AI210" s="1178"/>
    </row>
    <row r="211" spans="2:35" s="1177" customFormat="1" ht="18" customHeight="1" x14ac:dyDescent="0.3">
      <c r="B211" s="1996"/>
      <c r="C211" s="1188"/>
      <c r="D211" s="1189" t="s">
        <v>306</v>
      </c>
      <c r="E211" s="1190"/>
      <c r="F211" s="1190"/>
      <c r="G211" s="1190"/>
      <c r="H211" s="1190"/>
      <c r="I211" s="1190"/>
      <c r="J211" s="1190"/>
      <c r="K211" s="1190"/>
      <c r="L211" s="1190"/>
      <c r="M211" s="1190"/>
      <c r="N211" s="1190"/>
      <c r="O211" s="1190"/>
      <c r="P211" s="1190"/>
      <c r="Q211" s="1191">
        <f t="shared" si="3"/>
        <v>0</v>
      </c>
      <c r="R211" s="1178"/>
      <c r="S211" s="2"/>
      <c r="T211" s="2" t="s">
        <v>306</v>
      </c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1192">
        <v>0</v>
      </c>
      <c r="AI211" s="1178"/>
    </row>
    <row r="212" spans="2:35" s="1177" customFormat="1" ht="18" customHeight="1" x14ac:dyDescent="0.3">
      <c r="B212" s="1996"/>
      <c r="C212" s="1188"/>
      <c r="D212" s="1193" t="s">
        <v>307</v>
      </c>
      <c r="E212" s="1190"/>
      <c r="F212" s="1190"/>
      <c r="G212" s="1190"/>
      <c r="H212" s="1190"/>
      <c r="I212" s="1190"/>
      <c r="J212" s="1190"/>
      <c r="K212" s="1190"/>
      <c r="L212" s="1190"/>
      <c r="M212" s="1190"/>
      <c r="N212" s="1190"/>
      <c r="O212" s="1190"/>
      <c r="P212" s="1190"/>
      <c r="Q212" s="1194">
        <f t="shared" si="3"/>
        <v>0</v>
      </c>
      <c r="R212" s="1178"/>
      <c r="S212" s="2"/>
      <c r="T212" s="2" t="s">
        <v>307</v>
      </c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1192">
        <v>0</v>
      </c>
      <c r="AI212" s="1178"/>
    </row>
    <row r="213" spans="2:35" s="1177" customFormat="1" ht="18" customHeight="1" x14ac:dyDescent="0.3">
      <c r="B213" s="1996"/>
      <c r="C213" s="1204"/>
      <c r="D213" s="1208" t="s">
        <v>308</v>
      </c>
      <c r="E213" s="1206"/>
      <c r="F213" s="1206"/>
      <c r="G213" s="1206"/>
      <c r="H213" s="1206"/>
      <c r="I213" s="1206"/>
      <c r="J213" s="1206"/>
      <c r="K213" s="1206"/>
      <c r="L213" s="1206"/>
      <c r="M213" s="1206"/>
      <c r="N213" s="1206"/>
      <c r="O213" s="1206"/>
      <c r="P213" s="1207"/>
      <c r="Q213" s="1196">
        <f t="shared" si="3"/>
        <v>0</v>
      </c>
      <c r="R213" s="1178"/>
      <c r="S213" s="2"/>
      <c r="T213" s="2" t="s">
        <v>308</v>
      </c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1192">
        <v>0</v>
      </c>
      <c r="AI213" s="1178"/>
    </row>
    <row r="214" spans="2:35" s="1177" customFormat="1" ht="18" customHeight="1" x14ac:dyDescent="0.3">
      <c r="B214" s="1995">
        <f>+B210+1</f>
        <v>53</v>
      </c>
      <c r="C214" s="1197" t="s">
        <v>102</v>
      </c>
      <c r="D214" s="1185" t="s">
        <v>305</v>
      </c>
      <c r="E214" s="1199">
        <v>38.118056764999992</v>
      </c>
      <c r="F214" s="1199">
        <v>41.060370399999989</v>
      </c>
      <c r="G214" s="1199">
        <v>48.855348924999994</v>
      </c>
      <c r="H214" s="1199">
        <v>37.321127869999998</v>
      </c>
      <c r="I214" s="1199">
        <v>29.45483213</v>
      </c>
      <c r="J214" s="1199">
        <v>17.731727920000001</v>
      </c>
      <c r="K214" s="1199">
        <v>14.047123819999999</v>
      </c>
      <c r="L214" s="1199">
        <v>11.375837427499999</v>
      </c>
      <c r="M214" s="1199">
        <v>11.1122490025</v>
      </c>
      <c r="N214" s="1199">
        <v>16.219867942499999</v>
      </c>
      <c r="O214" s="1199">
        <v>35.276737887499998</v>
      </c>
      <c r="P214" s="1200">
        <v>47.364982992500003</v>
      </c>
      <c r="Q214" s="1201">
        <f t="shared" si="3"/>
        <v>347.93826308249999</v>
      </c>
      <c r="R214" s="1178"/>
      <c r="S214" s="2" t="s">
        <v>102</v>
      </c>
      <c r="T214" s="2" t="s">
        <v>305</v>
      </c>
      <c r="U214" s="2">
        <v>38.118056764999992</v>
      </c>
      <c r="V214" s="2">
        <v>41.060370399999989</v>
      </c>
      <c r="W214" s="2">
        <v>48.855348924999994</v>
      </c>
      <c r="X214" s="2">
        <v>37.321127869999998</v>
      </c>
      <c r="Y214" s="2">
        <v>29.45483213</v>
      </c>
      <c r="Z214" s="2">
        <v>17.731727920000001</v>
      </c>
      <c r="AA214" s="2">
        <v>14.047123819999999</v>
      </c>
      <c r="AB214" s="2">
        <v>11.375837427499999</v>
      </c>
      <c r="AC214" s="2">
        <v>11.1122490025</v>
      </c>
      <c r="AD214" s="2">
        <v>16.219867942499999</v>
      </c>
      <c r="AE214" s="2">
        <v>35.276737887499998</v>
      </c>
      <c r="AF214" s="2">
        <v>47.364982992500003</v>
      </c>
      <c r="AG214" s="2">
        <v>347.93826308249999</v>
      </c>
      <c r="AH214" s="1192">
        <v>0</v>
      </c>
      <c r="AI214" s="1178"/>
    </row>
    <row r="215" spans="2:35" s="1177" customFormat="1" ht="18" customHeight="1" x14ac:dyDescent="0.3">
      <c r="B215" s="1996"/>
      <c r="C215" s="1188"/>
      <c r="D215" s="1189" t="s">
        <v>306</v>
      </c>
      <c r="E215" s="1190"/>
      <c r="F215" s="1190"/>
      <c r="G215" s="1190"/>
      <c r="H215" s="1190"/>
      <c r="I215" s="1190"/>
      <c r="J215" s="1190"/>
      <c r="K215" s="1190"/>
      <c r="L215" s="1190"/>
      <c r="M215" s="1190"/>
      <c r="N215" s="1190"/>
      <c r="O215" s="1190"/>
      <c r="P215" s="1190"/>
      <c r="Q215" s="1191">
        <f t="shared" si="3"/>
        <v>0</v>
      </c>
      <c r="R215" s="1178"/>
      <c r="S215" s="2"/>
      <c r="T215" s="2" t="s">
        <v>306</v>
      </c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1192">
        <v>0</v>
      </c>
      <c r="AI215" s="1178"/>
    </row>
    <row r="216" spans="2:35" s="1177" customFormat="1" ht="18" customHeight="1" x14ac:dyDescent="0.3">
      <c r="B216" s="1996"/>
      <c r="C216" s="1188"/>
      <c r="D216" s="1193" t="s">
        <v>307</v>
      </c>
      <c r="E216" s="1190"/>
      <c r="F216" s="1190"/>
      <c r="G216" s="1190"/>
      <c r="H216" s="1190"/>
      <c r="I216" s="1190"/>
      <c r="J216" s="1190"/>
      <c r="K216" s="1190"/>
      <c r="L216" s="1190"/>
      <c r="M216" s="1190"/>
      <c r="N216" s="1190"/>
      <c r="O216" s="1190"/>
      <c r="P216" s="1190"/>
      <c r="Q216" s="1194">
        <f t="shared" si="3"/>
        <v>0</v>
      </c>
      <c r="R216" s="1178"/>
      <c r="S216" s="2"/>
      <c r="T216" s="2" t="s">
        <v>307</v>
      </c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1192">
        <v>0</v>
      </c>
      <c r="AI216" s="1178"/>
    </row>
    <row r="217" spans="2:35" s="1177" customFormat="1" ht="18" customHeight="1" x14ac:dyDescent="0.3">
      <c r="B217" s="1996"/>
      <c r="C217" s="1204"/>
      <c r="D217" s="1208" t="s">
        <v>308</v>
      </c>
      <c r="E217" s="1206"/>
      <c r="F217" s="1206"/>
      <c r="G217" s="1206"/>
      <c r="H217" s="1206"/>
      <c r="I217" s="1206"/>
      <c r="J217" s="1206"/>
      <c r="K217" s="1206"/>
      <c r="L217" s="1206"/>
      <c r="M217" s="1206"/>
      <c r="N217" s="1206"/>
      <c r="O217" s="1206"/>
      <c r="P217" s="1207"/>
      <c r="Q217" s="1196">
        <f t="shared" si="3"/>
        <v>0</v>
      </c>
      <c r="R217" s="1178"/>
      <c r="S217" s="2"/>
      <c r="T217" s="2" t="s">
        <v>308</v>
      </c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1192">
        <v>0</v>
      </c>
      <c r="AI217" s="1178"/>
    </row>
    <row r="218" spans="2:35" s="1177" customFormat="1" ht="18" customHeight="1" x14ac:dyDescent="0.3">
      <c r="B218" s="1995">
        <f>+B214+1</f>
        <v>54</v>
      </c>
      <c r="C218" s="1197" t="s">
        <v>104</v>
      </c>
      <c r="D218" s="1185" t="s">
        <v>305</v>
      </c>
      <c r="E218" s="1199"/>
      <c r="F218" s="1199"/>
      <c r="G218" s="1199"/>
      <c r="H218" s="1199"/>
      <c r="I218" s="1199"/>
      <c r="J218" s="1199"/>
      <c r="K218" s="1199"/>
      <c r="L218" s="1199"/>
      <c r="M218" s="1199"/>
      <c r="N218" s="1199"/>
      <c r="O218" s="1199"/>
      <c r="P218" s="1200"/>
      <c r="Q218" s="1201">
        <f t="shared" si="3"/>
        <v>0</v>
      </c>
      <c r="R218" s="1178"/>
      <c r="S218" s="2" t="s">
        <v>104</v>
      </c>
      <c r="T218" s="2" t="s">
        <v>305</v>
      </c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1192">
        <v>0</v>
      </c>
      <c r="AI218" s="1178"/>
    </row>
    <row r="219" spans="2:35" s="1177" customFormat="1" ht="18" customHeight="1" x14ac:dyDescent="0.3">
      <c r="B219" s="1996"/>
      <c r="C219" s="1188"/>
      <c r="D219" s="1189" t="s">
        <v>306</v>
      </c>
      <c r="E219" s="1190">
        <v>30.550261999999996</v>
      </c>
      <c r="F219" s="1190">
        <v>27.110887999999999</v>
      </c>
      <c r="G219" s="1190">
        <v>31.034557999999997</v>
      </c>
      <c r="H219" s="1190">
        <v>29.094257000000002</v>
      </c>
      <c r="I219" s="1190">
        <v>31.480367999999999</v>
      </c>
      <c r="J219" s="1190">
        <v>28.789946000000004</v>
      </c>
      <c r="K219" s="1190">
        <v>31.552596999999992</v>
      </c>
      <c r="L219" s="1190">
        <v>32.843079000000003</v>
      </c>
      <c r="M219" s="1190">
        <v>32.127516999999997</v>
      </c>
      <c r="N219" s="1190">
        <v>32.145021</v>
      </c>
      <c r="O219" s="1190">
        <v>33.185244000000004</v>
      </c>
      <c r="P219" s="1190">
        <v>33.915194999999997</v>
      </c>
      <c r="Q219" s="1191">
        <f t="shared" si="3"/>
        <v>373.82893200000001</v>
      </c>
      <c r="R219" s="1178"/>
      <c r="S219" s="2"/>
      <c r="T219" s="2" t="s">
        <v>306</v>
      </c>
      <c r="U219" s="2">
        <v>30.550261999999996</v>
      </c>
      <c r="V219" s="2">
        <v>27.110887999999999</v>
      </c>
      <c r="W219" s="2">
        <v>31.034557999999997</v>
      </c>
      <c r="X219" s="2">
        <v>29.094257000000002</v>
      </c>
      <c r="Y219" s="2">
        <v>31.480367999999999</v>
      </c>
      <c r="Z219" s="2">
        <v>28.789946000000004</v>
      </c>
      <c r="AA219" s="2">
        <v>31.552596999999992</v>
      </c>
      <c r="AB219" s="2">
        <v>32.843079000000003</v>
      </c>
      <c r="AC219" s="2">
        <v>32.127516999999997</v>
      </c>
      <c r="AD219" s="2">
        <v>32.145021</v>
      </c>
      <c r="AE219" s="2">
        <v>33.185244000000004</v>
      </c>
      <c r="AF219" s="2">
        <v>33.915194999999997</v>
      </c>
      <c r="AG219" s="2">
        <v>373.82893200000001</v>
      </c>
      <c r="AH219" s="1192">
        <v>0</v>
      </c>
      <c r="AI219" s="1178"/>
    </row>
    <row r="220" spans="2:35" s="1177" customFormat="1" ht="18" customHeight="1" x14ac:dyDescent="0.3">
      <c r="B220" s="1996"/>
      <c r="C220" s="1188"/>
      <c r="D220" s="1193" t="s">
        <v>307</v>
      </c>
      <c r="E220" s="1190"/>
      <c r="F220" s="1190"/>
      <c r="G220" s="1190"/>
      <c r="H220" s="1190"/>
      <c r="I220" s="1190"/>
      <c r="J220" s="1190"/>
      <c r="K220" s="1190"/>
      <c r="L220" s="1190"/>
      <c r="M220" s="1190"/>
      <c r="N220" s="1190"/>
      <c r="O220" s="1190"/>
      <c r="P220" s="1190"/>
      <c r="Q220" s="1194">
        <f t="shared" si="3"/>
        <v>0</v>
      </c>
      <c r="R220" s="1178"/>
      <c r="S220" s="2"/>
      <c r="T220" s="2" t="s">
        <v>307</v>
      </c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1192">
        <v>0</v>
      </c>
      <c r="AI220" s="1178"/>
    </row>
    <row r="221" spans="2:35" s="1177" customFormat="1" ht="18" customHeight="1" x14ac:dyDescent="0.3">
      <c r="B221" s="1996"/>
      <c r="C221" s="1204"/>
      <c r="D221" s="1208" t="s">
        <v>308</v>
      </c>
      <c r="E221" s="1206"/>
      <c r="F221" s="1206"/>
      <c r="G221" s="1206"/>
      <c r="H221" s="1206"/>
      <c r="I221" s="1206"/>
      <c r="J221" s="1206"/>
      <c r="K221" s="1206"/>
      <c r="L221" s="1206"/>
      <c r="M221" s="1206"/>
      <c r="N221" s="1206"/>
      <c r="O221" s="1206"/>
      <c r="P221" s="1207"/>
      <c r="Q221" s="1196">
        <f t="shared" si="3"/>
        <v>0</v>
      </c>
      <c r="R221" s="1178"/>
      <c r="S221" s="2"/>
      <c r="T221" s="2" t="s">
        <v>308</v>
      </c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1192">
        <v>0</v>
      </c>
      <c r="AI221" s="1178"/>
    </row>
    <row r="222" spans="2:35" s="1177" customFormat="1" ht="18" customHeight="1" x14ac:dyDescent="0.3">
      <c r="B222" s="1995">
        <f>+B218+1</f>
        <v>55</v>
      </c>
      <c r="C222" s="1197" t="s">
        <v>1818</v>
      </c>
      <c r="D222" s="1185" t="s">
        <v>305</v>
      </c>
      <c r="E222" s="1199"/>
      <c r="F222" s="1199"/>
      <c r="G222" s="1199"/>
      <c r="H222" s="1199"/>
      <c r="I222" s="1199"/>
      <c r="J222" s="1199"/>
      <c r="K222" s="1199"/>
      <c r="L222" s="1199"/>
      <c r="M222" s="1199"/>
      <c r="N222" s="1199"/>
      <c r="O222" s="1199"/>
      <c r="P222" s="1200"/>
      <c r="Q222" s="1201">
        <f t="shared" si="3"/>
        <v>0</v>
      </c>
      <c r="R222" s="1178"/>
      <c r="S222" s="2" t="s">
        <v>1818</v>
      </c>
      <c r="T222" s="2" t="s">
        <v>305</v>
      </c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1192">
        <v>0</v>
      </c>
      <c r="AI222" s="1178"/>
    </row>
    <row r="223" spans="2:35" s="1177" customFormat="1" ht="18" customHeight="1" x14ac:dyDescent="0.3">
      <c r="B223" s="1996"/>
      <c r="C223" s="1188"/>
      <c r="D223" s="1189" t="s">
        <v>306</v>
      </c>
      <c r="E223" s="1190"/>
      <c r="F223" s="1190"/>
      <c r="G223" s="1190"/>
      <c r="H223" s="1190"/>
      <c r="I223" s="1190"/>
      <c r="J223" s="1190"/>
      <c r="K223" s="1190"/>
      <c r="L223" s="1190"/>
      <c r="M223" s="1190">
        <v>0</v>
      </c>
      <c r="N223" s="1190">
        <v>0</v>
      </c>
      <c r="O223" s="1190">
        <v>0</v>
      </c>
      <c r="P223" s="1190">
        <v>0</v>
      </c>
      <c r="Q223" s="1191">
        <f t="shared" si="3"/>
        <v>0</v>
      </c>
      <c r="R223" s="1178"/>
      <c r="S223" s="2"/>
      <c r="T223" s="2" t="s">
        <v>306</v>
      </c>
      <c r="U223" s="2"/>
      <c r="V223" s="2"/>
      <c r="W223" s="2"/>
      <c r="X223" s="2"/>
      <c r="Y223" s="2"/>
      <c r="Z223" s="2"/>
      <c r="AA223" s="2"/>
      <c r="AB223" s="2"/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1192">
        <v>0</v>
      </c>
      <c r="AI223" s="1178"/>
    </row>
    <row r="224" spans="2:35" s="1177" customFormat="1" ht="18" customHeight="1" x14ac:dyDescent="0.3">
      <c r="B224" s="1996"/>
      <c r="C224" s="1188"/>
      <c r="D224" s="1193" t="s">
        <v>307</v>
      </c>
      <c r="E224" s="1190"/>
      <c r="F224" s="1190"/>
      <c r="G224" s="1190"/>
      <c r="H224" s="1190"/>
      <c r="I224" s="1190"/>
      <c r="J224" s="1190"/>
      <c r="K224" s="1190"/>
      <c r="L224" s="1190"/>
      <c r="M224" s="1190"/>
      <c r="N224" s="1190"/>
      <c r="O224" s="1190"/>
      <c r="P224" s="1190"/>
      <c r="Q224" s="1194">
        <f t="shared" si="3"/>
        <v>0</v>
      </c>
      <c r="R224" s="1178"/>
      <c r="S224" s="2"/>
      <c r="T224" s="2" t="s">
        <v>307</v>
      </c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1192">
        <v>0</v>
      </c>
      <c r="AI224" s="1178"/>
    </row>
    <row r="225" spans="2:35" s="1177" customFormat="1" ht="18" customHeight="1" x14ac:dyDescent="0.3">
      <c r="B225" s="1996"/>
      <c r="C225" s="1204"/>
      <c r="D225" s="1208" t="s">
        <v>308</v>
      </c>
      <c r="E225" s="1206"/>
      <c r="F225" s="1206"/>
      <c r="G225" s="1206"/>
      <c r="H225" s="1206"/>
      <c r="I225" s="1206"/>
      <c r="J225" s="1206"/>
      <c r="K225" s="1206"/>
      <c r="L225" s="1206"/>
      <c r="M225" s="1206"/>
      <c r="N225" s="1206"/>
      <c r="O225" s="1206"/>
      <c r="P225" s="1207"/>
      <c r="Q225" s="1196">
        <f t="shared" si="3"/>
        <v>0</v>
      </c>
      <c r="R225" s="1178"/>
      <c r="S225" s="2"/>
      <c r="T225" s="2" t="s">
        <v>308</v>
      </c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1192">
        <v>0</v>
      </c>
      <c r="AI225" s="1178"/>
    </row>
    <row r="226" spans="2:35" s="1177" customFormat="1" ht="18" customHeight="1" x14ac:dyDescent="0.3">
      <c r="B226" s="1995">
        <f>+B222+1</f>
        <v>56</v>
      </c>
      <c r="C226" s="1197" t="s">
        <v>1599</v>
      </c>
      <c r="D226" s="1185" t="s">
        <v>305</v>
      </c>
      <c r="E226" s="1199"/>
      <c r="F226" s="1199"/>
      <c r="G226" s="1199"/>
      <c r="H226" s="1199"/>
      <c r="I226" s="1199"/>
      <c r="J226" s="1199"/>
      <c r="K226" s="1199"/>
      <c r="L226" s="1199"/>
      <c r="M226" s="1199"/>
      <c r="N226" s="1199"/>
      <c r="O226" s="1199"/>
      <c r="P226" s="1200"/>
      <c r="Q226" s="1201">
        <f t="shared" si="3"/>
        <v>0</v>
      </c>
      <c r="R226" s="1178"/>
      <c r="S226" s="2" t="s">
        <v>1599</v>
      </c>
      <c r="T226" s="2" t="s">
        <v>305</v>
      </c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1192">
        <v>0</v>
      </c>
      <c r="AI226" s="1178"/>
    </row>
    <row r="227" spans="2:35" s="1177" customFormat="1" ht="18" customHeight="1" x14ac:dyDescent="0.3">
      <c r="B227" s="1996"/>
      <c r="C227" s="1188"/>
      <c r="D227" s="1189" t="s">
        <v>306</v>
      </c>
      <c r="E227" s="1190"/>
      <c r="F227" s="1190"/>
      <c r="G227" s="1190"/>
      <c r="H227" s="1190"/>
      <c r="I227" s="1190"/>
      <c r="J227" s="1190"/>
      <c r="K227" s="1190"/>
      <c r="L227" s="1190"/>
      <c r="M227" s="1190"/>
      <c r="N227" s="1190"/>
      <c r="O227" s="1190"/>
      <c r="P227" s="1190"/>
      <c r="Q227" s="1191">
        <f t="shared" si="3"/>
        <v>0</v>
      </c>
      <c r="R227" s="1178"/>
      <c r="S227" s="2"/>
      <c r="T227" s="2" t="s">
        <v>306</v>
      </c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1192">
        <v>0</v>
      </c>
      <c r="AI227" s="1178"/>
    </row>
    <row r="228" spans="2:35" s="1177" customFormat="1" ht="18" customHeight="1" x14ac:dyDescent="0.3">
      <c r="B228" s="1996"/>
      <c r="C228" s="1188"/>
      <c r="D228" s="1193" t="s">
        <v>307</v>
      </c>
      <c r="E228" s="1190"/>
      <c r="F228" s="1190"/>
      <c r="G228" s="1190"/>
      <c r="H228" s="1190"/>
      <c r="I228" s="1190"/>
      <c r="J228" s="1190"/>
      <c r="K228" s="1190"/>
      <c r="L228" s="1190"/>
      <c r="M228" s="1190"/>
      <c r="N228" s="1190"/>
      <c r="O228" s="1190"/>
      <c r="P228" s="1190"/>
      <c r="Q228" s="1194">
        <f t="shared" si="3"/>
        <v>0</v>
      </c>
      <c r="R228" s="1178"/>
      <c r="S228" s="2"/>
      <c r="T228" s="2" t="s">
        <v>307</v>
      </c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1192">
        <v>0</v>
      </c>
      <c r="AI228" s="1178"/>
    </row>
    <row r="229" spans="2:35" s="1177" customFormat="1" ht="18" customHeight="1" x14ac:dyDescent="0.3">
      <c r="B229" s="1996"/>
      <c r="C229" s="1204"/>
      <c r="D229" s="1208" t="s">
        <v>308</v>
      </c>
      <c r="E229" s="1206">
        <v>3.1220340000000002</v>
      </c>
      <c r="F229" s="1206">
        <v>4.4773819999999995</v>
      </c>
      <c r="G229" s="1206">
        <v>3.5017109999999998</v>
      </c>
      <c r="H229" s="1206">
        <v>3.9917420000000003</v>
      </c>
      <c r="I229" s="1206">
        <v>6.3800189999999999</v>
      </c>
      <c r="J229" s="1206">
        <v>8.2650989999999993</v>
      </c>
      <c r="K229" s="1206">
        <v>8.3628389999999992</v>
      </c>
      <c r="L229" s="1206">
        <v>7.6698729999999999</v>
      </c>
      <c r="M229" s="1206">
        <v>7.7355359999999997</v>
      </c>
      <c r="N229" s="1206">
        <v>5.2503850000000005</v>
      </c>
      <c r="O229" s="1206">
        <v>4.620603</v>
      </c>
      <c r="P229" s="1207">
        <v>4.8505339999999997</v>
      </c>
      <c r="Q229" s="1196">
        <f t="shared" si="3"/>
        <v>68.227757000000011</v>
      </c>
      <c r="R229" s="1178"/>
      <c r="S229" s="2"/>
      <c r="T229" s="2" t="s">
        <v>308</v>
      </c>
      <c r="U229" s="2">
        <v>3.1220340000000002</v>
      </c>
      <c r="V229" s="2">
        <v>4.4773819999999995</v>
      </c>
      <c r="W229" s="2">
        <v>3.5017109999999998</v>
      </c>
      <c r="X229" s="2">
        <v>3.9917420000000003</v>
      </c>
      <c r="Y229" s="2">
        <v>6.3800189999999999</v>
      </c>
      <c r="Z229" s="2">
        <v>8.2650989999999993</v>
      </c>
      <c r="AA229" s="2">
        <v>8.3628389999999992</v>
      </c>
      <c r="AB229" s="2">
        <v>7.6698729999999999</v>
      </c>
      <c r="AC229" s="2">
        <v>7.7355359999999997</v>
      </c>
      <c r="AD229" s="2">
        <v>5.2503850000000005</v>
      </c>
      <c r="AE229" s="2">
        <v>4.620603</v>
      </c>
      <c r="AF229" s="2">
        <v>4.8505339999999997</v>
      </c>
      <c r="AG229" s="2">
        <v>68.227757000000011</v>
      </c>
      <c r="AH229" s="1192">
        <v>0</v>
      </c>
      <c r="AI229" s="1178"/>
    </row>
    <row r="230" spans="2:35" s="1177" customFormat="1" ht="18" customHeight="1" x14ac:dyDescent="0.3">
      <c r="B230" s="1995">
        <f>+B226+1</f>
        <v>57</v>
      </c>
      <c r="C230" s="1197" t="s">
        <v>1602</v>
      </c>
      <c r="D230" s="1185" t="s">
        <v>305</v>
      </c>
      <c r="E230" s="1199"/>
      <c r="F230" s="1199"/>
      <c r="G230" s="1199"/>
      <c r="H230" s="1199"/>
      <c r="I230" s="1199"/>
      <c r="J230" s="1199"/>
      <c r="K230" s="1199"/>
      <c r="L230" s="1199"/>
      <c r="M230" s="1199"/>
      <c r="N230" s="1199"/>
      <c r="O230" s="1199"/>
      <c r="P230" s="1200"/>
      <c r="Q230" s="1201">
        <f t="shared" si="3"/>
        <v>0</v>
      </c>
      <c r="R230" s="1178"/>
      <c r="S230" s="2" t="s">
        <v>1602</v>
      </c>
      <c r="T230" s="2" t="s">
        <v>305</v>
      </c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1192">
        <v>0</v>
      </c>
      <c r="AI230" s="1178"/>
    </row>
    <row r="231" spans="2:35" s="1177" customFormat="1" ht="18" customHeight="1" x14ac:dyDescent="0.3">
      <c r="B231" s="1996"/>
      <c r="C231" s="1188"/>
      <c r="D231" s="1189" t="s">
        <v>306</v>
      </c>
      <c r="E231" s="1190"/>
      <c r="F231" s="1190"/>
      <c r="G231" s="1190"/>
      <c r="H231" s="1190"/>
      <c r="I231" s="1190"/>
      <c r="J231" s="1190"/>
      <c r="K231" s="1190"/>
      <c r="L231" s="1190"/>
      <c r="M231" s="1190"/>
      <c r="N231" s="1190"/>
      <c r="O231" s="1190"/>
      <c r="P231" s="1190"/>
      <c r="Q231" s="1191">
        <f t="shared" si="3"/>
        <v>0</v>
      </c>
      <c r="R231" s="1178"/>
      <c r="S231" s="2"/>
      <c r="T231" s="2" t="s">
        <v>306</v>
      </c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1192">
        <v>0</v>
      </c>
      <c r="AI231" s="1178"/>
    </row>
    <row r="232" spans="2:35" s="1177" customFormat="1" ht="18" customHeight="1" x14ac:dyDescent="0.3">
      <c r="B232" s="1996"/>
      <c r="C232" s="1188"/>
      <c r="D232" s="1193" t="s">
        <v>307</v>
      </c>
      <c r="E232" s="1190"/>
      <c r="F232" s="1190"/>
      <c r="G232" s="1190"/>
      <c r="H232" s="1190"/>
      <c r="I232" s="1190"/>
      <c r="J232" s="1190"/>
      <c r="K232" s="1190"/>
      <c r="L232" s="1190"/>
      <c r="M232" s="1190"/>
      <c r="N232" s="1190"/>
      <c r="O232" s="1190"/>
      <c r="P232" s="1190"/>
      <c r="Q232" s="1194">
        <f t="shared" si="3"/>
        <v>0</v>
      </c>
      <c r="R232" s="1178"/>
      <c r="S232" s="2"/>
      <c r="T232" s="2" t="s">
        <v>307</v>
      </c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1192">
        <v>0</v>
      </c>
      <c r="AI232" s="1178"/>
    </row>
    <row r="233" spans="2:35" s="1177" customFormat="1" ht="18" customHeight="1" x14ac:dyDescent="0.3">
      <c r="B233" s="1996"/>
      <c r="C233" s="1204"/>
      <c r="D233" s="1208" t="s">
        <v>308</v>
      </c>
      <c r="E233" s="1206">
        <v>3.625219</v>
      </c>
      <c r="F233" s="1206">
        <v>5.8031440000000005</v>
      </c>
      <c r="G233" s="1206">
        <v>3.94672</v>
      </c>
      <c r="H233" s="1206">
        <v>5.1476750000000004</v>
      </c>
      <c r="I233" s="1206">
        <v>8.0582089999999997</v>
      </c>
      <c r="J233" s="1206">
        <v>9.8535690000000002</v>
      </c>
      <c r="K233" s="1206">
        <v>9.9918549999999993</v>
      </c>
      <c r="L233" s="1206">
        <v>9.2657150000000001</v>
      </c>
      <c r="M233" s="1206">
        <v>9.1080059999999996</v>
      </c>
      <c r="N233" s="1206">
        <v>6.1848779999999994</v>
      </c>
      <c r="O233" s="1206">
        <v>5.5469629999999999</v>
      </c>
      <c r="P233" s="1207">
        <v>5.9193680000000004</v>
      </c>
      <c r="Q233" s="1196">
        <f t="shared" si="3"/>
        <v>82.451321000000007</v>
      </c>
      <c r="R233" s="1178"/>
      <c r="S233" s="2"/>
      <c r="T233" s="2" t="s">
        <v>308</v>
      </c>
      <c r="U233" s="2">
        <v>3.625219</v>
      </c>
      <c r="V233" s="2">
        <v>5.8031440000000005</v>
      </c>
      <c r="W233" s="2">
        <v>3.94672</v>
      </c>
      <c r="X233" s="2">
        <v>5.1476750000000004</v>
      </c>
      <c r="Y233" s="2">
        <v>8.0582089999999997</v>
      </c>
      <c r="Z233" s="2">
        <v>9.8535690000000002</v>
      </c>
      <c r="AA233" s="2">
        <v>9.9918549999999993</v>
      </c>
      <c r="AB233" s="2">
        <v>9.2657150000000001</v>
      </c>
      <c r="AC233" s="2">
        <v>9.1080059999999996</v>
      </c>
      <c r="AD233" s="2">
        <v>6.1848779999999994</v>
      </c>
      <c r="AE233" s="2">
        <v>5.5469629999999999</v>
      </c>
      <c r="AF233" s="2">
        <v>5.9193680000000004</v>
      </c>
      <c r="AG233" s="2">
        <v>82.451321000000007</v>
      </c>
      <c r="AH233" s="1192">
        <v>0</v>
      </c>
      <c r="AI233" s="1178"/>
    </row>
    <row r="234" spans="2:35" s="1177" customFormat="1" ht="18" customHeight="1" x14ac:dyDescent="0.3">
      <c r="B234" s="1995">
        <f>+B230+1</f>
        <v>58</v>
      </c>
      <c r="C234" s="1197" t="s">
        <v>106</v>
      </c>
      <c r="D234" s="1185" t="s">
        <v>305</v>
      </c>
      <c r="E234" s="1199">
        <v>3.4707869999999996</v>
      </c>
      <c r="F234" s="1199">
        <v>3.3962359999999996</v>
      </c>
      <c r="G234" s="1199">
        <v>3.855308</v>
      </c>
      <c r="H234" s="1199">
        <v>3.3703400000000001</v>
      </c>
      <c r="I234" s="1199">
        <v>3.7655000000000003</v>
      </c>
      <c r="J234" s="1199">
        <v>3.3597170000000003</v>
      </c>
      <c r="K234" s="1199">
        <v>3.1573070000000003</v>
      </c>
      <c r="L234" s="1199">
        <v>2.9868139999999999</v>
      </c>
      <c r="M234" s="1199">
        <v>2.521128</v>
      </c>
      <c r="N234" s="1199">
        <v>3.0473289999999995</v>
      </c>
      <c r="O234" s="1199">
        <v>3.6159790000000007</v>
      </c>
      <c r="P234" s="1200">
        <v>3.6762940000000004</v>
      </c>
      <c r="Q234" s="1201">
        <f t="shared" si="3"/>
        <v>40.222739000000004</v>
      </c>
      <c r="R234" s="1178"/>
      <c r="S234" s="2" t="s">
        <v>106</v>
      </c>
      <c r="T234" s="2" t="s">
        <v>305</v>
      </c>
      <c r="U234" s="2">
        <v>3.4707869999999996</v>
      </c>
      <c r="V234" s="2">
        <v>3.3962359999999996</v>
      </c>
      <c r="W234" s="2">
        <v>3.855308</v>
      </c>
      <c r="X234" s="2">
        <v>3.3703400000000001</v>
      </c>
      <c r="Y234" s="2">
        <v>3.7655000000000003</v>
      </c>
      <c r="Z234" s="2">
        <v>3.3597170000000003</v>
      </c>
      <c r="AA234" s="2">
        <v>3.1573070000000003</v>
      </c>
      <c r="AB234" s="2">
        <v>2.9868139999999999</v>
      </c>
      <c r="AC234" s="2">
        <v>2.521128</v>
      </c>
      <c r="AD234" s="2">
        <v>3.0473289999999995</v>
      </c>
      <c r="AE234" s="2">
        <v>3.6159790000000007</v>
      </c>
      <c r="AF234" s="2">
        <v>3.6762940000000004</v>
      </c>
      <c r="AG234" s="2">
        <v>40.222739000000004</v>
      </c>
      <c r="AH234" s="1192">
        <v>0</v>
      </c>
      <c r="AI234" s="1178"/>
    </row>
    <row r="235" spans="2:35" s="1177" customFormat="1" ht="18" customHeight="1" x14ac:dyDescent="0.3">
      <c r="B235" s="1996"/>
      <c r="C235" s="1188"/>
      <c r="D235" s="1189" t="s">
        <v>306</v>
      </c>
      <c r="E235" s="1190">
        <v>2.0799999999999999E-4</v>
      </c>
      <c r="F235" s="1190">
        <v>3.5999999999999994E-5</v>
      </c>
      <c r="G235" s="1190">
        <v>0.10876699999999999</v>
      </c>
      <c r="H235" s="1190">
        <v>0.204434</v>
      </c>
      <c r="I235" s="1190">
        <v>0.148951</v>
      </c>
      <c r="J235" s="1190">
        <v>0.14400499999999999</v>
      </c>
      <c r="K235" s="1190">
        <v>0.17045199999999999</v>
      </c>
      <c r="L235" s="1190">
        <v>0.104466</v>
      </c>
      <c r="M235" s="1190">
        <v>2.2734000000000004E-2</v>
      </c>
      <c r="N235" s="1190">
        <v>2.3529000000000001E-2</v>
      </c>
      <c r="O235" s="1190">
        <v>5.1999999999999997E-5</v>
      </c>
      <c r="P235" s="1190">
        <v>1.0293000000000002E-2</v>
      </c>
      <c r="Q235" s="1191">
        <f t="shared" si="3"/>
        <v>0.93792700000000007</v>
      </c>
      <c r="R235" s="1178"/>
      <c r="S235" s="2"/>
      <c r="T235" s="2" t="s">
        <v>306</v>
      </c>
      <c r="U235" s="2">
        <v>2.0799999999999999E-4</v>
      </c>
      <c r="V235" s="2">
        <v>3.5999999999999994E-5</v>
      </c>
      <c r="W235" s="2">
        <v>0.10876699999999999</v>
      </c>
      <c r="X235" s="2">
        <v>0.204434</v>
      </c>
      <c r="Y235" s="2">
        <v>0.148951</v>
      </c>
      <c r="Z235" s="2">
        <v>0.14400499999999999</v>
      </c>
      <c r="AA235" s="2">
        <v>0.17045199999999999</v>
      </c>
      <c r="AB235" s="2">
        <v>0.104466</v>
      </c>
      <c r="AC235" s="2">
        <v>2.2734000000000004E-2</v>
      </c>
      <c r="AD235" s="2">
        <v>2.3529000000000001E-2</v>
      </c>
      <c r="AE235" s="2">
        <v>5.1999999999999997E-5</v>
      </c>
      <c r="AF235" s="2">
        <v>1.0293000000000002E-2</v>
      </c>
      <c r="AG235" s="2">
        <v>0.93792700000000007</v>
      </c>
      <c r="AH235" s="1192">
        <v>0</v>
      </c>
      <c r="AI235" s="1178"/>
    </row>
    <row r="236" spans="2:35" s="1177" customFormat="1" ht="18" customHeight="1" x14ac:dyDescent="0.3">
      <c r="B236" s="1996"/>
      <c r="C236" s="1188"/>
      <c r="D236" s="1193" t="s">
        <v>307</v>
      </c>
      <c r="E236" s="1190"/>
      <c r="F236" s="1190"/>
      <c r="G236" s="1190"/>
      <c r="H236" s="1190"/>
      <c r="I236" s="1190"/>
      <c r="J236" s="1190"/>
      <c r="K236" s="1190"/>
      <c r="L236" s="1190"/>
      <c r="M236" s="1190"/>
      <c r="N236" s="1190"/>
      <c r="O236" s="1190"/>
      <c r="P236" s="1190"/>
      <c r="Q236" s="1194">
        <f t="shared" si="3"/>
        <v>0</v>
      </c>
      <c r="R236" s="1178"/>
      <c r="S236" s="2"/>
      <c r="T236" s="2" t="s">
        <v>307</v>
      </c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1192">
        <v>0</v>
      </c>
      <c r="AI236" s="1178"/>
    </row>
    <row r="237" spans="2:35" s="1177" customFormat="1" ht="18" customHeight="1" x14ac:dyDescent="0.3">
      <c r="B237" s="1996"/>
      <c r="C237" s="1204"/>
      <c r="D237" s="1208" t="s">
        <v>308</v>
      </c>
      <c r="E237" s="1206"/>
      <c r="F237" s="1206"/>
      <c r="G237" s="1206"/>
      <c r="H237" s="1206"/>
      <c r="I237" s="1206"/>
      <c r="J237" s="1206"/>
      <c r="K237" s="1206"/>
      <c r="L237" s="1206"/>
      <c r="M237" s="1206"/>
      <c r="N237" s="1206"/>
      <c r="O237" s="1206"/>
      <c r="P237" s="1207"/>
      <c r="Q237" s="1196">
        <f t="shared" si="3"/>
        <v>0</v>
      </c>
      <c r="R237" s="1178"/>
      <c r="S237" s="2"/>
      <c r="T237" s="2" t="s">
        <v>308</v>
      </c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1192">
        <v>0</v>
      </c>
      <c r="AI237" s="1178"/>
    </row>
    <row r="238" spans="2:35" s="1177" customFormat="1" ht="18" customHeight="1" x14ac:dyDescent="0.3">
      <c r="B238" s="1995">
        <f>+B234+1</f>
        <v>59</v>
      </c>
      <c r="C238" s="1197" t="s">
        <v>109</v>
      </c>
      <c r="D238" s="1185" t="s">
        <v>305</v>
      </c>
      <c r="E238" s="1199">
        <v>2.5861999999999998</v>
      </c>
      <c r="F238" s="1199">
        <v>2.2291999999999996</v>
      </c>
      <c r="G238" s="1199">
        <v>2.3944000000000001</v>
      </c>
      <c r="H238" s="1199">
        <v>2.3521000000000001</v>
      </c>
      <c r="I238" s="1199">
        <v>2.1330999999999998</v>
      </c>
      <c r="J238" s="1199">
        <v>2.1267</v>
      </c>
      <c r="K238" s="1199">
        <v>2.5579999999999998</v>
      </c>
      <c r="L238" s="1199">
        <v>2.4103000000000003</v>
      </c>
      <c r="M238" s="1199">
        <v>2.1720999999999999</v>
      </c>
      <c r="N238" s="1199">
        <v>2.6004999999999998</v>
      </c>
      <c r="O238" s="1199">
        <v>1.7647999999999999</v>
      </c>
      <c r="P238" s="1200">
        <v>2.6004999999999998</v>
      </c>
      <c r="Q238" s="1201">
        <f t="shared" si="3"/>
        <v>27.927900000000001</v>
      </c>
      <c r="R238" s="1178"/>
      <c r="S238" s="2" t="s">
        <v>109</v>
      </c>
      <c r="T238" s="2" t="s">
        <v>305</v>
      </c>
      <c r="U238" s="2">
        <v>2.5861999999999998</v>
      </c>
      <c r="V238" s="2">
        <v>2.2291999999999996</v>
      </c>
      <c r="W238" s="2">
        <v>2.3944000000000001</v>
      </c>
      <c r="X238" s="2">
        <v>2.3521000000000001</v>
      </c>
      <c r="Y238" s="2">
        <v>2.1330999999999998</v>
      </c>
      <c r="Z238" s="2">
        <v>2.1267</v>
      </c>
      <c r="AA238" s="2">
        <v>2.5579999999999998</v>
      </c>
      <c r="AB238" s="2">
        <v>2.4103000000000003</v>
      </c>
      <c r="AC238" s="2">
        <v>2.1720999999999999</v>
      </c>
      <c r="AD238" s="2">
        <v>2.6004999999999998</v>
      </c>
      <c r="AE238" s="2">
        <v>1.7647999999999999</v>
      </c>
      <c r="AF238" s="2">
        <v>2.6004999999999998</v>
      </c>
      <c r="AG238" s="2">
        <v>27.927900000000001</v>
      </c>
      <c r="AH238" s="1192">
        <v>0</v>
      </c>
      <c r="AI238" s="1178"/>
    </row>
    <row r="239" spans="2:35" s="1177" customFormat="1" ht="18" customHeight="1" x14ac:dyDescent="0.3">
      <c r="B239" s="1996"/>
      <c r="C239" s="1188"/>
      <c r="D239" s="1189" t="s">
        <v>306</v>
      </c>
      <c r="E239" s="1190"/>
      <c r="F239" s="1190"/>
      <c r="G239" s="1190"/>
      <c r="H239" s="1190"/>
      <c r="I239" s="1190"/>
      <c r="J239" s="1190"/>
      <c r="K239" s="1190"/>
      <c r="L239" s="1190"/>
      <c r="M239" s="1190"/>
      <c r="N239" s="1190"/>
      <c r="O239" s="1190"/>
      <c r="P239" s="1190"/>
      <c r="Q239" s="1191">
        <f t="shared" si="3"/>
        <v>0</v>
      </c>
      <c r="R239" s="1178"/>
      <c r="S239" s="2"/>
      <c r="T239" s="2" t="s">
        <v>306</v>
      </c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1192">
        <v>0</v>
      </c>
      <c r="AI239" s="1178"/>
    </row>
    <row r="240" spans="2:35" s="1177" customFormat="1" ht="18" customHeight="1" x14ac:dyDescent="0.3">
      <c r="B240" s="1996"/>
      <c r="C240" s="1188"/>
      <c r="D240" s="1193" t="s">
        <v>307</v>
      </c>
      <c r="E240" s="1190"/>
      <c r="F240" s="1190"/>
      <c r="G240" s="1190"/>
      <c r="H240" s="1190"/>
      <c r="I240" s="1190"/>
      <c r="J240" s="1190"/>
      <c r="K240" s="1190"/>
      <c r="L240" s="1190"/>
      <c r="M240" s="1190"/>
      <c r="N240" s="1190"/>
      <c r="O240" s="1190"/>
      <c r="P240" s="1190"/>
      <c r="Q240" s="1194">
        <f t="shared" si="3"/>
        <v>0</v>
      </c>
      <c r="R240" s="1178"/>
      <c r="S240" s="2"/>
      <c r="T240" s="2" t="s">
        <v>307</v>
      </c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1192">
        <v>0</v>
      </c>
      <c r="AI240" s="1178"/>
    </row>
    <row r="241" spans="2:35" s="1177" customFormat="1" ht="18" customHeight="1" x14ac:dyDescent="0.3">
      <c r="B241" s="1996"/>
      <c r="C241" s="1204"/>
      <c r="D241" s="1208" t="s">
        <v>308</v>
      </c>
      <c r="E241" s="1206"/>
      <c r="F241" s="1206"/>
      <c r="G241" s="1206"/>
      <c r="H241" s="1206"/>
      <c r="I241" s="1206"/>
      <c r="J241" s="1206"/>
      <c r="K241" s="1206"/>
      <c r="L241" s="1206"/>
      <c r="M241" s="1206"/>
      <c r="N241" s="1206"/>
      <c r="O241" s="1206"/>
      <c r="P241" s="1207"/>
      <c r="Q241" s="1196">
        <f t="shared" si="3"/>
        <v>0</v>
      </c>
      <c r="R241" s="1178"/>
      <c r="S241" s="2"/>
      <c r="T241" s="2" t="s">
        <v>308</v>
      </c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1192">
        <v>0</v>
      </c>
      <c r="AI241" s="1178"/>
    </row>
    <row r="242" spans="2:35" s="1177" customFormat="1" ht="18" customHeight="1" x14ac:dyDescent="0.3">
      <c r="B242" s="1995">
        <f>+B238+1</f>
        <v>60</v>
      </c>
      <c r="C242" s="1197" t="s">
        <v>111</v>
      </c>
      <c r="D242" s="1185" t="s">
        <v>305</v>
      </c>
      <c r="E242" s="1199">
        <v>13.497032000000001</v>
      </c>
      <c r="F242" s="1199">
        <v>12.669625999999999</v>
      </c>
      <c r="G242" s="1199">
        <v>14.152934</v>
      </c>
      <c r="H242" s="1199">
        <v>9.738703000000001</v>
      </c>
      <c r="I242" s="1199">
        <v>5.0964270000000003</v>
      </c>
      <c r="J242" s="1199">
        <v>13.077857</v>
      </c>
      <c r="K242" s="1199">
        <v>12.992287000000001</v>
      </c>
      <c r="L242" s="1199">
        <v>13.130862</v>
      </c>
      <c r="M242" s="1199">
        <v>12.113</v>
      </c>
      <c r="N242" s="1199">
        <v>11.631413</v>
      </c>
      <c r="O242" s="1199">
        <v>11.25949</v>
      </c>
      <c r="P242" s="1200">
        <v>13.139377</v>
      </c>
      <c r="Q242" s="1201">
        <f t="shared" si="3"/>
        <v>142.49900799999998</v>
      </c>
      <c r="R242" s="1178"/>
      <c r="S242" s="2" t="s">
        <v>111</v>
      </c>
      <c r="T242" s="2" t="s">
        <v>305</v>
      </c>
      <c r="U242" s="2">
        <v>13.497032000000001</v>
      </c>
      <c r="V242" s="2">
        <v>12.669625999999999</v>
      </c>
      <c r="W242" s="2">
        <v>14.152934</v>
      </c>
      <c r="X242" s="2">
        <v>9.738703000000001</v>
      </c>
      <c r="Y242" s="2">
        <v>5.0964270000000003</v>
      </c>
      <c r="Z242" s="2">
        <v>13.077857</v>
      </c>
      <c r="AA242" s="2">
        <v>12.992287000000001</v>
      </c>
      <c r="AB242" s="2">
        <v>13.130862</v>
      </c>
      <c r="AC242" s="2">
        <v>12.113</v>
      </c>
      <c r="AD242" s="2">
        <v>11.631413</v>
      </c>
      <c r="AE242" s="2">
        <v>11.25949</v>
      </c>
      <c r="AF242" s="2">
        <v>13.139377</v>
      </c>
      <c r="AG242" s="2">
        <v>142.49900799999998</v>
      </c>
      <c r="AH242" s="1192">
        <v>0</v>
      </c>
      <c r="AI242" s="1178"/>
    </row>
    <row r="243" spans="2:35" s="1177" customFormat="1" ht="18" customHeight="1" x14ac:dyDescent="0.3">
      <c r="B243" s="1996"/>
      <c r="C243" s="1188"/>
      <c r="D243" s="1189" t="s">
        <v>306</v>
      </c>
      <c r="E243" s="1190"/>
      <c r="F243" s="1190"/>
      <c r="G243" s="1190"/>
      <c r="H243" s="1190"/>
      <c r="I243" s="1190"/>
      <c r="J243" s="1190"/>
      <c r="K243" s="1190"/>
      <c r="L243" s="1190"/>
      <c r="M243" s="1190"/>
      <c r="N243" s="1190"/>
      <c r="O243" s="1190"/>
      <c r="P243" s="1190"/>
      <c r="Q243" s="1191">
        <f t="shared" si="3"/>
        <v>0</v>
      </c>
      <c r="R243" s="1178"/>
      <c r="S243" s="2"/>
      <c r="T243" s="2" t="s">
        <v>306</v>
      </c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1192">
        <v>0</v>
      </c>
      <c r="AI243" s="1178"/>
    </row>
    <row r="244" spans="2:35" s="1177" customFormat="1" ht="18" customHeight="1" x14ac:dyDescent="0.3">
      <c r="B244" s="1996"/>
      <c r="C244" s="1188"/>
      <c r="D244" s="1193" t="s">
        <v>307</v>
      </c>
      <c r="E244" s="1190"/>
      <c r="F244" s="1190"/>
      <c r="G244" s="1190"/>
      <c r="H244" s="1190"/>
      <c r="I244" s="1190"/>
      <c r="J244" s="1190"/>
      <c r="K244" s="1190"/>
      <c r="L244" s="1190"/>
      <c r="M244" s="1190"/>
      <c r="N244" s="1190"/>
      <c r="O244" s="1190"/>
      <c r="P244" s="1190"/>
      <c r="Q244" s="1194">
        <f t="shared" si="3"/>
        <v>0</v>
      </c>
      <c r="R244" s="1178"/>
      <c r="S244" s="2"/>
      <c r="T244" s="2" t="s">
        <v>307</v>
      </c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1192">
        <v>0</v>
      </c>
      <c r="AI244" s="1178"/>
    </row>
    <row r="245" spans="2:35" s="1177" customFormat="1" ht="18" customHeight="1" x14ac:dyDescent="0.3">
      <c r="B245" s="1996"/>
      <c r="C245" s="1204"/>
      <c r="D245" s="1208" t="s">
        <v>308</v>
      </c>
      <c r="E245" s="1206"/>
      <c r="F245" s="1206"/>
      <c r="G245" s="1206"/>
      <c r="H245" s="1206"/>
      <c r="I245" s="1206"/>
      <c r="J245" s="1206"/>
      <c r="K245" s="1206"/>
      <c r="L245" s="1206"/>
      <c r="M245" s="1206"/>
      <c r="N245" s="1206"/>
      <c r="O245" s="1206"/>
      <c r="P245" s="1207"/>
      <c r="Q245" s="1196">
        <f t="shared" si="3"/>
        <v>0</v>
      </c>
      <c r="R245" s="1178"/>
      <c r="S245" s="2"/>
      <c r="T245" s="2" t="s">
        <v>308</v>
      </c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1192">
        <v>0</v>
      </c>
      <c r="AI245" s="1178"/>
    </row>
    <row r="246" spans="2:35" s="1177" customFormat="1" ht="18" customHeight="1" x14ac:dyDescent="0.3">
      <c r="B246" s="1995">
        <f>+B242+1</f>
        <v>61</v>
      </c>
      <c r="C246" s="1197" t="s">
        <v>113</v>
      </c>
      <c r="D246" s="1185" t="s">
        <v>305</v>
      </c>
      <c r="E246" s="1199">
        <v>12.401731999999999</v>
      </c>
      <c r="F246" s="1199">
        <v>9.896878000000001</v>
      </c>
      <c r="G246" s="1199">
        <v>10.683316</v>
      </c>
      <c r="H246" s="1199">
        <v>12.977675000000001</v>
      </c>
      <c r="I246" s="1199">
        <v>13.682447</v>
      </c>
      <c r="J246" s="1199">
        <v>11.644535000000001</v>
      </c>
      <c r="K246" s="1199">
        <v>10.11645</v>
      </c>
      <c r="L246" s="1199">
        <v>9.5356989999999993</v>
      </c>
      <c r="M246" s="1199">
        <v>10.090709</v>
      </c>
      <c r="N246" s="1199">
        <v>12.158390000000001</v>
      </c>
      <c r="O246" s="1199">
        <v>12.075994000000001</v>
      </c>
      <c r="P246" s="1200">
        <v>12.691258999999999</v>
      </c>
      <c r="Q246" s="1201">
        <f t="shared" si="3"/>
        <v>137.955084</v>
      </c>
      <c r="R246" s="1178"/>
      <c r="S246" s="2" t="s">
        <v>113</v>
      </c>
      <c r="T246" s="2" t="s">
        <v>305</v>
      </c>
      <c r="U246" s="2">
        <v>12.401731999999999</v>
      </c>
      <c r="V246" s="2">
        <v>9.896878000000001</v>
      </c>
      <c r="W246" s="2">
        <v>10.683316</v>
      </c>
      <c r="X246" s="2">
        <v>12.977675000000001</v>
      </c>
      <c r="Y246" s="2">
        <v>13.682447</v>
      </c>
      <c r="Z246" s="2">
        <v>11.644535000000001</v>
      </c>
      <c r="AA246" s="2">
        <v>10.11645</v>
      </c>
      <c r="AB246" s="2">
        <v>9.5356989999999993</v>
      </c>
      <c r="AC246" s="2">
        <v>10.090709</v>
      </c>
      <c r="AD246" s="2">
        <v>12.158390000000001</v>
      </c>
      <c r="AE246" s="2">
        <v>12.075994000000001</v>
      </c>
      <c r="AF246" s="2">
        <v>12.691258999999999</v>
      </c>
      <c r="AG246" s="2">
        <v>137.955084</v>
      </c>
      <c r="AH246" s="1192">
        <v>0</v>
      </c>
      <c r="AI246" s="1178"/>
    </row>
    <row r="247" spans="2:35" s="1177" customFormat="1" ht="18" customHeight="1" x14ac:dyDescent="0.3">
      <c r="B247" s="1996"/>
      <c r="C247" s="1188"/>
      <c r="D247" s="1189" t="s">
        <v>306</v>
      </c>
      <c r="E247" s="1190"/>
      <c r="F247" s="1190"/>
      <c r="G247" s="1190"/>
      <c r="H247" s="1190"/>
      <c r="I247" s="1190"/>
      <c r="J247" s="1190"/>
      <c r="K247" s="1190"/>
      <c r="L247" s="1190"/>
      <c r="M247" s="1190"/>
      <c r="N247" s="1190"/>
      <c r="O247" s="1190"/>
      <c r="P247" s="1190"/>
      <c r="Q247" s="1191">
        <f t="shared" si="3"/>
        <v>0</v>
      </c>
      <c r="R247" s="1178"/>
      <c r="S247" s="2"/>
      <c r="T247" s="2" t="s">
        <v>306</v>
      </c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1192">
        <v>0</v>
      </c>
      <c r="AI247" s="1178"/>
    </row>
    <row r="248" spans="2:35" s="1177" customFormat="1" ht="18" customHeight="1" x14ac:dyDescent="0.3">
      <c r="B248" s="1996"/>
      <c r="C248" s="1188"/>
      <c r="D248" s="1193" t="s">
        <v>307</v>
      </c>
      <c r="E248" s="1190"/>
      <c r="F248" s="1190"/>
      <c r="G248" s="1190"/>
      <c r="H248" s="1190"/>
      <c r="I248" s="1190"/>
      <c r="J248" s="1190"/>
      <c r="K248" s="1190"/>
      <c r="L248" s="1190"/>
      <c r="M248" s="1190"/>
      <c r="N248" s="1190"/>
      <c r="O248" s="1190"/>
      <c r="P248" s="1190"/>
      <c r="Q248" s="1194">
        <f t="shared" si="3"/>
        <v>0</v>
      </c>
      <c r="R248" s="1178"/>
      <c r="S248" s="2"/>
      <c r="T248" s="2" t="s">
        <v>307</v>
      </c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1192">
        <v>0</v>
      </c>
      <c r="AI248" s="1178"/>
    </row>
    <row r="249" spans="2:35" s="1177" customFormat="1" ht="18" customHeight="1" x14ac:dyDescent="0.3">
      <c r="B249" s="1996"/>
      <c r="C249" s="1204"/>
      <c r="D249" s="1208" t="s">
        <v>308</v>
      </c>
      <c r="E249" s="1206"/>
      <c r="F249" s="1206"/>
      <c r="G249" s="1206"/>
      <c r="H249" s="1206"/>
      <c r="I249" s="1206"/>
      <c r="J249" s="1206"/>
      <c r="K249" s="1206"/>
      <c r="L249" s="1206"/>
      <c r="M249" s="1206"/>
      <c r="N249" s="1206"/>
      <c r="O249" s="1206"/>
      <c r="P249" s="1207"/>
      <c r="Q249" s="1196">
        <f t="shared" si="3"/>
        <v>0</v>
      </c>
      <c r="R249" s="1178"/>
      <c r="S249" s="2"/>
      <c r="T249" s="2" t="s">
        <v>308</v>
      </c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1192">
        <v>0</v>
      </c>
      <c r="AI249" s="1178"/>
    </row>
    <row r="250" spans="2:35" s="1177" customFormat="1" ht="18" customHeight="1" x14ac:dyDescent="0.3">
      <c r="B250" s="1995">
        <f>+B246+1</f>
        <v>62</v>
      </c>
      <c r="C250" s="1197" t="s">
        <v>1709</v>
      </c>
      <c r="D250" s="1185" t="s">
        <v>305</v>
      </c>
      <c r="E250" s="1199">
        <v>0.52292799999999995</v>
      </c>
      <c r="F250" s="1199">
        <v>0.47170499999999999</v>
      </c>
      <c r="G250" s="1199">
        <v>7.5858000000000009E-2</v>
      </c>
      <c r="H250" s="1199">
        <v>0</v>
      </c>
      <c r="I250" s="1199">
        <v>0.122098</v>
      </c>
      <c r="J250" s="1199">
        <v>0.35728300000000002</v>
      </c>
      <c r="K250" s="1199">
        <v>0</v>
      </c>
      <c r="L250" s="1199">
        <v>0</v>
      </c>
      <c r="M250" s="1199">
        <v>0</v>
      </c>
      <c r="N250" s="1199">
        <v>0</v>
      </c>
      <c r="O250" s="1199">
        <v>0</v>
      </c>
      <c r="P250" s="1200">
        <v>0</v>
      </c>
      <c r="Q250" s="1201">
        <f t="shared" si="3"/>
        <v>1.5498719999999999</v>
      </c>
      <c r="R250" s="1178"/>
      <c r="S250" s="2" t="s">
        <v>1709</v>
      </c>
      <c r="T250" s="2" t="s">
        <v>305</v>
      </c>
      <c r="U250" s="2">
        <v>0.52292799999999995</v>
      </c>
      <c r="V250" s="2">
        <v>0.47170499999999999</v>
      </c>
      <c r="W250" s="2">
        <v>7.5858000000000009E-2</v>
      </c>
      <c r="X250" s="2">
        <v>0</v>
      </c>
      <c r="Y250" s="2">
        <v>0.122098</v>
      </c>
      <c r="Z250" s="2">
        <v>0.35728300000000002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1.5498719999999999</v>
      </c>
      <c r="AH250" s="1192">
        <v>0</v>
      </c>
      <c r="AI250" s="1178"/>
    </row>
    <row r="251" spans="2:35" s="1177" customFormat="1" ht="18" customHeight="1" x14ac:dyDescent="0.3">
      <c r="B251" s="1996"/>
      <c r="C251" s="1188"/>
      <c r="D251" s="1189" t="s">
        <v>306</v>
      </c>
      <c r="E251" s="1190"/>
      <c r="F251" s="1190"/>
      <c r="G251" s="1190"/>
      <c r="H251" s="1190"/>
      <c r="I251" s="1190"/>
      <c r="J251" s="1190"/>
      <c r="K251" s="1190"/>
      <c r="L251" s="1190"/>
      <c r="M251" s="1190"/>
      <c r="N251" s="1190"/>
      <c r="O251" s="1190"/>
      <c r="P251" s="1190"/>
      <c r="Q251" s="1191">
        <f t="shared" si="3"/>
        <v>0</v>
      </c>
      <c r="R251" s="1178"/>
      <c r="S251" s="2"/>
      <c r="T251" s="2" t="s">
        <v>306</v>
      </c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1192">
        <v>0</v>
      </c>
      <c r="AI251" s="1178"/>
    </row>
    <row r="252" spans="2:35" s="1177" customFormat="1" ht="18" customHeight="1" x14ac:dyDescent="0.3">
      <c r="B252" s="1996"/>
      <c r="C252" s="1188"/>
      <c r="D252" s="1193" t="s">
        <v>307</v>
      </c>
      <c r="E252" s="1190"/>
      <c r="F252" s="1190"/>
      <c r="G252" s="1190"/>
      <c r="H252" s="1190"/>
      <c r="I252" s="1190"/>
      <c r="J252" s="1190"/>
      <c r="K252" s="1190"/>
      <c r="L252" s="1190"/>
      <c r="M252" s="1190"/>
      <c r="N252" s="1190"/>
      <c r="O252" s="1190"/>
      <c r="P252" s="1190"/>
      <c r="Q252" s="1194">
        <f t="shared" si="3"/>
        <v>0</v>
      </c>
      <c r="R252" s="1178"/>
      <c r="S252" s="2"/>
      <c r="T252" s="2" t="s">
        <v>307</v>
      </c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1192">
        <v>0</v>
      </c>
      <c r="AI252" s="1178"/>
    </row>
    <row r="253" spans="2:35" s="1177" customFormat="1" ht="18" customHeight="1" x14ac:dyDescent="0.3">
      <c r="B253" s="1996"/>
      <c r="C253" s="1204"/>
      <c r="D253" s="1208" t="s">
        <v>308</v>
      </c>
      <c r="E253" s="1206"/>
      <c r="F253" s="1206"/>
      <c r="G253" s="1206"/>
      <c r="H253" s="1206"/>
      <c r="I253" s="1206"/>
      <c r="J253" s="1206"/>
      <c r="K253" s="1206"/>
      <c r="L253" s="1206"/>
      <c r="M253" s="1206"/>
      <c r="N253" s="1206"/>
      <c r="O253" s="1206"/>
      <c r="P253" s="1207"/>
      <c r="Q253" s="1196">
        <f t="shared" si="3"/>
        <v>0</v>
      </c>
      <c r="R253" s="1178"/>
      <c r="S253" s="2"/>
      <c r="T253" s="2" t="s">
        <v>308</v>
      </c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1192">
        <v>0</v>
      </c>
      <c r="AI253" s="1178"/>
    </row>
    <row r="254" spans="2:35" s="1177" customFormat="1" ht="18" customHeight="1" x14ac:dyDescent="0.3">
      <c r="B254" s="1995">
        <f>+B250+1</f>
        <v>63</v>
      </c>
      <c r="C254" s="1197" t="s">
        <v>115</v>
      </c>
      <c r="D254" s="1185" t="s">
        <v>305</v>
      </c>
      <c r="E254" s="1199"/>
      <c r="F254" s="1199"/>
      <c r="G254" s="1199"/>
      <c r="H254" s="1199"/>
      <c r="I254" s="1199"/>
      <c r="J254" s="1199"/>
      <c r="K254" s="1199"/>
      <c r="L254" s="1199"/>
      <c r="M254" s="1199"/>
      <c r="N254" s="1199"/>
      <c r="O254" s="1199"/>
      <c r="P254" s="1200"/>
      <c r="Q254" s="1201">
        <f t="shared" si="3"/>
        <v>0</v>
      </c>
      <c r="R254" s="1244"/>
      <c r="S254" s="2" t="s">
        <v>115</v>
      </c>
      <c r="T254" s="2" t="s">
        <v>305</v>
      </c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1192">
        <v>0</v>
      </c>
      <c r="AI254" s="1178"/>
    </row>
    <row r="255" spans="2:35" s="1177" customFormat="1" ht="18" customHeight="1" x14ac:dyDescent="0.3">
      <c r="B255" s="1996"/>
      <c r="C255" s="1188"/>
      <c r="D255" s="1189" t="s">
        <v>306</v>
      </c>
      <c r="E255" s="1190">
        <v>0.39856000000000003</v>
      </c>
      <c r="F255" s="1190">
        <v>0.18362000000000001</v>
      </c>
      <c r="G255" s="1190">
        <v>3.4949999999999998E-3</v>
      </c>
      <c r="H255" s="1190">
        <v>4.7817999999999999E-2</v>
      </c>
      <c r="I255" s="1190">
        <v>0.29337400000000002</v>
      </c>
      <c r="J255" s="1190">
        <v>1.16E-3</v>
      </c>
      <c r="K255" s="1190">
        <v>0.62787999999999999</v>
      </c>
      <c r="L255" s="1190">
        <v>0.47131999999999996</v>
      </c>
      <c r="M255" s="1190">
        <v>2.8040000000000002E-2</v>
      </c>
      <c r="N255" s="1190">
        <v>0.71526000000000001</v>
      </c>
      <c r="O255" s="1190">
        <v>0.34050000000000002</v>
      </c>
      <c r="P255" s="1190">
        <v>2.6809999999999997E-2</v>
      </c>
      <c r="Q255" s="1191">
        <f t="shared" si="3"/>
        <v>3.1378369999999993</v>
      </c>
      <c r="R255" s="1178"/>
      <c r="S255" s="2"/>
      <c r="T255" s="2" t="s">
        <v>306</v>
      </c>
      <c r="U255" s="2">
        <v>0.39856000000000003</v>
      </c>
      <c r="V255" s="2">
        <v>0.18362000000000001</v>
      </c>
      <c r="W255" s="2">
        <v>3.4949999999999998E-3</v>
      </c>
      <c r="X255" s="2">
        <v>4.7817999999999999E-2</v>
      </c>
      <c r="Y255" s="2">
        <v>0.29337400000000002</v>
      </c>
      <c r="Z255" s="2">
        <v>1.16E-3</v>
      </c>
      <c r="AA255" s="2">
        <v>0.62787999999999999</v>
      </c>
      <c r="AB255" s="2">
        <v>0.47131999999999996</v>
      </c>
      <c r="AC255" s="2">
        <v>2.8040000000000002E-2</v>
      </c>
      <c r="AD255" s="2">
        <v>0.71526000000000001</v>
      </c>
      <c r="AE255" s="2">
        <v>0.34050000000000002</v>
      </c>
      <c r="AF255" s="2">
        <v>2.6809999999999997E-2</v>
      </c>
      <c r="AG255" s="2">
        <v>3.1378369999999993</v>
      </c>
      <c r="AH255" s="1192">
        <v>0</v>
      </c>
      <c r="AI255" s="1178"/>
    </row>
    <row r="256" spans="2:35" s="1177" customFormat="1" ht="18" customHeight="1" x14ac:dyDescent="0.3">
      <c r="B256" s="1996"/>
      <c r="C256" s="1188"/>
      <c r="D256" s="1193" t="s">
        <v>307</v>
      </c>
      <c r="E256" s="1190"/>
      <c r="F256" s="1190"/>
      <c r="G256" s="1190"/>
      <c r="H256" s="1190"/>
      <c r="I256" s="1190"/>
      <c r="J256" s="1190"/>
      <c r="K256" s="1190"/>
      <c r="L256" s="1190"/>
      <c r="M256" s="1190"/>
      <c r="N256" s="1190"/>
      <c r="O256" s="1190"/>
      <c r="P256" s="1190"/>
      <c r="Q256" s="1194">
        <f t="shared" si="3"/>
        <v>0</v>
      </c>
      <c r="R256" s="1178"/>
      <c r="S256" s="2"/>
      <c r="T256" s="2" t="s">
        <v>307</v>
      </c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1192">
        <v>0</v>
      </c>
      <c r="AI256" s="1178"/>
    </row>
    <row r="257" spans="2:35" s="1177" customFormat="1" ht="18" customHeight="1" x14ac:dyDescent="0.3">
      <c r="B257" s="1996"/>
      <c r="C257" s="1204"/>
      <c r="D257" s="1208" t="s">
        <v>308</v>
      </c>
      <c r="E257" s="1206"/>
      <c r="F257" s="1206"/>
      <c r="G257" s="1206"/>
      <c r="H257" s="1206"/>
      <c r="I257" s="1206"/>
      <c r="J257" s="1206"/>
      <c r="K257" s="1206"/>
      <c r="L257" s="1206"/>
      <c r="M257" s="1206"/>
      <c r="N257" s="1206"/>
      <c r="O257" s="1206"/>
      <c r="P257" s="1207"/>
      <c r="Q257" s="1196">
        <f t="shared" si="3"/>
        <v>0</v>
      </c>
      <c r="R257" s="1244"/>
      <c r="S257" s="2"/>
      <c r="T257" s="2" t="s">
        <v>308</v>
      </c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1192">
        <v>0</v>
      </c>
      <c r="AI257" s="1178"/>
    </row>
    <row r="258" spans="2:35" s="1177" customFormat="1" ht="18" customHeight="1" x14ac:dyDescent="0.3">
      <c r="B258" s="1995">
        <f>+B254+1</f>
        <v>64</v>
      </c>
      <c r="C258" s="1197" t="s">
        <v>117</v>
      </c>
      <c r="D258" s="1185" t="s">
        <v>305</v>
      </c>
      <c r="E258" s="1199">
        <v>60.387160000000002</v>
      </c>
      <c r="F258" s="1199">
        <v>60.478935000000007</v>
      </c>
      <c r="G258" s="1199">
        <v>66.884093000000007</v>
      </c>
      <c r="H258" s="1199">
        <v>64.326910999999996</v>
      </c>
      <c r="I258" s="1199">
        <v>64.15256500000001</v>
      </c>
      <c r="J258" s="1199">
        <v>42.103965000000002</v>
      </c>
      <c r="K258" s="1199">
        <v>37.935866999999995</v>
      </c>
      <c r="L258" s="1199">
        <v>36.149866000000003</v>
      </c>
      <c r="M258" s="1199">
        <v>35.540033000000001</v>
      </c>
      <c r="N258" s="1199">
        <v>42.149309000000002</v>
      </c>
      <c r="O258" s="1199">
        <v>51.835654999999996</v>
      </c>
      <c r="P258" s="1200">
        <v>66.684337999999997</v>
      </c>
      <c r="Q258" s="1201">
        <f t="shared" si="3"/>
        <v>628.62869699999999</v>
      </c>
      <c r="R258" s="1178"/>
      <c r="S258" s="2" t="s">
        <v>117</v>
      </c>
      <c r="T258" s="2" t="s">
        <v>305</v>
      </c>
      <c r="U258" s="2">
        <v>60.387160000000002</v>
      </c>
      <c r="V258" s="2">
        <v>60.478935000000007</v>
      </c>
      <c r="W258" s="2">
        <v>66.884093000000007</v>
      </c>
      <c r="X258" s="2">
        <v>64.326910999999996</v>
      </c>
      <c r="Y258" s="2">
        <v>64.15256500000001</v>
      </c>
      <c r="Z258" s="2">
        <v>42.103965000000002</v>
      </c>
      <c r="AA258" s="2">
        <v>37.935866999999995</v>
      </c>
      <c r="AB258" s="2">
        <v>36.149866000000003</v>
      </c>
      <c r="AC258" s="2">
        <v>35.540033000000001</v>
      </c>
      <c r="AD258" s="2">
        <v>42.149309000000002</v>
      </c>
      <c r="AE258" s="2">
        <v>51.835654999999996</v>
      </c>
      <c r="AF258" s="2">
        <v>66.684337999999997</v>
      </c>
      <c r="AG258" s="2">
        <v>628.62869699999999</v>
      </c>
      <c r="AH258" s="1192">
        <v>0</v>
      </c>
      <c r="AI258" s="1178"/>
    </row>
    <row r="259" spans="2:35" s="1177" customFormat="1" ht="18" customHeight="1" x14ac:dyDescent="0.3">
      <c r="B259" s="1996"/>
      <c r="C259" s="1188"/>
      <c r="D259" s="1189" t="s">
        <v>306</v>
      </c>
      <c r="E259" s="1190"/>
      <c r="F259" s="1190"/>
      <c r="G259" s="1190"/>
      <c r="H259" s="1190"/>
      <c r="I259" s="1190"/>
      <c r="J259" s="1190"/>
      <c r="K259" s="1190"/>
      <c r="L259" s="1190"/>
      <c r="M259" s="1190"/>
      <c r="N259" s="1190"/>
      <c r="O259" s="1190"/>
      <c r="P259" s="1190"/>
      <c r="Q259" s="1191">
        <f t="shared" si="3"/>
        <v>0</v>
      </c>
      <c r="R259" s="1178"/>
      <c r="S259" s="2"/>
      <c r="T259" s="2" t="s">
        <v>306</v>
      </c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1192">
        <v>0</v>
      </c>
      <c r="AI259" s="1178"/>
    </row>
    <row r="260" spans="2:35" s="1177" customFormat="1" ht="18" customHeight="1" x14ac:dyDescent="0.3">
      <c r="B260" s="1996"/>
      <c r="C260" s="1188"/>
      <c r="D260" s="1193" t="s">
        <v>307</v>
      </c>
      <c r="E260" s="1190"/>
      <c r="F260" s="1190"/>
      <c r="G260" s="1190"/>
      <c r="H260" s="1190"/>
      <c r="I260" s="1190"/>
      <c r="J260" s="1190"/>
      <c r="K260" s="1190"/>
      <c r="L260" s="1190"/>
      <c r="M260" s="1190"/>
      <c r="N260" s="1190"/>
      <c r="O260" s="1190"/>
      <c r="P260" s="1190"/>
      <c r="Q260" s="1194">
        <f t="shared" si="3"/>
        <v>0</v>
      </c>
      <c r="R260" s="1178"/>
      <c r="S260" s="2"/>
      <c r="T260" s="2" t="s">
        <v>307</v>
      </c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1192">
        <v>0</v>
      </c>
      <c r="AI260" s="1178"/>
    </row>
    <row r="261" spans="2:35" s="1177" customFormat="1" ht="18" customHeight="1" x14ac:dyDescent="0.3">
      <c r="B261" s="1996"/>
      <c r="C261" s="1204"/>
      <c r="D261" s="1208" t="s">
        <v>308</v>
      </c>
      <c r="E261" s="1206"/>
      <c r="F261" s="1206"/>
      <c r="G261" s="1206"/>
      <c r="H261" s="1206"/>
      <c r="I261" s="1206"/>
      <c r="J261" s="1206"/>
      <c r="K261" s="1206"/>
      <c r="L261" s="1206"/>
      <c r="M261" s="1206"/>
      <c r="N261" s="1206"/>
      <c r="O261" s="1206"/>
      <c r="P261" s="1207"/>
      <c r="Q261" s="1196">
        <f t="shared" si="3"/>
        <v>0</v>
      </c>
      <c r="R261" s="1178"/>
      <c r="S261" s="2"/>
      <c r="T261" s="2" t="s">
        <v>308</v>
      </c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1192">
        <v>0</v>
      </c>
      <c r="AI261" s="1178"/>
    </row>
    <row r="262" spans="2:35" s="1177" customFormat="1" ht="18" customHeight="1" x14ac:dyDescent="0.3">
      <c r="B262" s="1995">
        <f>+B258+1</f>
        <v>65</v>
      </c>
      <c r="C262" s="1197" t="s">
        <v>119</v>
      </c>
      <c r="D262" s="1185" t="s">
        <v>305</v>
      </c>
      <c r="E262" s="1199">
        <v>283.16465299999999</v>
      </c>
      <c r="F262" s="1199">
        <v>386.06887799999998</v>
      </c>
      <c r="G262" s="1199">
        <v>249.75860899999998</v>
      </c>
      <c r="H262" s="1199">
        <v>346.941778</v>
      </c>
      <c r="I262" s="1199">
        <v>208.54865299999997</v>
      </c>
      <c r="J262" s="1199">
        <v>138.546952</v>
      </c>
      <c r="K262" s="1199">
        <v>149.180014</v>
      </c>
      <c r="L262" s="1199">
        <v>144.78797599999999</v>
      </c>
      <c r="M262" s="1199">
        <v>135.35638499999999</v>
      </c>
      <c r="N262" s="1199">
        <v>160.66721200000001</v>
      </c>
      <c r="O262" s="1199">
        <v>174.43035999999998</v>
      </c>
      <c r="P262" s="1200">
        <v>391.18256600000001</v>
      </c>
      <c r="Q262" s="1201">
        <f t="shared" ref="Q262:Q325" si="4">+SUM(E262:P262)</f>
        <v>2768.6340359999999</v>
      </c>
      <c r="R262" s="1178"/>
      <c r="S262" s="2" t="s">
        <v>119</v>
      </c>
      <c r="T262" s="2" t="s">
        <v>305</v>
      </c>
      <c r="U262" s="2">
        <v>283.16465299999999</v>
      </c>
      <c r="V262" s="2">
        <v>386.06887799999998</v>
      </c>
      <c r="W262" s="2">
        <v>249.75860899999998</v>
      </c>
      <c r="X262" s="2">
        <v>346.941778</v>
      </c>
      <c r="Y262" s="2">
        <v>208.54865299999997</v>
      </c>
      <c r="Z262" s="2">
        <v>138.546952</v>
      </c>
      <c r="AA262" s="2">
        <v>149.180014</v>
      </c>
      <c r="AB262" s="2">
        <v>144.78797599999999</v>
      </c>
      <c r="AC262" s="2">
        <v>135.35638499999999</v>
      </c>
      <c r="AD262" s="2">
        <v>160.66721200000001</v>
      </c>
      <c r="AE262" s="2">
        <v>174.43035999999998</v>
      </c>
      <c r="AF262" s="2">
        <v>391.18256600000001</v>
      </c>
      <c r="AG262" s="2">
        <v>2768.6340359999999</v>
      </c>
      <c r="AH262" s="1192">
        <v>0</v>
      </c>
      <c r="AI262" s="1178"/>
    </row>
    <row r="263" spans="2:35" s="1177" customFormat="1" ht="18" customHeight="1" x14ac:dyDescent="0.3">
      <c r="B263" s="1996"/>
      <c r="C263" s="1188"/>
      <c r="D263" s="1189" t="s">
        <v>306</v>
      </c>
      <c r="E263" s="1190">
        <v>643.902421</v>
      </c>
      <c r="F263" s="1190">
        <v>486.86039399999999</v>
      </c>
      <c r="G263" s="1190">
        <v>670.64266899999996</v>
      </c>
      <c r="H263" s="1190">
        <v>663.69945300000006</v>
      </c>
      <c r="I263" s="1190">
        <v>816.70678600000019</v>
      </c>
      <c r="J263" s="1190">
        <v>842.45646499999998</v>
      </c>
      <c r="K263" s="1190">
        <v>806.939843</v>
      </c>
      <c r="L263" s="1190">
        <v>823.19465700000001</v>
      </c>
      <c r="M263" s="1190">
        <v>826.34662600000013</v>
      </c>
      <c r="N263" s="1190">
        <v>835.23839800000007</v>
      </c>
      <c r="O263" s="1190">
        <v>784.21764299999995</v>
      </c>
      <c r="P263" s="1190">
        <v>417.74084599999998</v>
      </c>
      <c r="Q263" s="1191">
        <f t="shared" si="4"/>
        <v>8617.9462010000025</v>
      </c>
      <c r="R263" s="1178"/>
      <c r="S263" s="2"/>
      <c r="T263" s="2" t="s">
        <v>306</v>
      </c>
      <c r="U263" s="2">
        <v>643.902421</v>
      </c>
      <c r="V263" s="2">
        <v>486.86039399999999</v>
      </c>
      <c r="W263" s="2">
        <v>670.64266899999996</v>
      </c>
      <c r="X263" s="2">
        <v>663.69945300000006</v>
      </c>
      <c r="Y263" s="2">
        <v>816.70678600000019</v>
      </c>
      <c r="Z263" s="2">
        <v>842.45646499999998</v>
      </c>
      <c r="AA263" s="2">
        <v>806.939843</v>
      </c>
      <c r="AB263" s="2">
        <v>823.19465700000001</v>
      </c>
      <c r="AC263" s="2">
        <v>826.34662600000013</v>
      </c>
      <c r="AD263" s="2">
        <v>835.23839800000007</v>
      </c>
      <c r="AE263" s="2">
        <v>784.21764299999995</v>
      </c>
      <c r="AF263" s="2">
        <v>417.74084599999998</v>
      </c>
      <c r="AG263" s="2">
        <v>8617.9462010000025</v>
      </c>
      <c r="AH263" s="1192">
        <v>0</v>
      </c>
      <c r="AI263" s="1178"/>
    </row>
    <row r="264" spans="2:35" s="1177" customFormat="1" ht="18" customHeight="1" x14ac:dyDescent="0.3">
      <c r="B264" s="1996"/>
      <c r="C264" s="1188"/>
      <c r="D264" s="1193" t="s">
        <v>307</v>
      </c>
      <c r="E264" s="1190"/>
      <c r="F264" s="1190"/>
      <c r="G264" s="1190"/>
      <c r="H264" s="1190"/>
      <c r="I264" s="1190"/>
      <c r="J264" s="1190"/>
      <c r="K264" s="1190"/>
      <c r="L264" s="1190"/>
      <c r="M264" s="1190"/>
      <c r="N264" s="1190"/>
      <c r="O264" s="1190"/>
      <c r="P264" s="1190"/>
      <c r="Q264" s="1194">
        <f t="shared" si="4"/>
        <v>0</v>
      </c>
      <c r="R264" s="1178"/>
      <c r="S264" s="2"/>
      <c r="T264" s="2" t="s">
        <v>307</v>
      </c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1192">
        <v>0</v>
      </c>
      <c r="AI264" s="1178"/>
    </row>
    <row r="265" spans="2:35" s="1177" customFormat="1" ht="18" customHeight="1" x14ac:dyDescent="0.3">
      <c r="B265" s="1996"/>
      <c r="C265" s="1204"/>
      <c r="D265" s="1208" t="s">
        <v>308</v>
      </c>
      <c r="E265" s="1206"/>
      <c r="F265" s="1206"/>
      <c r="G265" s="1206"/>
      <c r="H265" s="1206"/>
      <c r="I265" s="1206"/>
      <c r="J265" s="1206"/>
      <c r="K265" s="1206"/>
      <c r="L265" s="1206"/>
      <c r="M265" s="1206"/>
      <c r="N265" s="1206"/>
      <c r="O265" s="1206"/>
      <c r="P265" s="1207"/>
      <c r="Q265" s="1196">
        <f t="shared" si="4"/>
        <v>0</v>
      </c>
      <c r="R265" s="1178"/>
      <c r="S265" s="2"/>
      <c r="T265" s="2" t="s">
        <v>308</v>
      </c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1192">
        <v>0</v>
      </c>
      <c r="AI265" s="1178"/>
    </row>
    <row r="266" spans="2:35" s="1177" customFormat="1" ht="18" customHeight="1" x14ac:dyDescent="0.3">
      <c r="B266" s="1995">
        <f>+B262+1</f>
        <v>66</v>
      </c>
      <c r="C266" s="1197" t="s">
        <v>1629</v>
      </c>
      <c r="D266" s="1185" t="s">
        <v>305</v>
      </c>
      <c r="E266" s="1199">
        <v>27.632864999999999</v>
      </c>
      <c r="F266" s="1199">
        <v>47.923401999999996</v>
      </c>
      <c r="G266" s="1199">
        <v>52.874620999999998</v>
      </c>
      <c r="H266" s="1199">
        <v>40.797670999999994</v>
      </c>
      <c r="I266" s="1199">
        <v>37.408594000000001</v>
      </c>
      <c r="J266" s="1199">
        <v>19.846168000000002</v>
      </c>
      <c r="K266" s="1199">
        <v>15.065557999999999</v>
      </c>
      <c r="L266" s="1199">
        <v>12.97217</v>
      </c>
      <c r="M266" s="1199">
        <v>12.377784999999999</v>
      </c>
      <c r="N266" s="1199">
        <v>27.933439999999997</v>
      </c>
      <c r="O266" s="1199">
        <v>30.130271</v>
      </c>
      <c r="P266" s="1200">
        <v>49.873470999999995</v>
      </c>
      <c r="Q266" s="1201">
        <f t="shared" si="4"/>
        <v>374.83601599999997</v>
      </c>
      <c r="R266" s="1178"/>
      <c r="S266" s="2" t="s">
        <v>1629</v>
      </c>
      <c r="T266" s="2" t="s">
        <v>305</v>
      </c>
      <c r="U266" s="2">
        <v>27.632864999999999</v>
      </c>
      <c r="V266" s="2">
        <v>47.923401999999996</v>
      </c>
      <c r="W266" s="2">
        <v>52.874620999999998</v>
      </c>
      <c r="X266" s="2">
        <v>40.797670999999994</v>
      </c>
      <c r="Y266" s="2">
        <v>37.408594000000001</v>
      </c>
      <c r="Z266" s="2">
        <v>19.846168000000002</v>
      </c>
      <c r="AA266" s="2">
        <v>15.065557999999999</v>
      </c>
      <c r="AB266" s="2">
        <v>12.97217</v>
      </c>
      <c r="AC266" s="2">
        <v>12.377784999999999</v>
      </c>
      <c r="AD266" s="2">
        <v>27.933439999999997</v>
      </c>
      <c r="AE266" s="2">
        <v>30.130271</v>
      </c>
      <c r="AF266" s="2">
        <v>49.873470999999995</v>
      </c>
      <c r="AG266" s="2">
        <v>374.83601599999997</v>
      </c>
      <c r="AH266" s="1192">
        <v>0</v>
      </c>
      <c r="AI266" s="1178"/>
    </row>
    <row r="267" spans="2:35" s="1177" customFormat="1" ht="18" customHeight="1" x14ac:dyDescent="0.3">
      <c r="B267" s="1996"/>
      <c r="C267" s="1188"/>
      <c r="D267" s="1189" t="s">
        <v>306</v>
      </c>
      <c r="E267" s="1190"/>
      <c r="F267" s="1190"/>
      <c r="G267" s="1190"/>
      <c r="H267" s="1190"/>
      <c r="I267" s="1190"/>
      <c r="J267" s="1190"/>
      <c r="K267" s="1190"/>
      <c r="L267" s="1190"/>
      <c r="M267" s="1190"/>
      <c r="N267" s="1190"/>
      <c r="O267" s="1190"/>
      <c r="P267" s="1190"/>
      <c r="Q267" s="1191">
        <f t="shared" si="4"/>
        <v>0</v>
      </c>
      <c r="R267" s="1178"/>
      <c r="S267" s="2"/>
      <c r="T267" s="2" t="s">
        <v>306</v>
      </c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1192">
        <v>0</v>
      </c>
      <c r="AI267" s="1178"/>
    </row>
    <row r="268" spans="2:35" s="1177" customFormat="1" ht="18" customHeight="1" x14ac:dyDescent="0.3">
      <c r="B268" s="1996"/>
      <c r="C268" s="1188"/>
      <c r="D268" s="1193" t="s">
        <v>307</v>
      </c>
      <c r="E268" s="1190"/>
      <c r="F268" s="1190"/>
      <c r="G268" s="1190"/>
      <c r="H268" s="1190"/>
      <c r="I268" s="1190"/>
      <c r="J268" s="1190"/>
      <c r="K268" s="1190"/>
      <c r="L268" s="1190"/>
      <c r="M268" s="1190"/>
      <c r="N268" s="1190"/>
      <c r="O268" s="1190"/>
      <c r="P268" s="1190"/>
      <c r="Q268" s="1194">
        <f t="shared" si="4"/>
        <v>0</v>
      </c>
      <c r="R268" s="1178"/>
      <c r="S268" s="2"/>
      <c r="T268" s="2" t="s">
        <v>307</v>
      </c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1192">
        <v>0</v>
      </c>
      <c r="AI268" s="1178"/>
    </row>
    <row r="269" spans="2:35" s="1177" customFormat="1" ht="18" customHeight="1" x14ac:dyDescent="0.3">
      <c r="B269" s="1996"/>
      <c r="C269" s="1204"/>
      <c r="D269" s="1208" t="s">
        <v>308</v>
      </c>
      <c r="E269" s="1206"/>
      <c r="F269" s="1206"/>
      <c r="G269" s="1206"/>
      <c r="H269" s="1206"/>
      <c r="I269" s="1206"/>
      <c r="J269" s="1206"/>
      <c r="K269" s="1206"/>
      <c r="L269" s="1206"/>
      <c r="M269" s="1206"/>
      <c r="N269" s="1206"/>
      <c r="O269" s="1206"/>
      <c r="P269" s="1207"/>
      <c r="Q269" s="1196">
        <f t="shared" si="4"/>
        <v>0</v>
      </c>
      <c r="R269" s="1178"/>
      <c r="S269" s="2"/>
      <c r="T269" s="2" t="s">
        <v>308</v>
      </c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1192">
        <v>0</v>
      </c>
      <c r="AI269" s="1178"/>
    </row>
    <row r="270" spans="2:35" s="1177" customFormat="1" ht="18" customHeight="1" x14ac:dyDescent="0.3">
      <c r="B270" s="1995">
        <f>+B266+1</f>
        <v>67</v>
      </c>
      <c r="C270" s="1197" t="s">
        <v>121</v>
      </c>
      <c r="D270" s="1185" t="s">
        <v>305</v>
      </c>
      <c r="E270" s="1199">
        <v>2.5162079999999998</v>
      </c>
      <c r="F270" s="1199">
        <v>2.235322</v>
      </c>
      <c r="G270" s="1199">
        <v>2.211354</v>
      </c>
      <c r="H270" s="1199">
        <v>2.4861120000000003</v>
      </c>
      <c r="I270" s="1199">
        <v>2.4358439999999999</v>
      </c>
      <c r="J270" s="1199">
        <v>1.5523600000000002</v>
      </c>
      <c r="K270" s="1199">
        <v>1.4548290000000001</v>
      </c>
      <c r="L270" s="1199">
        <v>0.95570899999999992</v>
      </c>
      <c r="M270" s="1199">
        <v>0.88280800000000004</v>
      </c>
      <c r="N270" s="1199">
        <v>1.7158250000000002</v>
      </c>
      <c r="O270" s="1199">
        <v>2.1703740000000002</v>
      </c>
      <c r="P270" s="1200">
        <v>2.3720249999999998</v>
      </c>
      <c r="Q270" s="1201">
        <f t="shared" si="4"/>
        <v>22.988769999999999</v>
      </c>
      <c r="R270" s="1178"/>
      <c r="S270" s="2" t="s">
        <v>121</v>
      </c>
      <c r="T270" s="2" t="s">
        <v>305</v>
      </c>
      <c r="U270" s="2">
        <v>2.5162079999999998</v>
      </c>
      <c r="V270" s="2">
        <v>2.235322</v>
      </c>
      <c r="W270" s="2">
        <v>2.211354</v>
      </c>
      <c r="X270" s="2">
        <v>2.4861120000000003</v>
      </c>
      <c r="Y270" s="2">
        <v>2.4358439999999999</v>
      </c>
      <c r="Z270" s="2">
        <v>1.5523600000000002</v>
      </c>
      <c r="AA270" s="2">
        <v>1.4548290000000001</v>
      </c>
      <c r="AB270" s="2">
        <v>0.95570899999999992</v>
      </c>
      <c r="AC270" s="2">
        <v>0.88280800000000004</v>
      </c>
      <c r="AD270" s="2">
        <v>1.7158250000000002</v>
      </c>
      <c r="AE270" s="2">
        <v>2.1703740000000002</v>
      </c>
      <c r="AF270" s="2">
        <v>2.3720249999999998</v>
      </c>
      <c r="AG270" s="2">
        <v>22.988769999999999</v>
      </c>
      <c r="AH270" s="1192">
        <v>0</v>
      </c>
      <c r="AI270" s="1178"/>
    </row>
    <row r="271" spans="2:35" s="1177" customFormat="1" ht="18" customHeight="1" x14ac:dyDescent="0.3">
      <c r="B271" s="1996"/>
      <c r="C271" s="1188"/>
      <c r="D271" s="1189" t="s">
        <v>306</v>
      </c>
      <c r="E271" s="1190"/>
      <c r="F271" s="1190"/>
      <c r="G271" s="1190"/>
      <c r="H271" s="1190"/>
      <c r="I271" s="1190"/>
      <c r="J271" s="1190"/>
      <c r="K271" s="1190"/>
      <c r="L271" s="1190"/>
      <c r="M271" s="1190"/>
      <c r="N271" s="1190"/>
      <c r="O271" s="1190"/>
      <c r="P271" s="1190"/>
      <c r="Q271" s="1191">
        <f t="shared" si="4"/>
        <v>0</v>
      </c>
      <c r="R271" s="1178"/>
      <c r="S271" s="2"/>
      <c r="T271" s="2" t="s">
        <v>306</v>
      </c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1192">
        <v>0</v>
      </c>
      <c r="AI271" s="1178"/>
    </row>
    <row r="272" spans="2:35" s="1177" customFormat="1" ht="18" customHeight="1" x14ac:dyDescent="0.3">
      <c r="B272" s="1996"/>
      <c r="C272" s="1188"/>
      <c r="D272" s="1193" t="s">
        <v>307</v>
      </c>
      <c r="E272" s="1190"/>
      <c r="F272" s="1190"/>
      <c r="G272" s="1190"/>
      <c r="H272" s="1190"/>
      <c r="I272" s="1190"/>
      <c r="J272" s="1190"/>
      <c r="K272" s="1190"/>
      <c r="L272" s="1190"/>
      <c r="M272" s="1190"/>
      <c r="N272" s="1190"/>
      <c r="O272" s="1190"/>
      <c r="P272" s="1190"/>
      <c r="Q272" s="1194">
        <f t="shared" si="4"/>
        <v>0</v>
      </c>
      <c r="R272" s="1178"/>
      <c r="S272" s="2"/>
      <c r="T272" s="2" t="s">
        <v>307</v>
      </c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1192">
        <v>0</v>
      </c>
      <c r="AI272" s="1178"/>
    </row>
    <row r="273" spans="2:35" s="1177" customFormat="1" ht="18" customHeight="1" x14ac:dyDescent="0.3">
      <c r="B273" s="1996"/>
      <c r="C273" s="1204"/>
      <c r="D273" s="1208" t="s">
        <v>308</v>
      </c>
      <c r="E273" s="1206"/>
      <c r="F273" s="1206"/>
      <c r="G273" s="1206"/>
      <c r="H273" s="1206"/>
      <c r="I273" s="1206"/>
      <c r="J273" s="1206"/>
      <c r="K273" s="1206"/>
      <c r="L273" s="1206"/>
      <c r="M273" s="1206"/>
      <c r="N273" s="1206"/>
      <c r="O273" s="1206"/>
      <c r="P273" s="1207"/>
      <c r="Q273" s="1196">
        <f t="shared" si="4"/>
        <v>0</v>
      </c>
      <c r="R273" s="1178"/>
      <c r="S273" s="2"/>
      <c r="T273" s="2" t="s">
        <v>308</v>
      </c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1192">
        <v>0</v>
      </c>
      <c r="AI273" s="1178"/>
    </row>
    <row r="274" spans="2:35" s="1177" customFormat="1" ht="18" customHeight="1" x14ac:dyDescent="0.3">
      <c r="B274" s="1995">
        <f>+B270+1</f>
        <v>68</v>
      </c>
      <c r="C274" s="1197" t="s">
        <v>1587</v>
      </c>
      <c r="D274" s="1185" t="s">
        <v>305</v>
      </c>
      <c r="E274" s="1199"/>
      <c r="F274" s="1199"/>
      <c r="G274" s="1199"/>
      <c r="H274" s="1199"/>
      <c r="I274" s="1199"/>
      <c r="J274" s="1199"/>
      <c r="K274" s="1199"/>
      <c r="L274" s="1199"/>
      <c r="M274" s="1199"/>
      <c r="N274" s="1199"/>
      <c r="O274" s="1199"/>
      <c r="P274" s="1200"/>
      <c r="Q274" s="1201">
        <f t="shared" si="4"/>
        <v>0</v>
      </c>
      <c r="R274" s="1178"/>
      <c r="S274" s="2" t="s">
        <v>1587</v>
      </c>
      <c r="T274" s="2" t="s">
        <v>305</v>
      </c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1192">
        <v>0</v>
      </c>
      <c r="AI274" s="1178"/>
    </row>
    <row r="275" spans="2:35" s="1177" customFormat="1" ht="18" customHeight="1" x14ac:dyDescent="0.3">
      <c r="B275" s="1996"/>
      <c r="C275" s="1188"/>
      <c r="D275" s="1189" t="s">
        <v>306</v>
      </c>
      <c r="E275" s="1190"/>
      <c r="F275" s="1190"/>
      <c r="G275" s="1190"/>
      <c r="H275" s="1190"/>
      <c r="I275" s="1190"/>
      <c r="J275" s="1190"/>
      <c r="K275" s="1190"/>
      <c r="L275" s="1190"/>
      <c r="M275" s="1190"/>
      <c r="N275" s="1190"/>
      <c r="O275" s="1190"/>
      <c r="P275" s="1190"/>
      <c r="Q275" s="1191">
        <f t="shared" si="4"/>
        <v>0</v>
      </c>
      <c r="R275" s="1178"/>
      <c r="S275" s="2"/>
      <c r="T275" s="2" t="s">
        <v>306</v>
      </c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1192">
        <v>0</v>
      </c>
      <c r="AI275" s="1178"/>
    </row>
    <row r="276" spans="2:35" s="1177" customFormat="1" ht="18" customHeight="1" x14ac:dyDescent="0.3">
      <c r="B276" s="1996"/>
      <c r="C276" s="1188"/>
      <c r="D276" s="1193" t="s">
        <v>307</v>
      </c>
      <c r="E276" s="1190">
        <v>3.8981170000000001</v>
      </c>
      <c r="F276" s="1190">
        <v>3.3501340000000002</v>
      </c>
      <c r="G276" s="1190">
        <v>3.848468</v>
      </c>
      <c r="H276" s="1190">
        <v>3.727589</v>
      </c>
      <c r="I276" s="1190">
        <v>3.4053330000000002</v>
      </c>
      <c r="J276" s="1190">
        <v>3.5977399999999999</v>
      </c>
      <c r="K276" s="1190">
        <v>3.7470650000000001</v>
      </c>
      <c r="L276" s="1190">
        <v>4.0331809999999999</v>
      </c>
      <c r="M276" s="1190">
        <v>4.0944099999999999</v>
      </c>
      <c r="N276" s="1190">
        <v>4.1012650000000006</v>
      </c>
      <c r="O276" s="1190">
        <v>3.9062040000000002</v>
      </c>
      <c r="P276" s="1190">
        <v>4.0419970000000003</v>
      </c>
      <c r="Q276" s="1194">
        <f t="shared" si="4"/>
        <v>45.751503000000007</v>
      </c>
      <c r="R276" s="1178"/>
      <c r="S276" s="2"/>
      <c r="T276" s="2" t="s">
        <v>307</v>
      </c>
      <c r="U276" s="2">
        <v>3.8981170000000001</v>
      </c>
      <c r="V276" s="2">
        <v>3.3501340000000002</v>
      </c>
      <c r="W276" s="2">
        <v>3.848468</v>
      </c>
      <c r="X276" s="2">
        <v>3.727589</v>
      </c>
      <c r="Y276" s="2">
        <v>3.4053330000000002</v>
      </c>
      <c r="Z276" s="2">
        <v>3.5977399999999999</v>
      </c>
      <c r="AA276" s="2">
        <v>3.7470650000000001</v>
      </c>
      <c r="AB276" s="2">
        <v>4.0331809999999999</v>
      </c>
      <c r="AC276" s="2">
        <v>4.0944099999999999</v>
      </c>
      <c r="AD276" s="2">
        <v>4.1012650000000006</v>
      </c>
      <c r="AE276" s="2">
        <v>3.9062040000000002</v>
      </c>
      <c r="AF276" s="2">
        <v>4.0419970000000003</v>
      </c>
      <c r="AG276" s="2">
        <v>45.751503000000007</v>
      </c>
      <c r="AH276" s="1192">
        <v>0</v>
      </c>
      <c r="AI276" s="1178"/>
    </row>
    <row r="277" spans="2:35" s="1177" customFormat="1" ht="18" customHeight="1" x14ac:dyDescent="0.3">
      <c r="B277" s="1996"/>
      <c r="C277" s="1204"/>
      <c r="D277" s="1208" t="s">
        <v>308</v>
      </c>
      <c r="E277" s="1206"/>
      <c r="F277" s="1206"/>
      <c r="G277" s="1206"/>
      <c r="H277" s="1206"/>
      <c r="I277" s="1206"/>
      <c r="J277" s="1206"/>
      <c r="K277" s="1206"/>
      <c r="L277" s="1206"/>
      <c r="M277" s="1206"/>
      <c r="N277" s="1206"/>
      <c r="O277" s="1206"/>
      <c r="P277" s="1207"/>
      <c r="Q277" s="1196">
        <f t="shared" si="4"/>
        <v>0</v>
      </c>
      <c r="R277" s="1178"/>
      <c r="S277" s="2"/>
      <c r="T277" s="2" t="s">
        <v>308</v>
      </c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1192">
        <v>0</v>
      </c>
      <c r="AI277" s="1178"/>
    </row>
    <row r="278" spans="2:35" s="1177" customFormat="1" ht="18" customHeight="1" x14ac:dyDescent="0.3">
      <c r="B278" s="1995">
        <f>+B274+1</f>
        <v>69</v>
      </c>
      <c r="C278" s="1197" t="s">
        <v>123</v>
      </c>
      <c r="D278" s="1185" t="s">
        <v>305</v>
      </c>
      <c r="E278" s="1199"/>
      <c r="F278" s="1199"/>
      <c r="G278" s="1199"/>
      <c r="H278" s="1199"/>
      <c r="I278" s="1199"/>
      <c r="J278" s="1199"/>
      <c r="K278" s="1199"/>
      <c r="L278" s="1199"/>
      <c r="M278" s="1199"/>
      <c r="N278" s="1199"/>
      <c r="O278" s="1199"/>
      <c r="P278" s="1200"/>
      <c r="Q278" s="1201">
        <f t="shared" si="4"/>
        <v>0</v>
      </c>
      <c r="R278" s="1178"/>
      <c r="S278" s="2" t="s">
        <v>123</v>
      </c>
      <c r="T278" s="2" t="s">
        <v>305</v>
      </c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1192">
        <v>0</v>
      </c>
      <c r="AI278" s="1178"/>
    </row>
    <row r="279" spans="2:35" s="1177" customFormat="1" ht="18" customHeight="1" x14ac:dyDescent="0.3">
      <c r="B279" s="1996"/>
      <c r="C279" s="1188"/>
      <c r="D279" s="1189" t="s">
        <v>306</v>
      </c>
      <c r="E279" s="1190"/>
      <c r="F279" s="1190"/>
      <c r="G279" s="1190"/>
      <c r="H279" s="1190"/>
      <c r="I279" s="1190"/>
      <c r="J279" s="1190"/>
      <c r="K279" s="1190"/>
      <c r="L279" s="1190"/>
      <c r="M279" s="1190"/>
      <c r="N279" s="1190"/>
      <c r="O279" s="1190"/>
      <c r="P279" s="1190"/>
      <c r="Q279" s="1191">
        <f t="shared" si="4"/>
        <v>0</v>
      </c>
      <c r="R279" s="1178"/>
      <c r="S279" s="2"/>
      <c r="T279" s="2" t="s">
        <v>306</v>
      </c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1192">
        <v>0</v>
      </c>
      <c r="AI279" s="1178"/>
    </row>
    <row r="280" spans="2:35" s="1177" customFormat="1" ht="18" customHeight="1" x14ac:dyDescent="0.3">
      <c r="B280" s="1996"/>
      <c r="C280" s="1188"/>
      <c r="D280" s="1193" t="s">
        <v>307</v>
      </c>
      <c r="E280" s="1190">
        <v>4.3964720000000002</v>
      </c>
      <c r="F280" s="1190">
        <v>3.5289200000000003</v>
      </c>
      <c r="G280" s="1190">
        <v>4.0881829999999999</v>
      </c>
      <c r="H280" s="1190">
        <v>3.673098</v>
      </c>
      <c r="I280" s="1190">
        <v>3.183046</v>
      </c>
      <c r="J280" s="1190">
        <v>3.3907750000000001</v>
      </c>
      <c r="K280" s="1190">
        <v>3.5158229999999997</v>
      </c>
      <c r="L280" s="1190">
        <v>4.0543000000000005</v>
      </c>
      <c r="M280" s="1190">
        <v>4.2076390000000004</v>
      </c>
      <c r="N280" s="1190">
        <v>4.58948</v>
      </c>
      <c r="O280" s="1190">
        <v>4.393262</v>
      </c>
      <c r="P280" s="1190">
        <v>4.6104799999999999</v>
      </c>
      <c r="Q280" s="1194">
        <f t="shared" si="4"/>
        <v>47.631478000000008</v>
      </c>
      <c r="R280" s="1178"/>
      <c r="S280" s="2"/>
      <c r="T280" s="2" t="s">
        <v>307</v>
      </c>
      <c r="U280" s="2">
        <v>4.3964720000000002</v>
      </c>
      <c r="V280" s="2">
        <v>3.5289200000000003</v>
      </c>
      <c r="W280" s="2">
        <v>4.0881829999999999</v>
      </c>
      <c r="X280" s="2">
        <v>3.673098</v>
      </c>
      <c r="Y280" s="2">
        <v>3.183046</v>
      </c>
      <c r="Z280" s="2">
        <v>3.3907750000000001</v>
      </c>
      <c r="AA280" s="2">
        <v>3.5158229999999997</v>
      </c>
      <c r="AB280" s="2">
        <v>4.0543000000000005</v>
      </c>
      <c r="AC280" s="2">
        <v>4.2076390000000004</v>
      </c>
      <c r="AD280" s="2">
        <v>4.58948</v>
      </c>
      <c r="AE280" s="2">
        <v>4.393262</v>
      </c>
      <c r="AF280" s="2">
        <v>4.6104799999999999</v>
      </c>
      <c r="AG280" s="2">
        <v>47.631478000000008</v>
      </c>
      <c r="AH280" s="1192">
        <v>0</v>
      </c>
      <c r="AI280" s="1178"/>
    </row>
    <row r="281" spans="2:35" s="1177" customFormat="1" ht="18" customHeight="1" x14ac:dyDescent="0.3">
      <c r="B281" s="1996"/>
      <c r="C281" s="1204"/>
      <c r="D281" s="1208" t="s">
        <v>308</v>
      </c>
      <c r="E281" s="1206"/>
      <c r="F281" s="1206"/>
      <c r="G281" s="1206"/>
      <c r="H281" s="1206"/>
      <c r="I281" s="1206"/>
      <c r="J281" s="1206"/>
      <c r="K281" s="1206"/>
      <c r="L281" s="1206"/>
      <c r="M281" s="1206"/>
      <c r="N281" s="1206"/>
      <c r="O281" s="1206"/>
      <c r="P281" s="1207"/>
      <c r="Q281" s="1196">
        <f t="shared" si="4"/>
        <v>0</v>
      </c>
      <c r="R281" s="1178"/>
      <c r="S281" s="2"/>
      <c r="T281" s="2" t="s">
        <v>308</v>
      </c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1192">
        <v>0</v>
      </c>
      <c r="AI281" s="1178"/>
    </row>
    <row r="282" spans="2:35" s="1177" customFormat="1" ht="18" customHeight="1" x14ac:dyDescent="0.3">
      <c r="B282" s="1995">
        <f>+B278+1</f>
        <v>70</v>
      </c>
      <c r="C282" s="1197" t="s">
        <v>125</v>
      </c>
      <c r="D282" s="1185" t="s">
        <v>305</v>
      </c>
      <c r="E282" s="1199">
        <v>248.278772</v>
      </c>
      <c r="F282" s="1199">
        <v>214.62844100000001</v>
      </c>
      <c r="G282" s="1199">
        <v>175.21776100000002</v>
      </c>
      <c r="H282" s="1199">
        <v>227.34702899999999</v>
      </c>
      <c r="I282" s="1199">
        <v>210.56191599999997</v>
      </c>
      <c r="J282" s="1199">
        <v>136.61678999999998</v>
      </c>
      <c r="K282" s="1199">
        <v>104.488523</v>
      </c>
      <c r="L282" s="1199">
        <v>89.93598200000001</v>
      </c>
      <c r="M282" s="1199">
        <v>83.056779000000006</v>
      </c>
      <c r="N282" s="1199">
        <v>174.84108499999999</v>
      </c>
      <c r="O282" s="1199">
        <v>173.93914800000002</v>
      </c>
      <c r="P282" s="1200">
        <v>232.70214000000001</v>
      </c>
      <c r="Q282" s="1201">
        <f t="shared" si="4"/>
        <v>2071.6143659999998</v>
      </c>
      <c r="R282" s="1178"/>
      <c r="S282" s="2" t="s">
        <v>125</v>
      </c>
      <c r="T282" s="2" t="s">
        <v>305</v>
      </c>
      <c r="U282" s="2">
        <v>248.278772</v>
      </c>
      <c r="V282" s="2">
        <v>214.62844100000001</v>
      </c>
      <c r="W282" s="2">
        <v>175.21776100000002</v>
      </c>
      <c r="X282" s="2">
        <v>227.34702899999999</v>
      </c>
      <c r="Y282" s="2">
        <v>210.56191599999997</v>
      </c>
      <c r="Z282" s="2">
        <v>136.61678999999998</v>
      </c>
      <c r="AA282" s="2">
        <v>104.488523</v>
      </c>
      <c r="AB282" s="2">
        <v>89.93598200000001</v>
      </c>
      <c r="AC282" s="2">
        <v>83.056779000000006</v>
      </c>
      <c r="AD282" s="2">
        <v>174.84108499999999</v>
      </c>
      <c r="AE282" s="2">
        <v>173.93914800000002</v>
      </c>
      <c r="AF282" s="2">
        <v>232.70214000000001</v>
      </c>
      <c r="AG282" s="2">
        <v>2071.6143659999998</v>
      </c>
      <c r="AH282" s="1192">
        <v>0</v>
      </c>
      <c r="AI282" s="1178"/>
    </row>
    <row r="283" spans="2:35" s="1177" customFormat="1" ht="18" customHeight="1" x14ac:dyDescent="0.3">
      <c r="B283" s="1996"/>
      <c r="C283" s="1188"/>
      <c r="D283" s="1189" t="s">
        <v>306</v>
      </c>
      <c r="E283" s="1190"/>
      <c r="F283" s="1190"/>
      <c r="G283" s="1190"/>
      <c r="H283" s="1190"/>
      <c r="I283" s="1190"/>
      <c r="J283" s="1190"/>
      <c r="K283" s="1190"/>
      <c r="L283" s="1190"/>
      <c r="M283" s="1190"/>
      <c r="N283" s="1190"/>
      <c r="O283" s="1190"/>
      <c r="P283" s="1190"/>
      <c r="Q283" s="1191">
        <f t="shared" si="4"/>
        <v>0</v>
      </c>
      <c r="R283" s="1178"/>
      <c r="S283" s="2"/>
      <c r="T283" s="2" t="s">
        <v>306</v>
      </c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1192">
        <v>0</v>
      </c>
      <c r="AI283" s="1178"/>
    </row>
    <row r="284" spans="2:35" s="1177" customFormat="1" ht="18" customHeight="1" x14ac:dyDescent="0.3">
      <c r="B284" s="1996"/>
      <c r="C284" s="1188"/>
      <c r="D284" s="1193" t="s">
        <v>307</v>
      </c>
      <c r="E284" s="1190"/>
      <c r="F284" s="1190"/>
      <c r="G284" s="1190"/>
      <c r="H284" s="1190"/>
      <c r="I284" s="1190"/>
      <c r="J284" s="1190"/>
      <c r="K284" s="1190"/>
      <c r="L284" s="1190"/>
      <c r="M284" s="1190"/>
      <c r="N284" s="1190"/>
      <c r="O284" s="1190"/>
      <c r="P284" s="1190"/>
      <c r="Q284" s="1194">
        <f t="shared" si="4"/>
        <v>0</v>
      </c>
      <c r="R284" s="1178"/>
      <c r="S284" s="2"/>
      <c r="T284" s="2" t="s">
        <v>307</v>
      </c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1192">
        <v>0</v>
      </c>
      <c r="AI284" s="1178"/>
    </row>
    <row r="285" spans="2:35" s="1177" customFormat="1" ht="18" customHeight="1" x14ac:dyDescent="0.3">
      <c r="B285" s="1996"/>
      <c r="C285" s="1204"/>
      <c r="D285" s="1208" t="s">
        <v>308</v>
      </c>
      <c r="E285" s="1206"/>
      <c r="F285" s="1206"/>
      <c r="G285" s="1206"/>
      <c r="H285" s="1206"/>
      <c r="I285" s="1206"/>
      <c r="J285" s="1206"/>
      <c r="K285" s="1206"/>
      <c r="L285" s="1206"/>
      <c r="M285" s="1206"/>
      <c r="N285" s="1206"/>
      <c r="O285" s="1206"/>
      <c r="P285" s="1207"/>
      <c r="Q285" s="1196">
        <f t="shared" si="4"/>
        <v>0</v>
      </c>
      <c r="R285" s="1178"/>
      <c r="S285" s="2"/>
      <c r="T285" s="2" t="s">
        <v>308</v>
      </c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1192">
        <v>0</v>
      </c>
      <c r="AI285" s="1178"/>
    </row>
    <row r="286" spans="2:35" s="1177" customFormat="1" ht="18" customHeight="1" x14ac:dyDescent="0.3">
      <c r="B286" s="1995">
        <f>+B282+1</f>
        <v>71</v>
      </c>
      <c r="C286" s="1197" t="s">
        <v>127</v>
      </c>
      <c r="D286" s="1185" t="s">
        <v>305</v>
      </c>
      <c r="E286" s="1199"/>
      <c r="F286" s="1199"/>
      <c r="G286" s="1199"/>
      <c r="H286" s="1199"/>
      <c r="I286" s="1199"/>
      <c r="J286" s="1199"/>
      <c r="K286" s="1199"/>
      <c r="L286" s="1199"/>
      <c r="M286" s="1199"/>
      <c r="N286" s="1199"/>
      <c r="O286" s="1199"/>
      <c r="P286" s="1200"/>
      <c r="Q286" s="1201">
        <f t="shared" si="4"/>
        <v>0</v>
      </c>
      <c r="R286" s="1178"/>
      <c r="S286" s="2" t="s">
        <v>127</v>
      </c>
      <c r="T286" s="2" t="s">
        <v>305</v>
      </c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1192">
        <v>0</v>
      </c>
      <c r="AI286" s="1178"/>
    </row>
    <row r="287" spans="2:35" s="1177" customFormat="1" ht="18" customHeight="1" x14ac:dyDescent="0.3">
      <c r="B287" s="1996"/>
      <c r="C287" s="1188"/>
      <c r="D287" s="1189" t="s">
        <v>306</v>
      </c>
      <c r="E287" s="1190"/>
      <c r="F287" s="1190"/>
      <c r="G287" s="1190"/>
      <c r="H287" s="1190"/>
      <c r="I287" s="1190"/>
      <c r="J287" s="1190"/>
      <c r="K287" s="1190"/>
      <c r="L287" s="1190"/>
      <c r="M287" s="1190"/>
      <c r="N287" s="1190"/>
      <c r="O287" s="1190"/>
      <c r="P287" s="1190"/>
      <c r="Q287" s="1191">
        <f t="shared" si="4"/>
        <v>0</v>
      </c>
      <c r="R287" s="1178"/>
      <c r="S287" s="2"/>
      <c r="T287" s="2" t="s">
        <v>306</v>
      </c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1192">
        <v>0</v>
      </c>
      <c r="AI287" s="1178"/>
    </row>
    <row r="288" spans="2:35" s="1177" customFormat="1" ht="18" customHeight="1" x14ac:dyDescent="0.3">
      <c r="B288" s="1996"/>
      <c r="C288" s="1188"/>
      <c r="D288" s="1193" t="s">
        <v>307</v>
      </c>
      <c r="E288" s="1190">
        <v>5.4002319999999999</v>
      </c>
      <c r="F288" s="1190">
        <v>4.4283019999999995</v>
      </c>
      <c r="G288" s="1190">
        <v>5.0598900000000002</v>
      </c>
      <c r="H288" s="1190">
        <v>4.5115469999999993</v>
      </c>
      <c r="I288" s="1190">
        <v>3.8275520000000003</v>
      </c>
      <c r="J288" s="1190">
        <v>4.0732689999999998</v>
      </c>
      <c r="K288" s="1190">
        <v>4.2201000000000004</v>
      </c>
      <c r="L288" s="1190">
        <v>4.8597070000000002</v>
      </c>
      <c r="M288" s="1190">
        <v>5.0573889999999997</v>
      </c>
      <c r="N288" s="1190">
        <v>5.5599440000000007</v>
      </c>
      <c r="O288" s="1190">
        <v>5.397214</v>
      </c>
      <c r="P288" s="1190">
        <v>5.6306830000000003</v>
      </c>
      <c r="Q288" s="1194">
        <f t="shared" si="4"/>
        <v>58.025829000000002</v>
      </c>
      <c r="R288" s="1178"/>
      <c r="S288" s="2"/>
      <c r="T288" s="2" t="s">
        <v>307</v>
      </c>
      <c r="U288" s="2">
        <v>5.4002319999999999</v>
      </c>
      <c r="V288" s="2">
        <v>4.4283019999999995</v>
      </c>
      <c r="W288" s="2">
        <v>5.0598900000000002</v>
      </c>
      <c r="X288" s="2">
        <v>4.5115469999999993</v>
      </c>
      <c r="Y288" s="2">
        <v>3.8275520000000003</v>
      </c>
      <c r="Z288" s="2">
        <v>4.0732689999999998</v>
      </c>
      <c r="AA288" s="2">
        <v>4.2201000000000004</v>
      </c>
      <c r="AB288" s="2">
        <v>4.8597070000000002</v>
      </c>
      <c r="AC288" s="2">
        <v>5.0573889999999997</v>
      </c>
      <c r="AD288" s="2">
        <v>5.5599440000000007</v>
      </c>
      <c r="AE288" s="2">
        <v>5.397214</v>
      </c>
      <c r="AF288" s="2">
        <v>5.6306830000000003</v>
      </c>
      <c r="AG288" s="2">
        <v>58.025829000000002</v>
      </c>
      <c r="AH288" s="1192">
        <v>0</v>
      </c>
      <c r="AI288" s="1178"/>
    </row>
    <row r="289" spans="2:35" s="1177" customFormat="1" ht="18" customHeight="1" x14ac:dyDescent="0.3">
      <c r="B289" s="1996"/>
      <c r="C289" s="1204"/>
      <c r="D289" s="1208" t="s">
        <v>308</v>
      </c>
      <c r="E289" s="1206"/>
      <c r="F289" s="1206"/>
      <c r="G289" s="1206"/>
      <c r="H289" s="1206"/>
      <c r="I289" s="1206"/>
      <c r="J289" s="1206"/>
      <c r="K289" s="1206"/>
      <c r="L289" s="1206"/>
      <c r="M289" s="1206"/>
      <c r="N289" s="1206"/>
      <c r="O289" s="1206"/>
      <c r="P289" s="1207"/>
      <c r="Q289" s="1196">
        <f t="shared" si="4"/>
        <v>0</v>
      </c>
      <c r="R289" s="1178"/>
      <c r="S289" s="2"/>
      <c r="T289" s="2" t="s">
        <v>308</v>
      </c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1192">
        <v>0</v>
      </c>
      <c r="AI289" s="1178"/>
    </row>
    <row r="290" spans="2:35" s="1177" customFormat="1" ht="18" customHeight="1" x14ac:dyDescent="0.3">
      <c r="B290" s="1995">
        <f>+B286+1</f>
        <v>72</v>
      </c>
      <c r="C290" s="1197" t="s">
        <v>129</v>
      </c>
      <c r="D290" s="1185" t="s">
        <v>305</v>
      </c>
      <c r="E290" s="1199"/>
      <c r="F290" s="1199"/>
      <c r="G290" s="1199"/>
      <c r="H290" s="1199"/>
      <c r="I290" s="1199"/>
      <c r="J290" s="1199"/>
      <c r="K290" s="1199"/>
      <c r="L290" s="1199"/>
      <c r="M290" s="1199"/>
      <c r="N290" s="1199"/>
      <c r="O290" s="1199"/>
      <c r="P290" s="1200"/>
      <c r="Q290" s="1201">
        <f t="shared" si="4"/>
        <v>0</v>
      </c>
      <c r="R290" s="1178"/>
      <c r="S290" s="2" t="s">
        <v>129</v>
      </c>
      <c r="T290" s="2" t="s">
        <v>305</v>
      </c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1192">
        <v>0</v>
      </c>
      <c r="AI290" s="1178"/>
    </row>
    <row r="291" spans="2:35" s="1177" customFormat="1" ht="18" customHeight="1" x14ac:dyDescent="0.3">
      <c r="B291" s="1996"/>
      <c r="C291" s="1188"/>
      <c r="D291" s="1189" t="s">
        <v>306</v>
      </c>
      <c r="E291" s="1190"/>
      <c r="F291" s="1190"/>
      <c r="G291" s="1190"/>
      <c r="H291" s="1190"/>
      <c r="I291" s="1190"/>
      <c r="J291" s="1190"/>
      <c r="K291" s="1190"/>
      <c r="L291" s="1190"/>
      <c r="M291" s="1190"/>
      <c r="N291" s="1190"/>
      <c r="O291" s="1190"/>
      <c r="P291" s="1190"/>
      <c r="Q291" s="1191">
        <f t="shared" si="4"/>
        <v>0</v>
      </c>
      <c r="R291" s="1178"/>
      <c r="S291" s="2"/>
      <c r="T291" s="2" t="s">
        <v>306</v>
      </c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1192">
        <v>0</v>
      </c>
      <c r="AI291" s="1178"/>
    </row>
    <row r="292" spans="2:35" s="1177" customFormat="1" ht="18" customHeight="1" x14ac:dyDescent="0.3">
      <c r="B292" s="1996"/>
      <c r="C292" s="1188"/>
      <c r="D292" s="1193" t="s">
        <v>307</v>
      </c>
      <c r="E292" s="1190"/>
      <c r="F292" s="1190"/>
      <c r="G292" s="1190"/>
      <c r="H292" s="1190"/>
      <c r="I292" s="1190"/>
      <c r="J292" s="1190"/>
      <c r="K292" s="1190"/>
      <c r="L292" s="1190"/>
      <c r="M292" s="1190"/>
      <c r="N292" s="1190"/>
      <c r="O292" s="1190"/>
      <c r="P292" s="1190"/>
      <c r="Q292" s="1194">
        <f t="shared" si="4"/>
        <v>0</v>
      </c>
      <c r="R292" s="1178"/>
      <c r="S292" s="2"/>
      <c r="T292" s="2" t="s">
        <v>307</v>
      </c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1192">
        <v>0</v>
      </c>
      <c r="AI292" s="1178"/>
    </row>
    <row r="293" spans="2:35" s="1177" customFormat="1" ht="18" customHeight="1" x14ac:dyDescent="0.3">
      <c r="B293" s="1996"/>
      <c r="C293" s="1204"/>
      <c r="D293" s="1208" t="s">
        <v>308</v>
      </c>
      <c r="E293" s="1206">
        <v>14.586078000000001</v>
      </c>
      <c r="F293" s="1206">
        <v>9.9421199999999992</v>
      </c>
      <c r="G293" s="1206">
        <v>8.5740879999999997</v>
      </c>
      <c r="H293" s="1206">
        <v>12.899141</v>
      </c>
      <c r="I293" s="1206">
        <v>12.337786000000001</v>
      </c>
      <c r="J293" s="1206">
        <v>10.514251999999999</v>
      </c>
      <c r="K293" s="1206">
        <v>10.331136000000001</v>
      </c>
      <c r="L293" s="1206">
        <v>9.8897659999999998</v>
      </c>
      <c r="M293" s="1206">
        <v>14.909886</v>
      </c>
      <c r="N293" s="1206">
        <v>13.978982999999999</v>
      </c>
      <c r="O293" s="1206">
        <v>13.368139999999999</v>
      </c>
      <c r="P293" s="1207">
        <v>10.694288</v>
      </c>
      <c r="Q293" s="1196">
        <f t="shared" si="4"/>
        <v>142.02566400000001</v>
      </c>
      <c r="R293" s="1178"/>
      <c r="S293" s="2"/>
      <c r="T293" s="2" t="s">
        <v>308</v>
      </c>
      <c r="U293" s="2">
        <v>14.586078000000001</v>
      </c>
      <c r="V293" s="2">
        <v>9.9421199999999992</v>
      </c>
      <c r="W293" s="2">
        <v>8.5740879999999997</v>
      </c>
      <c r="X293" s="2">
        <v>12.899141</v>
      </c>
      <c r="Y293" s="2">
        <v>12.337786000000001</v>
      </c>
      <c r="Z293" s="2">
        <v>10.514251999999999</v>
      </c>
      <c r="AA293" s="2">
        <v>10.331136000000001</v>
      </c>
      <c r="AB293" s="2">
        <v>9.8897659999999998</v>
      </c>
      <c r="AC293" s="2">
        <v>14.909886</v>
      </c>
      <c r="AD293" s="2">
        <v>13.978982999999999</v>
      </c>
      <c r="AE293" s="2">
        <v>13.368139999999999</v>
      </c>
      <c r="AF293" s="2">
        <v>10.694288</v>
      </c>
      <c r="AG293" s="2">
        <v>142.02566400000001</v>
      </c>
      <c r="AH293" s="1192">
        <v>0</v>
      </c>
      <c r="AI293" s="1178"/>
    </row>
    <row r="294" spans="2:35" s="1177" customFormat="1" ht="18" customHeight="1" x14ac:dyDescent="0.3">
      <c r="B294" s="1995">
        <f>+B290+1</f>
        <v>73</v>
      </c>
      <c r="C294" s="1197" t="s">
        <v>131</v>
      </c>
      <c r="D294" s="1185" t="s">
        <v>305</v>
      </c>
      <c r="E294" s="1199"/>
      <c r="F294" s="1199"/>
      <c r="G294" s="1199"/>
      <c r="H294" s="1199"/>
      <c r="I294" s="1199"/>
      <c r="J294" s="1199"/>
      <c r="K294" s="1199"/>
      <c r="L294" s="1199"/>
      <c r="M294" s="1199"/>
      <c r="N294" s="1199"/>
      <c r="O294" s="1199"/>
      <c r="P294" s="1200"/>
      <c r="Q294" s="1201">
        <f t="shared" si="4"/>
        <v>0</v>
      </c>
      <c r="R294" s="1178"/>
      <c r="S294" s="2" t="s">
        <v>131</v>
      </c>
      <c r="T294" s="2" t="s">
        <v>305</v>
      </c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1192">
        <v>0</v>
      </c>
      <c r="AI294" s="1178"/>
    </row>
    <row r="295" spans="2:35" s="1177" customFormat="1" ht="18" customHeight="1" x14ac:dyDescent="0.3">
      <c r="B295" s="1996"/>
      <c r="C295" s="1188"/>
      <c r="D295" s="1189" t="s">
        <v>306</v>
      </c>
      <c r="E295" s="1190"/>
      <c r="F295" s="1190"/>
      <c r="G295" s="1190"/>
      <c r="H295" s="1190"/>
      <c r="I295" s="1190"/>
      <c r="J295" s="1190"/>
      <c r="K295" s="1190"/>
      <c r="L295" s="1190"/>
      <c r="M295" s="1190"/>
      <c r="N295" s="1190"/>
      <c r="O295" s="1190"/>
      <c r="P295" s="1190"/>
      <c r="Q295" s="1191">
        <f t="shared" si="4"/>
        <v>0</v>
      </c>
      <c r="R295" s="1178"/>
      <c r="S295" s="2"/>
      <c r="T295" s="2" t="s">
        <v>306</v>
      </c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1192">
        <v>0</v>
      </c>
      <c r="AI295" s="1178"/>
    </row>
    <row r="296" spans="2:35" s="1177" customFormat="1" ht="18" customHeight="1" x14ac:dyDescent="0.3">
      <c r="B296" s="1996"/>
      <c r="C296" s="1188"/>
      <c r="D296" s="1193" t="s">
        <v>307</v>
      </c>
      <c r="E296" s="1190"/>
      <c r="F296" s="1190"/>
      <c r="G296" s="1190"/>
      <c r="H296" s="1190"/>
      <c r="I296" s="1190"/>
      <c r="J296" s="1190"/>
      <c r="K296" s="1190"/>
      <c r="L296" s="1190"/>
      <c r="M296" s="1190"/>
      <c r="N296" s="1190"/>
      <c r="O296" s="1190"/>
      <c r="P296" s="1190"/>
      <c r="Q296" s="1194">
        <f t="shared" si="4"/>
        <v>0</v>
      </c>
      <c r="R296" s="1178"/>
      <c r="S296" s="2"/>
      <c r="T296" s="2" t="s">
        <v>307</v>
      </c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1192">
        <v>0</v>
      </c>
      <c r="AI296" s="1178"/>
    </row>
    <row r="297" spans="2:35" s="1177" customFormat="1" ht="18" customHeight="1" x14ac:dyDescent="0.3">
      <c r="B297" s="1996"/>
      <c r="C297" s="1204"/>
      <c r="D297" s="1208" t="s">
        <v>308</v>
      </c>
      <c r="E297" s="1206">
        <v>40.325856000000002</v>
      </c>
      <c r="F297" s="1206">
        <v>29.202702000000002</v>
      </c>
      <c r="G297" s="1206">
        <v>25.903588000000003</v>
      </c>
      <c r="H297" s="1206">
        <v>39.379083000000001</v>
      </c>
      <c r="I297" s="1206">
        <v>38.773152000000003</v>
      </c>
      <c r="J297" s="1206">
        <v>30.341625999999998</v>
      </c>
      <c r="K297" s="1206">
        <v>31.32207</v>
      </c>
      <c r="L297" s="1206">
        <v>29.999797999999998</v>
      </c>
      <c r="M297" s="1206">
        <v>45.001129999999996</v>
      </c>
      <c r="N297" s="1206">
        <v>43.920656000000001</v>
      </c>
      <c r="O297" s="1206">
        <v>43.822235999999997</v>
      </c>
      <c r="P297" s="1207">
        <v>35.433503000000002</v>
      </c>
      <c r="Q297" s="1196">
        <f t="shared" si="4"/>
        <v>433.42539999999997</v>
      </c>
      <c r="R297" s="1178"/>
      <c r="S297" s="2"/>
      <c r="T297" s="2" t="s">
        <v>308</v>
      </c>
      <c r="U297" s="2">
        <v>40.325856000000002</v>
      </c>
      <c r="V297" s="2">
        <v>29.202702000000002</v>
      </c>
      <c r="W297" s="2">
        <v>25.903588000000003</v>
      </c>
      <c r="X297" s="2">
        <v>39.379083000000001</v>
      </c>
      <c r="Y297" s="2">
        <v>38.773152000000003</v>
      </c>
      <c r="Z297" s="2">
        <v>30.341625999999998</v>
      </c>
      <c r="AA297" s="2">
        <v>31.32207</v>
      </c>
      <c r="AB297" s="2">
        <v>29.999797999999998</v>
      </c>
      <c r="AC297" s="2">
        <v>45.001129999999996</v>
      </c>
      <c r="AD297" s="2">
        <v>43.920656000000001</v>
      </c>
      <c r="AE297" s="2">
        <v>43.822235999999997</v>
      </c>
      <c r="AF297" s="2">
        <v>35.433503000000002</v>
      </c>
      <c r="AG297" s="2">
        <v>433.42539999999997</v>
      </c>
      <c r="AH297" s="1192">
        <v>0</v>
      </c>
      <c r="AI297" s="1178"/>
    </row>
    <row r="298" spans="2:35" s="1177" customFormat="1" ht="18" customHeight="1" x14ac:dyDescent="0.3">
      <c r="B298" s="1995">
        <f>+B294+1</f>
        <v>74</v>
      </c>
      <c r="C298" s="1197" t="s">
        <v>1606</v>
      </c>
      <c r="D298" s="1185" t="s">
        <v>305</v>
      </c>
      <c r="E298" s="1199">
        <v>13.099795</v>
      </c>
      <c r="F298" s="1199">
        <v>12.497744000000001</v>
      </c>
      <c r="G298" s="1199">
        <v>4.6999250000000004</v>
      </c>
      <c r="H298" s="1199">
        <v>4.9758450000000005</v>
      </c>
      <c r="I298" s="1199">
        <v>5.5946119999999997</v>
      </c>
      <c r="J298" s="1199">
        <v>5.3125450000000001</v>
      </c>
      <c r="K298" s="1199">
        <v>3.6220569999999999</v>
      </c>
      <c r="L298" s="1199">
        <v>2.6776809999999998</v>
      </c>
      <c r="M298" s="1199">
        <v>1.831431</v>
      </c>
      <c r="N298" s="1199">
        <v>5.9686610000000009</v>
      </c>
      <c r="O298" s="1199">
        <v>8.6166200000000011</v>
      </c>
      <c r="P298" s="1200">
        <v>11.053153999999999</v>
      </c>
      <c r="Q298" s="1201">
        <f t="shared" si="4"/>
        <v>79.950070000000011</v>
      </c>
      <c r="R298" s="1178"/>
      <c r="S298" s="2" t="s">
        <v>1606</v>
      </c>
      <c r="T298" s="2" t="s">
        <v>305</v>
      </c>
      <c r="U298" s="2">
        <v>13.099795</v>
      </c>
      <c r="V298" s="2">
        <v>12.497744000000001</v>
      </c>
      <c r="W298" s="2">
        <v>4.6999250000000004</v>
      </c>
      <c r="X298" s="2">
        <v>4.9758450000000005</v>
      </c>
      <c r="Y298" s="2">
        <v>5.5946119999999997</v>
      </c>
      <c r="Z298" s="2">
        <v>5.3125450000000001</v>
      </c>
      <c r="AA298" s="2">
        <v>3.6220569999999999</v>
      </c>
      <c r="AB298" s="2">
        <v>2.6776809999999998</v>
      </c>
      <c r="AC298" s="2">
        <v>1.831431</v>
      </c>
      <c r="AD298" s="2">
        <v>5.9686610000000009</v>
      </c>
      <c r="AE298" s="2">
        <v>8.6166200000000011</v>
      </c>
      <c r="AF298" s="2">
        <v>11.053153999999999</v>
      </c>
      <c r="AG298" s="2">
        <v>79.950070000000011</v>
      </c>
      <c r="AH298" s="1192">
        <v>0</v>
      </c>
      <c r="AI298" s="1178"/>
    </row>
    <row r="299" spans="2:35" s="1177" customFormat="1" ht="18" customHeight="1" x14ac:dyDescent="0.3">
      <c r="B299" s="1996"/>
      <c r="C299" s="1188"/>
      <c r="D299" s="1189" t="s">
        <v>306</v>
      </c>
      <c r="E299" s="1190"/>
      <c r="F299" s="1190"/>
      <c r="G299" s="1190"/>
      <c r="H299" s="1190"/>
      <c r="I299" s="1190"/>
      <c r="J299" s="1190"/>
      <c r="K299" s="1190"/>
      <c r="L299" s="1190"/>
      <c r="M299" s="1190"/>
      <c r="N299" s="1190"/>
      <c r="O299" s="1190"/>
      <c r="P299" s="1190"/>
      <c r="Q299" s="1191">
        <f t="shared" si="4"/>
        <v>0</v>
      </c>
      <c r="R299" s="1178"/>
      <c r="S299" s="2"/>
      <c r="T299" s="2" t="s">
        <v>306</v>
      </c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1192">
        <v>0</v>
      </c>
      <c r="AI299" s="1178"/>
    </row>
    <row r="300" spans="2:35" s="1177" customFormat="1" ht="18" customHeight="1" x14ac:dyDescent="0.3">
      <c r="B300" s="1996"/>
      <c r="C300" s="1188"/>
      <c r="D300" s="1193" t="s">
        <v>307</v>
      </c>
      <c r="E300" s="1190"/>
      <c r="F300" s="1190"/>
      <c r="G300" s="1190"/>
      <c r="H300" s="1190"/>
      <c r="I300" s="1190"/>
      <c r="J300" s="1190"/>
      <c r="K300" s="1190"/>
      <c r="L300" s="1190"/>
      <c r="M300" s="1190"/>
      <c r="N300" s="1190"/>
      <c r="O300" s="1190"/>
      <c r="P300" s="1190"/>
      <c r="Q300" s="1194">
        <f t="shared" si="4"/>
        <v>0</v>
      </c>
      <c r="R300" s="1178"/>
      <c r="S300" s="2"/>
      <c r="T300" s="2" t="s">
        <v>307</v>
      </c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1192">
        <v>0</v>
      </c>
      <c r="AI300" s="1178"/>
    </row>
    <row r="301" spans="2:35" s="1177" customFormat="1" ht="18" customHeight="1" x14ac:dyDescent="0.3">
      <c r="B301" s="1996"/>
      <c r="C301" s="1204"/>
      <c r="D301" s="1208" t="s">
        <v>308</v>
      </c>
      <c r="E301" s="1206"/>
      <c r="F301" s="1206"/>
      <c r="G301" s="1206"/>
      <c r="H301" s="1206"/>
      <c r="I301" s="1206"/>
      <c r="J301" s="1206"/>
      <c r="K301" s="1206"/>
      <c r="L301" s="1206"/>
      <c r="M301" s="1206"/>
      <c r="N301" s="1206"/>
      <c r="O301" s="1206"/>
      <c r="P301" s="1207"/>
      <c r="Q301" s="1196">
        <f t="shared" si="4"/>
        <v>0</v>
      </c>
      <c r="R301" s="1178"/>
      <c r="S301" s="2"/>
      <c r="T301" s="2" t="s">
        <v>308</v>
      </c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1192">
        <v>0</v>
      </c>
      <c r="AI301" s="1178"/>
    </row>
    <row r="302" spans="2:35" s="1177" customFormat="1" ht="18" customHeight="1" x14ac:dyDescent="0.3">
      <c r="B302" s="1995">
        <f>+B298+1</f>
        <v>75</v>
      </c>
      <c r="C302" s="1197" t="s">
        <v>133</v>
      </c>
      <c r="D302" s="1185" t="s">
        <v>305</v>
      </c>
      <c r="E302" s="1199"/>
      <c r="F302" s="1199"/>
      <c r="G302" s="1199"/>
      <c r="H302" s="1199"/>
      <c r="I302" s="1199"/>
      <c r="J302" s="1199"/>
      <c r="K302" s="1199"/>
      <c r="L302" s="1199"/>
      <c r="M302" s="1199"/>
      <c r="N302" s="1199"/>
      <c r="O302" s="1199"/>
      <c r="P302" s="1200"/>
      <c r="Q302" s="1201">
        <f t="shared" si="4"/>
        <v>0</v>
      </c>
      <c r="R302" s="1178"/>
      <c r="S302" s="2" t="s">
        <v>133</v>
      </c>
      <c r="T302" s="2" t="s">
        <v>305</v>
      </c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1192">
        <v>0</v>
      </c>
      <c r="AI302" s="1178"/>
    </row>
    <row r="303" spans="2:35" s="1177" customFormat="1" ht="18" customHeight="1" x14ac:dyDescent="0.3">
      <c r="B303" s="1996"/>
      <c r="C303" s="1188"/>
      <c r="D303" s="1189" t="s">
        <v>306</v>
      </c>
      <c r="E303" s="1190">
        <v>6.8119700000000005</v>
      </c>
      <c r="F303" s="1190">
        <v>6.2437599999999991</v>
      </c>
      <c r="G303" s="1190">
        <v>6.0944199999999995</v>
      </c>
      <c r="H303" s="1190">
        <v>1.37893</v>
      </c>
      <c r="I303" s="1190">
        <v>5.7554299999999996</v>
      </c>
      <c r="J303" s="1190">
        <v>6.976799999999999</v>
      </c>
      <c r="K303" s="1190">
        <v>5.9279600000000006</v>
      </c>
      <c r="L303" s="1190">
        <v>5.27895</v>
      </c>
      <c r="M303" s="1190">
        <v>5.7300900000000006</v>
      </c>
      <c r="N303" s="1190">
        <v>6.21997</v>
      </c>
      <c r="O303" s="1190">
        <v>5.48116</v>
      </c>
      <c r="P303" s="1190">
        <v>7.5562300000000002</v>
      </c>
      <c r="Q303" s="1191">
        <f t="shared" si="4"/>
        <v>69.455670000000012</v>
      </c>
      <c r="R303" s="1178"/>
      <c r="S303" s="2"/>
      <c r="T303" s="2" t="s">
        <v>306</v>
      </c>
      <c r="U303" s="2">
        <v>6.8119700000000005</v>
      </c>
      <c r="V303" s="2">
        <v>6.2437599999999991</v>
      </c>
      <c r="W303" s="2">
        <v>6.0944199999999995</v>
      </c>
      <c r="X303" s="2">
        <v>1.37893</v>
      </c>
      <c r="Y303" s="2">
        <v>5.7554299999999996</v>
      </c>
      <c r="Z303" s="2">
        <v>6.976799999999999</v>
      </c>
      <c r="AA303" s="2">
        <v>5.9279600000000006</v>
      </c>
      <c r="AB303" s="2">
        <v>5.27895</v>
      </c>
      <c r="AC303" s="2">
        <v>5.7300900000000006</v>
      </c>
      <c r="AD303" s="2">
        <v>6.21997</v>
      </c>
      <c r="AE303" s="2">
        <v>5.48116</v>
      </c>
      <c r="AF303" s="2">
        <v>7.5562300000000002</v>
      </c>
      <c r="AG303" s="2">
        <v>69.455670000000012</v>
      </c>
      <c r="AH303" s="1192">
        <v>0</v>
      </c>
      <c r="AI303" s="1178"/>
    </row>
    <row r="304" spans="2:35" s="1177" customFormat="1" ht="18" customHeight="1" x14ac:dyDescent="0.3">
      <c r="B304" s="1996"/>
      <c r="C304" s="1188"/>
      <c r="D304" s="1193" t="s">
        <v>307</v>
      </c>
      <c r="E304" s="1190"/>
      <c r="F304" s="1190"/>
      <c r="G304" s="1190"/>
      <c r="H304" s="1190"/>
      <c r="I304" s="1190"/>
      <c r="J304" s="1190"/>
      <c r="K304" s="1190"/>
      <c r="L304" s="1190"/>
      <c r="M304" s="1190"/>
      <c r="N304" s="1190"/>
      <c r="O304" s="1190"/>
      <c r="P304" s="1190"/>
      <c r="Q304" s="1194">
        <f t="shared" si="4"/>
        <v>0</v>
      </c>
      <c r="R304" s="1178"/>
      <c r="S304" s="2"/>
      <c r="T304" s="2" t="s">
        <v>307</v>
      </c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1192">
        <v>0</v>
      </c>
      <c r="AI304" s="1178"/>
    </row>
    <row r="305" spans="2:35" s="1177" customFormat="1" ht="18" customHeight="1" x14ac:dyDescent="0.3">
      <c r="B305" s="1996"/>
      <c r="C305" s="1204"/>
      <c r="D305" s="1208" t="s">
        <v>308</v>
      </c>
      <c r="E305" s="1206"/>
      <c r="F305" s="1206"/>
      <c r="G305" s="1206"/>
      <c r="H305" s="1206"/>
      <c r="I305" s="1206"/>
      <c r="J305" s="1206"/>
      <c r="K305" s="1206"/>
      <c r="L305" s="1206"/>
      <c r="M305" s="1206"/>
      <c r="N305" s="1206"/>
      <c r="O305" s="1206"/>
      <c r="P305" s="1207"/>
      <c r="Q305" s="1196">
        <f t="shared" si="4"/>
        <v>0</v>
      </c>
      <c r="R305" s="1178"/>
      <c r="S305" s="2"/>
      <c r="T305" s="2" t="s">
        <v>308</v>
      </c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1192">
        <v>0</v>
      </c>
      <c r="AI305" s="1178"/>
    </row>
    <row r="306" spans="2:35" s="1177" customFormat="1" ht="18" customHeight="1" x14ac:dyDescent="0.3">
      <c r="B306" s="1995">
        <f>+B302+1</f>
        <v>76</v>
      </c>
      <c r="C306" s="1197" t="s">
        <v>264</v>
      </c>
      <c r="D306" s="1185" t="s">
        <v>305</v>
      </c>
      <c r="E306" s="1199"/>
      <c r="F306" s="1199"/>
      <c r="G306" s="1199"/>
      <c r="H306" s="1199"/>
      <c r="I306" s="1199"/>
      <c r="J306" s="1199"/>
      <c r="K306" s="1199"/>
      <c r="L306" s="1199"/>
      <c r="M306" s="1199"/>
      <c r="N306" s="1199"/>
      <c r="O306" s="1199"/>
      <c r="P306" s="1200"/>
      <c r="Q306" s="1201">
        <f t="shared" si="4"/>
        <v>0</v>
      </c>
      <c r="R306" s="1178"/>
      <c r="S306" s="2" t="s">
        <v>264</v>
      </c>
      <c r="T306" s="2" t="s">
        <v>305</v>
      </c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1192">
        <v>0</v>
      </c>
      <c r="AI306" s="1178"/>
    </row>
    <row r="307" spans="2:35" s="1177" customFormat="1" ht="18" customHeight="1" x14ac:dyDescent="0.3">
      <c r="B307" s="1996"/>
      <c r="C307" s="1188"/>
      <c r="D307" s="1189" t="s">
        <v>306</v>
      </c>
      <c r="E307" s="1190">
        <v>0</v>
      </c>
      <c r="F307" s="1190">
        <v>0</v>
      </c>
      <c r="G307" s="1190">
        <v>0</v>
      </c>
      <c r="H307" s="1190">
        <v>0</v>
      </c>
      <c r="I307" s="1190">
        <v>0</v>
      </c>
      <c r="J307" s="1190">
        <v>0</v>
      </c>
      <c r="K307" s="1190">
        <v>0</v>
      </c>
      <c r="L307" s="1190">
        <v>0</v>
      </c>
      <c r="M307" s="1190"/>
      <c r="N307" s="1190"/>
      <c r="O307" s="1190"/>
      <c r="P307" s="1190"/>
      <c r="Q307" s="1191">
        <f t="shared" si="4"/>
        <v>0</v>
      </c>
      <c r="R307" s="1178"/>
      <c r="S307" s="2"/>
      <c r="T307" s="2" t="s">
        <v>306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/>
      <c r="AD307" s="2"/>
      <c r="AE307" s="2"/>
      <c r="AF307" s="2"/>
      <c r="AG307" s="2">
        <v>0</v>
      </c>
      <c r="AH307" s="1192">
        <v>0</v>
      </c>
      <c r="AI307" s="1178"/>
    </row>
    <row r="308" spans="2:35" s="1177" customFormat="1" ht="18" customHeight="1" x14ac:dyDescent="0.3">
      <c r="B308" s="1996"/>
      <c r="C308" s="1188"/>
      <c r="D308" s="1193" t="s">
        <v>307</v>
      </c>
      <c r="E308" s="1190"/>
      <c r="F308" s="1190"/>
      <c r="G308" s="1190"/>
      <c r="H308" s="1190"/>
      <c r="I308" s="1190"/>
      <c r="J308" s="1190"/>
      <c r="K308" s="1190"/>
      <c r="L308" s="1190"/>
      <c r="M308" s="1190"/>
      <c r="N308" s="1190"/>
      <c r="O308" s="1190"/>
      <c r="P308" s="1190"/>
      <c r="Q308" s="1194">
        <f t="shared" si="4"/>
        <v>0</v>
      </c>
      <c r="R308" s="1178"/>
      <c r="S308" s="2"/>
      <c r="T308" s="2" t="s">
        <v>307</v>
      </c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1192">
        <v>0</v>
      </c>
      <c r="AI308" s="1178"/>
    </row>
    <row r="309" spans="2:35" s="1177" customFormat="1" ht="18" customHeight="1" x14ac:dyDescent="0.3">
      <c r="B309" s="1996"/>
      <c r="C309" s="1204"/>
      <c r="D309" s="1208" t="s">
        <v>308</v>
      </c>
      <c r="E309" s="1206"/>
      <c r="F309" s="1206"/>
      <c r="G309" s="1206"/>
      <c r="H309" s="1206"/>
      <c r="I309" s="1206"/>
      <c r="J309" s="1206"/>
      <c r="K309" s="1206"/>
      <c r="L309" s="1206"/>
      <c r="M309" s="1206"/>
      <c r="N309" s="1206"/>
      <c r="O309" s="1206"/>
      <c r="P309" s="1207"/>
      <c r="Q309" s="1196">
        <f t="shared" si="4"/>
        <v>0</v>
      </c>
      <c r="R309" s="1178"/>
      <c r="S309" s="2"/>
      <c r="T309" s="2" t="s">
        <v>308</v>
      </c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1192">
        <v>0</v>
      </c>
      <c r="AI309" s="1178"/>
    </row>
    <row r="310" spans="2:35" s="1177" customFormat="1" ht="18" customHeight="1" x14ac:dyDescent="0.3">
      <c r="B310" s="1995">
        <f>+B306+1</f>
        <v>77</v>
      </c>
      <c r="C310" s="1197" t="s">
        <v>135</v>
      </c>
      <c r="D310" s="1185" t="s">
        <v>305</v>
      </c>
      <c r="E310" s="1199"/>
      <c r="F310" s="1199"/>
      <c r="G310" s="1199"/>
      <c r="H310" s="1199"/>
      <c r="I310" s="1199"/>
      <c r="J310" s="1199"/>
      <c r="K310" s="1199"/>
      <c r="L310" s="1199"/>
      <c r="M310" s="1199"/>
      <c r="N310" s="1199"/>
      <c r="O310" s="1199"/>
      <c r="P310" s="1200"/>
      <c r="Q310" s="1201">
        <f t="shared" si="4"/>
        <v>0</v>
      </c>
      <c r="R310" s="1178"/>
      <c r="S310" s="2" t="s">
        <v>135</v>
      </c>
      <c r="T310" s="2" t="s">
        <v>305</v>
      </c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1192">
        <v>0</v>
      </c>
      <c r="AI310" s="1178"/>
    </row>
    <row r="311" spans="2:35" s="1177" customFormat="1" ht="18" customHeight="1" x14ac:dyDescent="0.3">
      <c r="B311" s="1996"/>
      <c r="C311" s="1188"/>
      <c r="D311" s="1189" t="s">
        <v>306</v>
      </c>
      <c r="E311" s="1190">
        <v>1.7703E-2</v>
      </c>
      <c r="F311" s="1190">
        <v>1.04518</v>
      </c>
      <c r="G311" s="1190">
        <v>0.49027700000000002</v>
      </c>
      <c r="H311" s="1190">
        <v>2.5630000000000002E-3</v>
      </c>
      <c r="I311" s="1190">
        <v>0.47678799999999999</v>
      </c>
      <c r="J311" s="1190">
        <v>1.6376999999999999E-2</v>
      </c>
      <c r="K311" s="1190">
        <v>1.5060640000000001</v>
      </c>
      <c r="L311" s="1190">
        <v>4.240183</v>
      </c>
      <c r="M311" s="1190">
        <v>7.5300000000000002E-3</v>
      </c>
      <c r="N311" s="1190">
        <v>1.2723999999999999E-2</v>
      </c>
      <c r="O311" s="1190">
        <v>0.48613699999999999</v>
      </c>
      <c r="P311" s="1190">
        <v>1.5404999999999999E-2</v>
      </c>
      <c r="Q311" s="1191">
        <f t="shared" si="4"/>
        <v>8.3169310000000003</v>
      </c>
      <c r="R311" s="1178"/>
      <c r="S311" s="2"/>
      <c r="T311" s="2" t="s">
        <v>306</v>
      </c>
      <c r="U311" s="2">
        <v>1.7703E-2</v>
      </c>
      <c r="V311" s="2">
        <v>1.04518</v>
      </c>
      <c r="W311" s="2">
        <v>0.49027700000000002</v>
      </c>
      <c r="X311" s="2">
        <v>2.5630000000000002E-3</v>
      </c>
      <c r="Y311" s="2">
        <v>0.47678799999999999</v>
      </c>
      <c r="Z311" s="2">
        <v>1.6376999999999999E-2</v>
      </c>
      <c r="AA311" s="2">
        <v>1.5060640000000001</v>
      </c>
      <c r="AB311" s="2">
        <v>4.240183</v>
      </c>
      <c r="AC311" s="2">
        <v>7.5300000000000002E-3</v>
      </c>
      <c r="AD311" s="2">
        <v>1.2723999999999999E-2</v>
      </c>
      <c r="AE311" s="2">
        <v>0.48613699999999999</v>
      </c>
      <c r="AF311" s="2">
        <v>1.5404999999999999E-2</v>
      </c>
      <c r="AG311" s="2">
        <v>8.3169310000000003</v>
      </c>
      <c r="AH311" s="1192">
        <v>0</v>
      </c>
      <c r="AI311" s="1178"/>
    </row>
    <row r="312" spans="2:35" s="1177" customFormat="1" ht="18" customHeight="1" x14ac:dyDescent="0.3">
      <c r="B312" s="1996"/>
      <c r="C312" s="1188"/>
      <c r="D312" s="1193" t="s">
        <v>307</v>
      </c>
      <c r="E312" s="1190"/>
      <c r="F312" s="1190"/>
      <c r="G312" s="1190"/>
      <c r="H312" s="1190"/>
      <c r="I312" s="1190"/>
      <c r="J312" s="1190"/>
      <c r="K312" s="1190"/>
      <c r="L312" s="1190"/>
      <c r="M312" s="1190"/>
      <c r="N312" s="1190"/>
      <c r="O312" s="1190"/>
      <c r="P312" s="1190"/>
      <c r="Q312" s="1194">
        <f t="shared" si="4"/>
        <v>0</v>
      </c>
      <c r="R312" s="1178"/>
      <c r="S312" s="2"/>
      <c r="T312" s="2" t="s">
        <v>307</v>
      </c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1192">
        <v>0</v>
      </c>
      <c r="AI312" s="1178"/>
    </row>
    <row r="313" spans="2:35" s="1177" customFormat="1" ht="18" customHeight="1" x14ac:dyDescent="0.3">
      <c r="B313" s="1996"/>
      <c r="C313" s="1204"/>
      <c r="D313" s="1208" t="s">
        <v>308</v>
      </c>
      <c r="E313" s="1206"/>
      <c r="F313" s="1206"/>
      <c r="G313" s="1206"/>
      <c r="H313" s="1206"/>
      <c r="I313" s="1206"/>
      <c r="J313" s="1206"/>
      <c r="K313" s="1206"/>
      <c r="L313" s="1206"/>
      <c r="M313" s="1206"/>
      <c r="N313" s="1206"/>
      <c r="O313" s="1206"/>
      <c r="P313" s="1207"/>
      <c r="Q313" s="1196">
        <f t="shared" si="4"/>
        <v>0</v>
      </c>
      <c r="R313" s="1178"/>
      <c r="S313" s="2"/>
      <c r="T313" s="2" t="s">
        <v>308</v>
      </c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1192">
        <v>0</v>
      </c>
      <c r="AI313" s="1178"/>
    </row>
    <row r="314" spans="2:35" s="1177" customFormat="1" ht="18" customHeight="1" x14ac:dyDescent="0.3">
      <c r="B314" s="1995">
        <f>+B310+1</f>
        <v>78</v>
      </c>
      <c r="C314" s="1197" t="s">
        <v>137</v>
      </c>
      <c r="D314" s="1185" t="s">
        <v>305</v>
      </c>
      <c r="E314" s="1199">
        <v>0.90703800000000001</v>
      </c>
      <c r="F314" s="1199">
        <v>0.83447495999999999</v>
      </c>
      <c r="G314" s="1199">
        <v>0.55589</v>
      </c>
      <c r="H314" s="1199">
        <v>0.61435388928569157</v>
      </c>
      <c r="I314" s="1199">
        <v>0.57849914676914327</v>
      </c>
      <c r="J314" s="1199">
        <v>0.46304000000000001</v>
      </c>
      <c r="K314" s="1199">
        <v>0.65798000000000001</v>
      </c>
      <c r="L314" s="1199">
        <v>0.57850000000000001</v>
      </c>
      <c r="M314" s="1199">
        <v>0.70850000000000002</v>
      </c>
      <c r="N314" s="1199">
        <v>0.62850000000000006</v>
      </c>
      <c r="O314" s="1199">
        <v>0.61592999999999998</v>
      </c>
      <c r="P314" s="1200">
        <v>0.65853099999999998</v>
      </c>
      <c r="Q314" s="1201">
        <f t="shared" si="4"/>
        <v>7.8012369960548344</v>
      </c>
      <c r="R314" s="1178"/>
      <c r="S314" s="2" t="s">
        <v>137</v>
      </c>
      <c r="T314" s="2" t="s">
        <v>305</v>
      </c>
      <c r="U314" s="2">
        <v>0.90703800000000001</v>
      </c>
      <c r="V314" s="2">
        <v>0.83447495999999999</v>
      </c>
      <c r="W314" s="2">
        <v>0.55589</v>
      </c>
      <c r="X314" s="2">
        <v>0.61435388928569157</v>
      </c>
      <c r="Y314" s="2">
        <v>0.57849914676914327</v>
      </c>
      <c r="Z314" s="2">
        <v>0.46304000000000001</v>
      </c>
      <c r="AA314" s="2">
        <v>0.65798000000000001</v>
      </c>
      <c r="AB314" s="2">
        <v>0.57850000000000001</v>
      </c>
      <c r="AC314" s="2">
        <v>0.70850000000000002</v>
      </c>
      <c r="AD314" s="2">
        <v>0.62850000000000006</v>
      </c>
      <c r="AE314" s="2">
        <v>0.61592999999999998</v>
      </c>
      <c r="AF314" s="2">
        <v>0.65853099999999998</v>
      </c>
      <c r="AG314" s="2">
        <v>7.8012369960548344</v>
      </c>
      <c r="AH314" s="1192">
        <v>0</v>
      </c>
      <c r="AI314" s="1178"/>
    </row>
    <row r="315" spans="2:35" s="1177" customFormat="1" ht="18" customHeight="1" x14ac:dyDescent="0.3">
      <c r="B315" s="1996"/>
      <c r="C315" s="1188"/>
      <c r="D315" s="1189" t="s">
        <v>306</v>
      </c>
      <c r="E315" s="1190">
        <v>0</v>
      </c>
      <c r="F315" s="1190">
        <v>0</v>
      </c>
      <c r="G315" s="1190">
        <v>0</v>
      </c>
      <c r="H315" s="1190">
        <v>0</v>
      </c>
      <c r="I315" s="1190">
        <v>0</v>
      </c>
      <c r="J315" s="1190">
        <v>0</v>
      </c>
      <c r="K315" s="1190">
        <v>0</v>
      </c>
      <c r="L315" s="1190">
        <v>0</v>
      </c>
      <c r="M315" s="1190">
        <v>0</v>
      </c>
      <c r="N315" s="1190">
        <v>0</v>
      </c>
      <c r="O315" s="1190">
        <v>0</v>
      </c>
      <c r="P315" s="1190">
        <v>0</v>
      </c>
      <c r="Q315" s="1191">
        <f t="shared" si="4"/>
        <v>0</v>
      </c>
      <c r="R315" s="1178"/>
      <c r="S315" s="2"/>
      <c r="T315" s="2" t="s">
        <v>306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1192">
        <v>0</v>
      </c>
      <c r="AI315" s="1178"/>
    </row>
    <row r="316" spans="2:35" s="1177" customFormat="1" ht="18" customHeight="1" x14ac:dyDescent="0.3">
      <c r="B316" s="1996"/>
      <c r="C316" s="1188"/>
      <c r="D316" s="1193" t="s">
        <v>307</v>
      </c>
      <c r="E316" s="1190"/>
      <c r="F316" s="1190"/>
      <c r="G316" s="1190"/>
      <c r="H316" s="1190"/>
      <c r="I316" s="1190"/>
      <c r="J316" s="1190"/>
      <c r="K316" s="1190"/>
      <c r="L316" s="1190"/>
      <c r="M316" s="1190"/>
      <c r="N316" s="1190"/>
      <c r="O316" s="1190"/>
      <c r="P316" s="1190"/>
      <c r="Q316" s="1194">
        <f t="shared" si="4"/>
        <v>0</v>
      </c>
      <c r="R316" s="1178"/>
      <c r="S316" s="2"/>
      <c r="T316" s="2" t="s">
        <v>307</v>
      </c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1192">
        <v>0</v>
      </c>
      <c r="AI316" s="1178"/>
    </row>
    <row r="317" spans="2:35" s="1177" customFormat="1" ht="18" customHeight="1" x14ac:dyDescent="0.3">
      <c r="B317" s="1996"/>
      <c r="C317" s="1204"/>
      <c r="D317" s="1208" t="s">
        <v>308</v>
      </c>
      <c r="E317" s="1206"/>
      <c r="F317" s="1206"/>
      <c r="G317" s="1206"/>
      <c r="H317" s="1206"/>
      <c r="I317" s="1206"/>
      <c r="J317" s="1206"/>
      <c r="K317" s="1206"/>
      <c r="L317" s="1206"/>
      <c r="M317" s="1206"/>
      <c r="N317" s="1206"/>
      <c r="O317" s="1206"/>
      <c r="P317" s="1207"/>
      <c r="Q317" s="1196">
        <f t="shared" si="4"/>
        <v>0</v>
      </c>
      <c r="R317" s="1178"/>
      <c r="S317" s="2"/>
      <c r="T317" s="2" t="s">
        <v>308</v>
      </c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1192">
        <v>0</v>
      </c>
      <c r="AI317" s="1178"/>
    </row>
    <row r="318" spans="2:35" s="1177" customFormat="1" ht="18" customHeight="1" x14ac:dyDescent="0.3">
      <c r="B318" s="1995">
        <f>+B314+1</f>
        <v>79</v>
      </c>
      <c r="C318" s="1197" t="s">
        <v>1589</v>
      </c>
      <c r="D318" s="1185" t="s">
        <v>305</v>
      </c>
      <c r="E318" s="1199"/>
      <c r="F318" s="1199"/>
      <c r="G318" s="1199"/>
      <c r="H318" s="1199"/>
      <c r="I318" s="1199"/>
      <c r="J318" s="1199"/>
      <c r="K318" s="1199"/>
      <c r="L318" s="1199"/>
      <c r="M318" s="1199"/>
      <c r="N318" s="1199"/>
      <c r="O318" s="1199"/>
      <c r="P318" s="1200"/>
      <c r="Q318" s="1201">
        <f t="shared" si="4"/>
        <v>0</v>
      </c>
      <c r="R318" s="1178"/>
      <c r="S318" s="2" t="s">
        <v>1589</v>
      </c>
      <c r="T318" s="2" t="s">
        <v>305</v>
      </c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1192">
        <v>0</v>
      </c>
      <c r="AI318" s="1178"/>
    </row>
    <row r="319" spans="2:35" s="1177" customFormat="1" ht="18" customHeight="1" x14ac:dyDescent="0.3">
      <c r="B319" s="1996"/>
      <c r="C319" s="1188"/>
      <c r="D319" s="1189" t="s">
        <v>306</v>
      </c>
      <c r="E319" s="1190"/>
      <c r="F319" s="1190"/>
      <c r="G319" s="1190"/>
      <c r="H319" s="1190"/>
      <c r="I319" s="1190"/>
      <c r="J319" s="1190"/>
      <c r="K319" s="1190"/>
      <c r="L319" s="1190"/>
      <c r="M319" s="1190"/>
      <c r="N319" s="1190"/>
      <c r="O319" s="1190"/>
      <c r="P319" s="1190"/>
      <c r="Q319" s="1191">
        <f t="shared" si="4"/>
        <v>0</v>
      </c>
      <c r="R319" s="1178"/>
      <c r="S319" s="2"/>
      <c r="T319" s="2" t="s">
        <v>306</v>
      </c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1192">
        <v>0</v>
      </c>
      <c r="AI319" s="1178"/>
    </row>
    <row r="320" spans="2:35" s="1177" customFormat="1" ht="18" customHeight="1" x14ac:dyDescent="0.3">
      <c r="B320" s="1996"/>
      <c r="C320" s="1188"/>
      <c r="D320" s="1193" t="s">
        <v>307</v>
      </c>
      <c r="E320" s="1190">
        <v>3.847391</v>
      </c>
      <c r="F320" s="1190">
        <v>3.0929290000000003</v>
      </c>
      <c r="G320" s="1190">
        <v>3.2629869999999999</v>
      </c>
      <c r="H320" s="1190">
        <v>3.7264630000000003</v>
      </c>
      <c r="I320" s="1190">
        <v>3.5068839999999999</v>
      </c>
      <c r="J320" s="1190">
        <v>3.6044940000000003</v>
      </c>
      <c r="K320" s="1190">
        <v>3.7262939999999998</v>
      </c>
      <c r="L320" s="1190">
        <v>3.9565649999999999</v>
      </c>
      <c r="M320" s="1190">
        <v>4.0078690000000003</v>
      </c>
      <c r="N320" s="1190">
        <v>4.0347249999999999</v>
      </c>
      <c r="O320" s="1190">
        <v>3.8269639999999998</v>
      </c>
      <c r="P320" s="1190">
        <v>3.9747510000000004</v>
      </c>
      <c r="Q320" s="1209">
        <f t="shared" si="4"/>
        <v>44.568315999999996</v>
      </c>
      <c r="R320" s="1178"/>
      <c r="S320" s="2"/>
      <c r="T320" s="2" t="s">
        <v>307</v>
      </c>
      <c r="U320" s="2">
        <v>3.847391</v>
      </c>
      <c r="V320" s="2">
        <v>3.0929290000000003</v>
      </c>
      <c r="W320" s="2">
        <v>3.2629869999999999</v>
      </c>
      <c r="X320" s="2">
        <v>3.7264630000000003</v>
      </c>
      <c r="Y320" s="2">
        <v>3.5068839999999999</v>
      </c>
      <c r="Z320" s="2">
        <v>3.6044940000000003</v>
      </c>
      <c r="AA320" s="2">
        <v>3.7262939999999998</v>
      </c>
      <c r="AB320" s="2">
        <v>3.9565649999999999</v>
      </c>
      <c r="AC320" s="2">
        <v>4.0078690000000003</v>
      </c>
      <c r="AD320" s="2">
        <v>4.0347249999999999</v>
      </c>
      <c r="AE320" s="2">
        <v>3.8269639999999998</v>
      </c>
      <c r="AF320" s="2">
        <v>3.9747510000000004</v>
      </c>
      <c r="AG320" s="2">
        <v>44.568315999999996</v>
      </c>
      <c r="AH320" s="1192">
        <v>0</v>
      </c>
      <c r="AI320" s="1178"/>
    </row>
    <row r="321" spans="2:35" s="1177" customFormat="1" ht="18" customHeight="1" x14ac:dyDescent="0.3">
      <c r="B321" s="1996"/>
      <c r="C321" s="1204"/>
      <c r="D321" s="1208" t="s">
        <v>308</v>
      </c>
      <c r="E321" s="1206"/>
      <c r="F321" s="1206"/>
      <c r="G321" s="1206"/>
      <c r="H321" s="1206"/>
      <c r="I321" s="1206"/>
      <c r="J321" s="1206"/>
      <c r="K321" s="1206"/>
      <c r="L321" s="1206"/>
      <c r="M321" s="1206"/>
      <c r="N321" s="1206"/>
      <c r="O321" s="1206"/>
      <c r="P321" s="1207"/>
      <c r="Q321" s="1196">
        <f t="shared" si="4"/>
        <v>0</v>
      </c>
      <c r="R321" s="1178"/>
      <c r="S321" s="2"/>
      <c r="T321" s="2" t="s">
        <v>308</v>
      </c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1192">
        <v>0</v>
      </c>
      <c r="AI321" s="1178"/>
    </row>
    <row r="322" spans="2:35" s="1177" customFormat="1" ht="18" customHeight="1" x14ac:dyDescent="0.3">
      <c r="B322" s="1995">
        <f>+B318+1</f>
        <v>80</v>
      </c>
      <c r="C322" s="1197" t="s">
        <v>139</v>
      </c>
      <c r="D322" s="1185" t="s">
        <v>305</v>
      </c>
      <c r="E322" s="1199"/>
      <c r="F322" s="1199"/>
      <c r="G322" s="1199"/>
      <c r="H322" s="1199"/>
      <c r="I322" s="1199"/>
      <c r="J322" s="1199"/>
      <c r="K322" s="1199"/>
      <c r="L322" s="1199"/>
      <c r="M322" s="1199"/>
      <c r="N322" s="1199"/>
      <c r="O322" s="1199"/>
      <c r="P322" s="1200"/>
      <c r="Q322" s="1201">
        <f t="shared" si="4"/>
        <v>0</v>
      </c>
      <c r="R322" s="1178"/>
      <c r="S322" s="2" t="s">
        <v>139</v>
      </c>
      <c r="T322" s="2" t="s">
        <v>305</v>
      </c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1192">
        <v>0</v>
      </c>
      <c r="AI322" s="1178"/>
    </row>
    <row r="323" spans="2:35" s="1177" customFormat="1" ht="18" customHeight="1" x14ac:dyDescent="0.3">
      <c r="B323" s="1996"/>
      <c r="C323" s="1188"/>
      <c r="D323" s="1189" t="s">
        <v>306</v>
      </c>
      <c r="E323" s="1190">
        <v>0</v>
      </c>
      <c r="F323" s="1190">
        <v>0.45871300000000004</v>
      </c>
      <c r="G323" s="1190">
        <v>2.6410849999999999</v>
      </c>
      <c r="H323" s="1190">
        <v>4.6272330000000004</v>
      </c>
      <c r="I323" s="1190">
        <v>12.743741</v>
      </c>
      <c r="J323" s="1190">
        <v>19.308017</v>
      </c>
      <c r="K323" s="1190">
        <v>166.64041499999999</v>
      </c>
      <c r="L323" s="1190">
        <v>15.195138999999999</v>
      </c>
      <c r="M323" s="1190">
        <v>76.499763000000002</v>
      </c>
      <c r="N323" s="1190">
        <v>0</v>
      </c>
      <c r="O323" s="1190">
        <v>0.36499999999999999</v>
      </c>
      <c r="P323" s="1190">
        <v>0.398835</v>
      </c>
      <c r="Q323" s="1191">
        <f t="shared" si="4"/>
        <v>298.87794100000002</v>
      </c>
      <c r="R323" s="1178"/>
      <c r="S323" s="2"/>
      <c r="T323" s="2" t="s">
        <v>306</v>
      </c>
      <c r="U323" s="2">
        <v>0</v>
      </c>
      <c r="V323" s="2">
        <v>0.45871300000000004</v>
      </c>
      <c r="W323" s="2">
        <v>2.6410849999999999</v>
      </c>
      <c r="X323" s="2">
        <v>4.6272330000000004</v>
      </c>
      <c r="Y323" s="2">
        <v>12.743741</v>
      </c>
      <c r="Z323" s="2">
        <v>19.308017</v>
      </c>
      <c r="AA323" s="2">
        <v>166.64041499999999</v>
      </c>
      <c r="AB323" s="2">
        <v>15.195138999999999</v>
      </c>
      <c r="AC323" s="2">
        <v>76.499763000000002</v>
      </c>
      <c r="AD323" s="2">
        <v>0</v>
      </c>
      <c r="AE323" s="2">
        <v>0.36499999999999999</v>
      </c>
      <c r="AF323" s="2">
        <v>0.398835</v>
      </c>
      <c r="AG323" s="2">
        <v>298.87794100000002</v>
      </c>
      <c r="AH323" s="1192">
        <v>0</v>
      </c>
      <c r="AI323" s="1178"/>
    </row>
    <row r="324" spans="2:35" s="1177" customFormat="1" ht="18" customHeight="1" x14ac:dyDescent="0.3">
      <c r="B324" s="1996"/>
      <c r="C324" s="1188"/>
      <c r="D324" s="1193" t="s">
        <v>307</v>
      </c>
      <c r="E324" s="1190"/>
      <c r="F324" s="1190"/>
      <c r="G324" s="1190"/>
      <c r="H324" s="1190"/>
      <c r="I324" s="1190"/>
      <c r="J324" s="1190"/>
      <c r="K324" s="1190"/>
      <c r="L324" s="1190"/>
      <c r="M324" s="1190"/>
      <c r="N324" s="1190"/>
      <c r="O324" s="1190"/>
      <c r="P324" s="1190"/>
      <c r="Q324" s="1194">
        <f t="shared" si="4"/>
        <v>0</v>
      </c>
      <c r="R324" s="1178"/>
      <c r="S324" s="2"/>
      <c r="T324" s="2" t="s">
        <v>307</v>
      </c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1192">
        <v>0</v>
      </c>
      <c r="AI324" s="1178"/>
    </row>
    <row r="325" spans="2:35" s="1177" customFormat="1" ht="18" customHeight="1" x14ac:dyDescent="0.3">
      <c r="B325" s="1996"/>
      <c r="C325" s="1204"/>
      <c r="D325" s="1208" t="s">
        <v>308</v>
      </c>
      <c r="E325" s="1206"/>
      <c r="F325" s="1206"/>
      <c r="G325" s="1206"/>
      <c r="H325" s="1206"/>
      <c r="I325" s="1206"/>
      <c r="J325" s="1206"/>
      <c r="K325" s="1206"/>
      <c r="L325" s="1206"/>
      <c r="M325" s="1206"/>
      <c r="N325" s="1206"/>
      <c r="O325" s="1206"/>
      <c r="P325" s="1207"/>
      <c r="Q325" s="1196">
        <f t="shared" si="4"/>
        <v>0</v>
      </c>
      <c r="R325" s="1178"/>
      <c r="S325" s="2"/>
      <c r="T325" s="2" t="s">
        <v>308</v>
      </c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1192">
        <v>0</v>
      </c>
      <c r="AI325" s="1178"/>
    </row>
    <row r="326" spans="2:35" s="1177" customFormat="1" ht="18" customHeight="1" x14ac:dyDescent="0.3">
      <c r="B326" s="1995">
        <f>+B322+1</f>
        <v>81</v>
      </c>
      <c r="C326" s="1197" t="s">
        <v>141</v>
      </c>
      <c r="D326" s="1185" t="s">
        <v>305</v>
      </c>
      <c r="E326" s="1199"/>
      <c r="F326" s="1199"/>
      <c r="G326" s="1199"/>
      <c r="H326" s="1199"/>
      <c r="I326" s="1199"/>
      <c r="J326" s="1199"/>
      <c r="K326" s="1199"/>
      <c r="L326" s="1199"/>
      <c r="M326" s="1199"/>
      <c r="N326" s="1199"/>
      <c r="O326" s="1199"/>
      <c r="P326" s="1200"/>
      <c r="Q326" s="1201">
        <f t="shared" ref="Q326:Q351" si="5">+SUM(E326:P326)</f>
        <v>0</v>
      </c>
      <c r="R326" s="1178"/>
      <c r="S326" s="2" t="s">
        <v>141</v>
      </c>
      <c r="T326" s="2" t="s">
        <v>305</v>
      </c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1192">
        <v>0</v>
      </c>
      <c r="AI326" s="1178"/>
    </row>
    <row r="327" spans="2:35" s="1177" customFormat="1" ht="18" customHeight="1" x14ac:dyDescent="0.3">
      <c r="B327" s="1996"/>
      <c r="C327" s="1188"/>
      <c r="D327" s="1189" t="s">
        <v>306</v>
      </c>
      <c r="E327" s="1190">
        <v>1.61408</v>
      </c>
      <c r="F327" s="1190">
        <v>1.4873019999999999</v>
      </c>
      <c r="G327" s="1190">
        <v>1.7910029999999999</v>
      </c>
      <c r="H327" s="1190">
        <v>1.9647600000000001</v>
      </c>
      <c r="I327" s="1190">
        <v>3.5858910000000002</v>
      </c>
      <c r="J327" s="1190">
        <v>20.521328</v>
      </c>
      <c r="K327" s="1190">
        <v>20.064547999999998</v>
      </c>
      <c r="L327" s="1190">
        <v>23.530154</v>
      </c>
      <c r="M327" s="1190">
        <v>22.575468000000001</v>
      </c>
      <c r="N327" s="1190">
        <v>21.828617000000001</v>
      </c>
      <c r="O327" s="1190"/>
      <c r="P327" s="1190"/>
      <c r="Q327" s="1191">
        <f t="shared" si="5"/>
        <v>118.96315100000001</v>
      </c>
      <c r="R327" s="1178"/>
      <c r="S327" s="2"/>
      <c r="T327" s="2" t="s">
        <v>306</v>
      </c>
      <c r="U327" s="2">
        <v>1.61408</v>
      </c>
      <c r="V327" s="2">
        <v>1.4873019999999999</v>
      </c>
      <c r="W327" s="2">
        <v>1.7910029999999999</v>
      </c>
      <c r="X327" s="2">
        <v>1.9647600000000001</v>
      </c>
      <c r="Y327" s="2">
        <v>3.5858910000000002</v>
      </c>
      <c r="Z327" s="2">
        <v>20.521328</v>
      </c>
      <c r="AA327" s="2">
        <v>20.064547999999998</v>
      </c>
      <c r="AB327" s="2">
        <v>23.530154</v>
      </c>
      <c r="AC327" s="2">
        <v>22.575468000000001</v>
      </c>
      <c r="AD327" s="2">
        <v>21.828617000000001</v>
      </c>
      <c r="AE327" s="2"/>
      <c r="AF327" s="2"/>
      <c r="AG327" s="2">
        <v>118.96315100000001</v>
      </c>
      <c r="AH327" s="1192">
        <v>0</v>
      </c>
      <c r="AI327" s="1178"/>
    </row>
    <row r="328" spans="2:35" s="1177" customFormat="1" ht="18" customHeight="1" x14ac:dyDescent="0.3">
      <c r="B328" s="1996"/>
      <c r="C328" s="1188"/>
      <c r="D328" s="1193" t="s">
        <v>307</v>
      </c>
      <c r="E328" s="1190"/>
      <c r="F328" s="1190"/>
      <c r="G328" s="1190"/>
      <c r="H328" s="1190"/>
      <c r="I328" s="1190"/>
      <c r="J328" s="1190"/>
      <c r="K328" s="1190"/>
      <c r="L328" s="1190"/>
      <c r="M328" s="1190"/>
      <c r="N328" s="1190"/>
      <c r="O328" s="1190"/>
      <c r="P328" s="1190"/>
      <c r="Q328" s="1194">
        <f t="shared" si="5"/>
        <v>0</v>
      </c>
      <c r="R328" s="1178"/>
      <c r="S328" s="2"/>
      <c r="T328" s="2" t="s">
        <v>307</v>
      </c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1192">
        <v>0</v>
      </c>
      <c r="AI328" s="1178"/>
    </row>
    <row r="329" spans="2:35" s="1177" customFormat="1" ht="18" customHeight="1" x14ac:dyDescent="0.3">
      <c r="B329" s="1996"/>
      <c r="C329" s="1204"/>
      <c r="D329" s="1208" t="s">
        <v>308</v>
      </c>
      <c r="E329" s="1206"/>
      <c r="F329" s="1206"/>
      <c r="G329" s="1206"/>
      <c r="H329" s="1206"/>
      <c r="I329" s="1206"/>
      <c r="J329" s="1206"/>
      <c r="K329" s="1206"/>
      <c r="L329" s="1206"/>
      <c r="M329" s="1206"/>
      <c r="N329" s="1206"/>
      <c r="O329" s="1206"/>
      <c r="P329" s="1207"/>
      <c r="Q329" s="1196">
        <f t="shared" si="5"/>
        <v>0</v>
      </c>
      <c r="R329" s="1178"/>
      <c r="S329" s="2"/>
      <c r="T329" s="2" t="s">
        <v>308</v>
      </c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1192">
        <v>0</v>
      </c>
      <c r="AI329" s="1178"/>
    </row>
    <row r="330" spans="2:35" s="1177" customFormat="1" ht="18" customHeight="1" x14ac:dyDescent="0.3">
      <c r="B330" s="2000">
        <f>+B326+1</f>
        <v>82</v>
      </c>
      <c r="C330" s="1211" t="s">
        <v>143</v>
      </c>
      <c r="D330" s="1212" t="s">
        <v>305</v>
      </c>
      <c r="E330" s="1213"/>
      <c r="F330" s="1213"/>
      <c r="G330" s="1213"/>
      <c r="H330" s="1213"/>
      <c r="I330" s="1213"/>
      <c r="J330" s="1213"/>
      <c r="K330" s="1213"/>
      <c r="L330" s="1213"/>
      <c r="M330" s="1213"/>
      <c r="N330" s="1213"/>
      <c r="O330" s="1213"/>
      <c r="P330" s="1213"/>
      <c r="Q330" s="1201">
        <f t="shared" si="5"/>
        <v>0</v>
      </c>
      <c r="R330" s="1178"/>
      <c r="S330" s="2" t="s">
        <v>143</v>
      </c>
      <c r="T330" s="2" t="s">
        <v>305</v>
      </c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1192">
        <v>0</v>
      </c>
      <c r="AI330" s="1178"/>
    </row>
    <row r="331" spans="2:35" s="1177" customFormat="1" ht="18" customHeight="1" x14ac:dyDescent="0.3">
      <c r="B331" s="1996"/>
      <c r="C331" s="1188"/>
      <c r="D331" s="1214" t="s">
        <v>306</v>
      </c>
      <c r="E331" s="1215">
        <v>0.21490500000000001</v>
      </c>
      <c r="F331" s="1215">
        <v>0.44145899999999999</v>
      </c>
      <c r="G331" s="1215">
        <v>1.349998</v>
      </c>
      <c r="H331" s="1215">
        <v>0</v>
      </c>
      <c r="I331" s="1215">
        <v>2.160898</v>
      </c>
      <c r="J331" s="1215">
        <v>0</v>
      </c>
      <c r="K331" s="1215">
        <v>4.1385670000000001</v>
      </c>
      <c r="L331" s="1215">
        <v>6.8821090000000007</v>
      </c>
      <c r="M331" s="1215">
        <v>10.142816</v>
      </c>
      <c r="N331" s="1215">
        <v>0.39681099999999997</v>
      </c>
      <c r="O331" s="1215">
        <v>0.21378</v>
      </c>
      <c r="P331" s="1215">
        <v>0.25876399999999999</v>
      </c>
      <c r="Q331" s="1191">
        <f t="shared" si="5"/>
        <v>26.200106999999999</v>
      </c>
      <c r="R331" s="1178"/>
      <c r="S331" s="2"/>
      <c r="T331" s="2" t="s">
        <v>306</v>
      </c>
      <c r="U331" s="2">
        <v>0.21490500000000001</v>
      </c>
      <c r="V331" s="2">
        <v>0.44145899999999999</v>
      </c>
      <c r="W331" s="2">
        <v>1.349998</v>
      </c>
      <c r="X331" s="2">
        <v>0</v>
      </c>
      <c r="Y331" s="2">
        <v>2.160898</v>
      </c>
      <c r="Z331" s="2">
        <v>0</v>
      </c>
      <c r="AA331" s="2">
        <v>4.1385670000000001</v>
      </c>
      <c r="AB331" s="2">
        <v>6.8821090000000007</v>
      </c>
      <c r="AC331" s="2">
        <v>10.142816</v>
      </c>
      <c r="AD331" s="2">
        <v>0.39681099999999997</v>
      </c>
      <c r="AE331" s="2">
        <v>0.21378</v>
      </c>
      <c r="AF331" s="2">
        <v>0.25876399999999999</v>
      </c>
      <c r="AG331" s="2">
        <v>26.200106999999999</v>
      </c>
      <c r="AH331" s="1192">
        <v>0</v>
      </c>
      <c r="AI331" s="1178"/>
    </row>
    <row r="332" spans="2:35" s="1177" customFormat="1" ht="18" customHeight="1" x14ac:dyDescent="0.3">
      <c r="B332" s="1996"/>
      <c r="C332" s="1188"/>
      <c r="D332" s="1216" t="s">
        <v>307</v>
      </c>
      <c r="E332" s="1215"/>
      <c r="F332" s="1215"/>
      <c r="G332" s="1215"/>
      <c r="H332" s="1215"/>
      <c r="I332" s="1215"/>
      <c r="J332" s="1215"/>
      <c r="K332" s="1215"/>
      <c r="L332" s="1215"/>
      <c r="M332" s="1215"/>
      <c r="N332" s="1215"/>
      <c r="O332" s="1215"/>
      <c r="P332" s="1215"/>
      <c r="Q332" s="1194">
        <f t="shared" si="5"/>
        <v>0</v>
      </c>
      <c r="R332" s="1178"/>
      <c r="S332" s="2"/>
      <c r="T332" s="2" t="s">
        <v>307</v>
      </c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1192">
        <v>0</v>
      </c>
      <c r="AI332" s="1178"/>
    </row>
    <row r="333" spans="2:35" s="1177" customFormat="1" ht="18" customHeight="1" x14ac:dyDescent="0.3">
      <c r="B333" s="2001"/>
      <c r="C333" s="1217"/>
      <c r="D333" s="1218" t="s">
        <v>308</v>
      </c>
      <c r="E333" s="1219"/>
      <c r="F333" s="1219"/>
      <c r="G333" s="1219"/>
      <c r="H333" s="1219"/>
      <c r="I333" s="1219"/>
      <c r="J333" s="1219"/>
      <c r="K333" s="1219"/>
      <c r="L333" s="1219"/>
      <c r="M333" s="1219"/>
      <c r="N333" s="1219"/>
      <c r="O333" s="1219"/>
      <c r="P333" s="1219"/>
      <c r="Q333" s="1220">
        <f t="shared" si="5"/>
        <v>0</v>
      </c>
      <c r="R333" s="1178"/>
      <c r="S333" s="2"/>
      <c r="T333" s="2" t="s">
        <v>308</v>
      </c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1192">
        <v>0</v>
      </c>
      <c r="AI333" s="1178"/>
    </row>
    <row r="334" spans="2:35" s="1177" customFormat="1" ht="18" customHeight="1" x14ac:dyDescent="0.3">
      <c r="B334" s="2000">
        <f>+B330+1</f>
        <v>83</v>
      </c>
      <c r="C334" s="1211" t="s">
        <v>145</v>
      </c>
      <c r="D334" s="1212" t="s">
        <v>305</v>
      </c>
      <c r="E334" s="1213">
        <v>21.728622999999999</v>
      </c>
      <c r="F334" s="1213">
        <v>28.082730000000002</v>
      </c>
      <c r="G334" s="1213">
        <v>37.491475999999999</v>
      </c>
      <c r="H334" s="1213">
        <v>36.218662000000002</v>
      </c>
      <c r="I334" s="1213">
        <v>36.589174999999997</v>
      </c>
      <c r="J334" s="1213">
        <v>34.944186000000002</v>
      </c>
      <c r="K334" s="1213">
        <v>26.929283999999999</v>
      </c>
      <c r="L334" s="1213">
        <v>24.826742000000003</v>
      </c>
      <c r="M334" s="1213">
        <v>22.782761999999998</v>
      </c>
      <c r="N334" s="1213">
        <v>27.151368000000002</v>
      </c>
      <c r="O334" s="1213">
        <v>21.626207999999998</v>
      </c>
      <c r="P334" s="1213">
        <v>21.674017000000003</v>
      </c>
      <c r="Q334" s="1201">
        <f t="shared" si="5"/>
        <v>340.045233</v>
      </c>
      <c r="R334" s="1178"/>
      <c r="S334" s="2" t="s">
        <v>145</v>
      </c>
      <c r="T334" s="2" t="s">
        <v>305</v>
      </c>
      <c r="U334" s="2">
        <v>21.728622999999999</v>
      </c>
      <c r="V334" s="2">
        <v>28.082730000000002</v>
      </c>
      <c r="W334" s="2">
        <v>37.491475999999999</v>
      </c>
      <c r="X334" s="2">
        <v>36.218662000000002</v>
      </c>
      <c r="Y334" s="2">
        <v>36.589174999999997</v>
      </c>
      <c r="Z334" s="2">
        <v>34.944186000000002</v>
      </c>
      <c r="AA334" s="2">
        <v>26.929283999999999</v>
      </c>
      <c r="AB334" s="2">
        <v>24.826742000000003</v>
      </c>
      <c r="AC334" s="2">
        <v>22.782761999999998</v>
      </c>
      <c r="AD334" s="2">
        <v>27.151368000000002</v>
      </c>
      <c r="AE334" s="2">
        <v>21.626207999999998</v>
      </c>
      <c r="AF334" s="2">
        <v>21.674017000000003</v>
      </c>
      <c r="AG334" s="2">
        <v>340.045233</v>
      </c>
      <c r="AH334" s="1192">
        <v>0</v>
      </c>
      <c r="AI334" s="1178"/>
    </row>
    <row r="335" spans="2:35" s="1177" customFormat="1" ht="18" customHeight="1" x14ac:dyDescent="0.3">
      <c r="B335" s="1996"/>
      <c r="C335" s="1188"/>
      <c r="D335" s="1214" t="s">
        <v>306</v>
      </c>
      <c r="E335" s="1215"/>
      <c r="F335" s="1215"/>
      <c r="G335" s="1215"/>
      <c r="H335" s="1215"/>
      <c r="I335" s="1215"/>
      <c r="J335" s="1215"/>
      <c r="K335" s="1215"/>
      <c r="L335" s="1215"/>
      <c r="M335" s="1215"/>
      <c r="N335" s="1215"/>
      <c r="O335" s="1215"/>
      <c r="P335" s="1215"/>
      <c r="Q335" s="1191">
        <f t="shared" si="5"/>
        <v>0</v>
      </c>
      <c r="R335" s="1178"/>
      <c r="S335" s="2"/>
      <c r="T335" s="2" t="s">
        <v>306</v>
      </c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1192">
        <v>0</v>
      </c>
      <c r="AI335" s="1178"/>
    </row>
    <row r="336" spans="2:35" s="1177" customFormat="1" ht="18" customHeight="1" x14ac:dyDescent="0.3">
      <c r="B336" s="1996"/>
      <c r="C336" s="1188"/>
      <c r="D336" s="1216" t="s">
        <v>307</v>
      </c>
      <c r="E336" s="1215"/>
      <c r="F336" s="1215"/>
      <c r="G336" s="1215"/>
      <c r="H336" s="1215"/>
      <c r="I336" s="1215"/>
      <c r="J336" s="1215"/>
      <c r="K336" s="1215"/>
      <c r="L336" s="1215"/>
      <c r="M336" s="1215"/>
      <c r="N336" s="1215"/>
      <c r="O336" s="1215"/>
      <c r="P336" s="1215"/>
      <c r="Q336" s="1209">
        <f t="shared" si="5"/>
        <v>0</v>
      </c>
      <c r="R336" s="1178"/>
      <c r="S336" s="2"/>
      <c r="T336" s="2" t="s">
        <v>307</v>
      </c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1192">
        <v>0</v>
      </c>
      <c r="AI336" s="1178"/>
    </row>
    <row r="337" spans="2:35" s="1177" customFormat="1" ht="18" customHeight="1" x14ac:dyDescent="0.3">
      <c r="B337" s="2001"/>
      <c r="C337" s="1217"/>
      <c r="D337" s="1218" t="s">
        <v>308</v>
      </c>
      <c r="E337" s="1219"/>
      <c r="F337" s="1219"/>
      <c r="G337" s="1219"/>
      <c r="H337" s="1219"/>
      <c r="I337" s="1219"/>
      <c r="J337" s="1219"/>
      <c r="K337" s="1219"/>
      <c r="L337" s="1219"/>
      <c r="M337" s="1219"/>
      <c r="N337" s="1219"/>
      <c r="O337" s="1219"/>
      <c r="P337" s="1219"/>
      <c r="Q337" s="1220">
        <f t="shared" si="5"/>
        <v>0</v>
      </c>
      <c r="R337" s="1178"/>
      <c r="S337" s="2"/>
      <c r="T337" s="2" t="s">
        <v>308</v>
      </c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1192">
        <v>0</v>
      </c>
      <c r="AI337" s="1178"/>
    </row>
    <row r="338" spans="2:35" s="1177" customFormat="1" ht="18" customHeight="1" x14ac:dyDescent="0.3">
      <c r="B338" s="2000">
        <f>+B334+1</f>
        <v>84</v>
      </c>
      <c r="C338" s="1211" t="s">
        <v>147</v>
      </c>
      <c r="D338" s="1212" t="s">
        <v>305</v>
      </c>
      <c r="E338" s="1213">
        <v>0</v>
      </c>
      <c r="F338" s="1213">
        <v>0</v>
      </c>
      <c r="G338" s="1213">
        <v>0</v>
      </c>
      <c r="H338" s="1213">
        <v>0</v>
      </c>
      <c r="I338" s="1213">
        <v>0</v>
      </c>
      <c r="J338" s="1213">
        <v>0</v>
      </c>
      <c r="K338" s="1213">
        <v>0</v>
      </c>
      <c r="L338" s="1213">
        <v>0</v>
      </c>
      <c r="M338" s="1213">
        <v>0</v>
      </c>
      <c r="N338" s="1213">
        <v>0</v>
      </c>
      <c r="O338" s="1213">
        <v>0</v>
      </c>
      <c r="P338" s="1213">
        <v>0</v>
      </c>
      <c r="Q338" s="1201">
        <f t="shared" si="5"/>
        <v>0</v>
      </c>
      <c r="R338" s="1178"/>
      <c r="S338" s="2" t="s">
        <v>147</v>
      </c>
      <c r="T338" s="2" t="s">
        <v>305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1192">
        <v>0</v>
      </c>
      <c r="AI338" s="1178"/>
    </row>
    <row r="339" spans="2:35" s="1177" customFormat="1" ht="18" customHeight="1" x14ac:dyDescent="0.3">
      <c r="B339" s="1996"/>
      <c r="C339" s="1188"/>
      <c r="D339" s="1214" t="s">
        <v>306</v>
      </c>
      <c r="E339" s="1215">
        <v>0.29277700000000001</v>
      </c>
      <c r="F339" s="1215">
        <v>0.30235399999999996</v>
      </c>
      <c r="G339" s="1215">
        <v>0.30344700000000002</v>
      </c>
      <c r="H339" s="1215">
        <v>0.28834400000000004</v>
      </c>
      <c r="I339" s="1215">
        <v>0.25797099999999995</v>
      </c>
      <c r="J339" s="1215">
        <v>0.27088999999999996</v>
      </c>
      <c r="K339" s="1215">
        <v>0.26705899999999999</v>
      </c>
      <c r="L339" s="1215">
        <v>0.25879600000000003</v>
      </c>
      <c r="M339" s="1215">
        <v>0.26698899999999998</v>
      </c>
      <c r="N339" s="1215">
        <v>0.262629</v>
      </c>
      <c r="O339" s="1215">
        <v>0.25582500000000002</v>
      </c>
      <c r="P339" s="1215">
        <v>0.28310500000000005</v>
      </c>
      <c r="Q339" s="1191">
        <f t="shared" si="5"/>
        <v>3.3101860000000003</v>
      </c>
      <c r="R339" s="1178"/>
      <c r="S339" s="2"/>
      <c r="T339" s="2" t="s">
        <v>306</v>
      </c>
      <c r="U339" s="2">
        <v>0.29277700000000001</v>
      </c>
      <c r="V339" s="2">
        <v>0.30235399999999996</v>
      </c>
      <c r="W339" s="2">
        <v>0.30344700000000002</v>
      </c>
      <c r="X339" s="2">
        <v>0.28834400000000004</v>
      </c>
      <c r="Y339" s="2">
        <v>0.25797099999999995</v>
      </c>
      <c r="Z339" s="2">
        <v>0.27088999999999996</v>
      </c>
      <c r="AA339" s="2">
        <v>0.26705899999999999</v>
      </c>
      <c r="AB339" s="2">
        <v>0.25879600000000003</v>
      </c>
      <c r="AC339" s="2">
        <v>0.26698899999999998</v>
      </c>
      <c r="AD339" s="2">
        <v>0.262629</v>
      </c>
      <c r="AE339" s="2">
        <v>0.25582500000000002</v>
      </c>
      <c r="AF339" s="2">
        <v>0.28310500000000005</v>
      </c>
      <c r="AG339" s="2">
        <v>3.3101860000000003</v>
      </c>
      <c r="AH339" s="1192">
        <v>0</v>
      </c>
      <c r="AI339" s="1178"/>
    </row>
    <row r="340" spans="2:35" s="1177" customFormat="1" ht="18" customHeight="1" x14ac:dyDescent="0.3">
      <c r="B340" s="1996"/>
      <c r="C340" s="1188"/>
      <c r="D340" s="1216" t="s">
        <v>307</v>
      </c>
      <c r="E340" s="1215"/>
      <c r="F340" s="1215"/>
      <c r="G340" s="1215"/>
      <c r="H340" s="1215"/>
      <c r="I340" s="1215"/>
      <c r="J340" s="1215"/>
      <c r="K340" s="1215"/>
      <c r="L340" s="1215"/>
      <c r="M340" s="1215"/>
      <c r="N340" s="1215"/>
      <c r="O340" s="1215"/>
      <c r="P340" s="1215"/>
      <c r="Q340" s="1194">
        <f t="shared" si="5"/>
        <v>0</v>
      </c>
      <c r="R340" s="1178"/>
      <c r="S340" s="2"/>
      <c r="T340" s="2" t="s">
        <v>307</v>
      </c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1192">
        <v>0</v>
      </c>
      <c r="AI340" s="1178"/>
    </row>
    <row r="341" spans="2:35" s="1177" customFormat="1" ht="18" customHeight="1" x14ac:dyDescent="0.3">
      <c r="B341" s="2001"/>
      <c r="C341" s="1217"/>
      <c r="D341" s="1218" t="s">
        <v>308</v>
      </c>
      <c r="E341" s="1219"/>
      <c r="F341" s="1219"/>
      <c r="G341" s="1219"/>
      <c r="H341" s="1219"/>
      <c r="I341" s="1219"/>
      <c r="J341" s="1219"/>
      <c r="K341" s="1219"/>
      <c r="L341" s="1219"/>
      <c r="M341" s="1219"/>
      <c r="N341" s="1219"/>
      <c r="O341" s="1219"/>
      <c r="P341" s="1219"/>
      <c r="Q341" s="1220">
        <f t="shared" si="5"/>
        <v>0</v>
      </c>
      <c r="R341" s="1178"/>
      <c r="S341" s="2"/>
      <c r="T341" s="2" t="s">
        <v>308</v>
      </c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1192">
        <v>0</v>
      </c>
      <c r="AI341" s="1178"/>
    </row>
    <row r="342" spans="2:35" s="1177" customFormat="1" ht="18" customHeight="1" x14ac:dyDescent="0.3">
      <c r="B342" s="2000">
        <v>85</v>
      </c>
      <c r="C342" s="1211" t="s">
        <v>149</v>
      </c>
      <c r="D342" s="1212" t="s">
        <v>305</v>
      </c>
      <c r="E342" s="1213"/>
      <c r="F342" s="1213"/>
      <c r="G342" s="1213"/>
      <c r="H342" s="1213"/>
      <c r="I342" s="1213"/>
      <c r="J342" s="1213"/>
      <c r="K342" s="1213"/>
      <c r="L342" s="1213"/>
      <c r="M342" s="1213"/>
      <c r="N342" s="1213"/>
      <c r="O342" s="1213"/>
      <c r="P342" s="1213"/>
      <c r="Q342" s="1201">
        <f t="shared" si="5"/>
        <v>0</v>
      </c>
      <c r="R342" s="1178"/>
      <c r="S342" s="2" t="s">
        <v>149</v>
      </c>
      <c r="T342" s="2" t="s">
        <v>305</v>
      </c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1192">
        <v>0</v>
      </c>
      <c r="AI342" s="1178"/>
    </row>
    <row r="343" spans="2:35" s="1177" customFormat="1" ht="18" customHeight="1" x14ac:dyDescent="0.3">
      <c r="B343" s="1996"/>
      <c r="C343" s="1188"/>
      <c r="D343" s="1214" t="s">
        <v>306</v>
      </c>
      <c r="E343" s="1215">
        <v>0.83701700000000001</v>
      </c>
      <c r="F343" s="1215">
        <v>2.334435</v>
      </c>
      <c r="G343" s="1215">
        <v>1.2343309999999998</v>
      </c>
      <c r="H343" s="1215">
        <v>0</v>
      </c>
      <c r="I343" s="1215"/>
      <c r="J343" s="1215">
        <v>0</v>
      </c>
      <c r="K343" s="1215">
        <v>2.7671010000000003</v>
      </c>
      <c r="L343" s="1215">
        <v>1.6895850000000001</v>
      </c>
      <c r="M343" s="1215">
        <v>1.1608019999999999</v>
      </c>
      <c r="N343" s="1215">
        <v>0</v>
      </c>
      <c r="O343" s="1215">
        <v>0</v>
      </c>
      <c r="P343" s="1215">
        <v>0</v>
      </c>
      <c r="Q343" s="1191">
        <f t="shared" si="5"/>
        <v>10.023271000000001</v>
      </c>
      <c r="R343" s="1178"/>
      <c r="S343" s="2"/>
      <c r="T343" s="2" t="s">
        <v>306</v>
      </c>
      <c r="U343" s="2">
        <v>0.83701700000000001</v>
      </c>
      <c r="V343" s="2">
        <v>2.334435</v>
      </c>
      <c r="W343" s="2">
        <v>1.2343309999999998</v>
      </c>
      <c r="X343" s="2">
        <v>0</v>
      </c>
      <c r="Y343" s="2"/>
      <c r="Z343" s="2">
        <v>0</v>
      </c>
      <c r="AA343" s="2">
        <v>2.7671010000000003</v>
      </c>
      <c r="AB343" s="2">
        <v>1.6895850000000001</v>
      </c>
      <c r="AC343" s="2">
        <v>1.1608019999999999</v>
      </c>
      <c r="AD343" s="2">
        <v>0</v>
      </c>
      <c r="AE343" s="2">
        <v>0</v>
      </c>
      <c r="AF343" s="2">
        <v>0</v>
      </c>
      <c r="AG343" s="2">
        <v>10.023271000000001</v>
      </c>
      <c r="AH343" s="1192">
        <v>0</v>
      </c>
      <c r="AI343" s="1178"/>
    </row>
    <row r="344" spans="2:35" s="1177" customFormat="1" ht="18" customHeight="1" x14ac:dyDescent="0.3">
      <c r="B344" s="1996"/>
      <c r="C344" s="1188"/>
      <c r="D344" s="1216" t="s">
        <v>307</v>
      </c>
      <c r="E344" s="1215"/>
      <c r="F344" s="1215"/>
      <c r="G344" s="1215"/>
      <c r="H344" s="1215"/>
      <c r="I344" s="1215"/>
      <c r="J344" s="1215"/>
      <c r="K344" s="1215"/>
      <c r="L344" s="1215"/>
      <c r="M344" s="1215"/>
      <c r="N344" s="1215"/>
      <c r="O344" s="1215"/>
      <c r="P344" s="1215"/>
      <c r="Q344" s="1194">
        <f t="shared" si="5"/>
        <v>0</v>
      </c>
      <c r="R344" s="1178"/>
      <c r="S344" s="2"/>
      <c r="T344" s="2" t="s">
        <v>307</v>
      </c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1192">
        <v>0</v>
      </c>
      <c r="AI344" s="1178"/>
    </row>
    <row r="345" spans="2:35" s="1177" customFormat="1" ht="18" customHeight="1" x14ac:dyDescent="0.3">
      <c r="B345" s="2001"/>
      <c r="C345" s="1217"/>
      <c r="D345" s="1218" t="s">
        <v>308</v>
      </c>
      <c r="E345" s="1219"/>
      <c r="F345" s="1219"/>
      <c r="G345" s="1219"/>
      <c r="H345" s="1219"/>
      <c r="I345" s="1219"/>
      <c r="J345" s="1219"/>
      <c r="K345" s="1219"/>
      <c r="L345" s="1219"/>
      <c r="M345" s="1219"/>
      <c r="N345" s="1219"/>
      <c r="O345" s="1219"/>
      <c r="P345" s="1219"/>
      <c r="Q345" s="1220">
        <f t="shared" si="5"/>
        <v>0</v>
      </c>
      <c r="R345" s="1178"/>
      <c r="S345" s="2"/>
      <c r="T345" s="2" t="s">
        <v>308</v>
      </c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1192">
        <v>0</v>
      </c>
      <c r="AI345" s="1178"/>
    </row>
    <row r="346" spans="2:35" ht="14.45" customHeight="1" x14ac:dyDescent="0.3">
      <c r="B346" s="2000">
        <v>86</v>
      </c>
      <c r="C346" s="1211" t="s">
        <v>151</v>
      </c>
      <c r="D346" s="1212" t="s">
        <v>305</v>
      </c>
      <c r="E346" s="1213">
        <v>220.13476700000001</v>
      </c>
      <c r="F346" s="1213">
        <v>228.55121800000003</v>
      </c>
      <c r="G346" s="1213">
        <v>259.06894399999999</v>
      </c>
      <c r="H346" s="1213">
        <v>258.64883299999991</v>
      </c>
      <c r="I346" s="1213">
        <v>202.90929399999999</v>
      </c>
      <c r="J346" s="1213">
        <v>134.66048900000001</v>
      </c>
      <c r="K346" s="1213">
        <v>134.38789100000005</v>
      </c>
      <c r="L346" s="1213">
        <v>141.50594900000002</v>
      </c>
      <c r="M346" s="1213">
        <v>117.36519999999999</v>
      </c>
      <c r="N346" s="1213">
        <v>174.130337</v>
      </c>
      <c r="O346" s="1213">
        <v>196.14337499999993</v>
      </c>
      <c r="P346" s="1213">
        <v>270.44299500000005</v>
      </c>
      <c r="Q346" s="1201">
        <f t="shared" si="5"/>
        <v>2337.9492920000002</v>
      </c>
      <c r="S346" s="2" t="s">
        <v>151</v>
      </c>
      <c r="T346" s="2" t="s">
        <v>305</v>
      </c>
      <c r="U346" s="2">
        <v>220.13476700000001</v>
      </c>
      <c r="V346" s="2">
        <v>228.55121800000003</v>
      </c>
      <c r="W346" s="2">
        <v>259.06894399999999</v>
      </c>
      <c r="X346" s="2">
        <v>258.64883299999991</v>
      </c>
      <c r="Y346" s="2">
        <v>202.90929399999999</v>
      </c>
      <c r="Z346" s="2">
        <v>134.66048900000001</v>
      </c>
      <c r="AA346" s="2">
        <v>134.38789100000005</v>
      </c>
      <c r="AB346" s="2">
        <v>141.50594900000002</v>
      </c>
      <c r="AC346" s="2">
        <v>117.36519999999999</v>
      </c>
      <c r="AD346" s="2">
        <v>174.130337</v>
      </c>
      <c r="AE346" s="2">
        <v>196.14337499999993</v>
      </c>
      <c r="AF346" s="2">
        <v>270.44299500000005</v>
      </c>
      <c r="AG346" s="2">
        <v>2337.9492920000002</v>
      </c>
      <c r="AH346" s="1192">
        <v>0</v>
      </c>
    </row>
    <row r="347" spans="2:35" ht="14.45" customHeight="1" x14ac:dyDescent="0.3">
      <c r="B347" s="1996"/>
      <c r="C347" s="1188"/>
      <c r="D347" s="1214" t="s">
        <v>306</v>
      </c>
      <c r="E347" s="1215"/>
      <c r="F347" s="1215"/>
      <c r="G347" s="1215"/>
      <c r="H347" s="1215"/>
      <c r="I347" s="1215"/>
      <c r="J347" s="1215"/>
      <c r="K347" s="1215"/>
      <c r="L347" s="1215"/>
      <c r="M347" s="1215"/>
      <c r="N347" s="1215"/>
      <c r="O347" s="1215"/>
      <c r="P347" s="1215"/>
      <c r="Q347" s="1191">
        <f t="shared" si="5"/>
        <v>0</v>
      </c>
      <c r="S347" s="2"/>
      <c r="T347" s="2" t="s">
        <v>306</v>
      </c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1192">
        <v>0</v>
      </c>
    </row>
    <row r="348" spans="2:35" ht="14.45" customHeight="1" x14ac:dyDescent="0.3">
      <c r="B348" s="1996"/>
      <c r="C348" s="1188"/>
      <c r="D348" s="1216" t="s">
        <v>307</v>
      </c>
      <c r="E348" s="1215"/>
      <c r="F348" s="1215"/>
      <c r="G348" s="1215"/>
      <c r="H348" s="1215"/>
      <c r="I348" s="1215"/>
      <c r="J348" s="1215"/>
      <c r="K348" s="1215"/>
      <c r="L348" s="1215"/>
      <c r="M348" s="1215"/>
      <c r="N348" s="1215"/>
      <c r="O348" s="1215"/>
      <c r="P348" s="1215"/>
      <c r="Q348" s="1194">
        <f t="shared" si="5"/>
        <v>0</v>
      </c>
      <c r="S348" s="2"/>
      <c r="T348" s="2" t="s">
        <v>307</v>
      </c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1192">
        <v>0</v>
      </c>
    </row>
    <row r="349" spans="2:35" ht="14.45" customHeight="1" x14ac:dyDescent="0.3">
      <c r="B349" s="2001"/>
      <c r="C349" s="1217"/>
      <c r="D349" s="1218" t="s">
        <v>308</v>
      </c>
      <c r="E349" s="1219"/>
      <c r="F349" s="1219"/>
      <c r="G349" s="1219"/>
      <c r="H349" s="1219"/>
      <c r="I349" s="1219"/>
      <c r="J349" s="1219"/>
      <c r="K349" s="1219"/>
      <c r="L349" s="1219"/>
      <c r="M349" s="1219"/>
      <c r="N349" s="1219"/>
      <c r="O349" s="1219"/>
      <c r="P349" s="1219"/>
      <c r="Q349" s="1220">
        <f t="shared" si="5"/>
        <v>0</v>
      </c>
      <c r="S349" s="2"/>
      <c r="T349" s="2" t="s">
        <v>308</v>
      </c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1192">
        <v>0</v>
      </c>
    </row>
    <row r="350" spans="2:35" ht="14.45" customHeight="1" x14ac:dyDescent="0.3">
      <c r="B350" s="2000">
        <v>87</v>
      </c>
      <c r="C350" s="1211" t="s">
        <v>153</v>
      </c>
      <c r="D350" s="1212" t="s">
        <v>305</v>
      </c>
      <c r="E350" s="1213"/>
      <c r="F350" s="1213"/>
      <c r="G350" s="1213"/>
      <c r="H350" s="1213"/>
      <c r="I350" s="1213"/>
      <c r="J350" s="1213"/>
      <c r="K350" s="1213"/>
      <c r="L350" s="1213"/>
      <c r="M350" s="1213"/>
      <c r="N350" s="1213"/>
      <c r="O350" s="1213"/>
      <c r="P350" s="1213"/>
      <c r="Q350" s="1201">
        <f t="shared" si="5"/>
        <v>0</v>
      </c>
      <c r="S350" s="2" t="s">
        <v>153</v>
      </c>
      <c r="T350" s="2" t="s">
        <v>305</v>
      </c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1192">
        <v>0</v>
      </c>
    </row>
    <row r="351" spans="2:35" ht="14.45" customHeight="1" x14ac:dyDescent="0.3">
      <c r="B351" s="1996"/>
      <c r="C351" s="1188"/>
      <c r="D351" s="1214" t="s">
        <v>306</v>
      </c>
      <c r="E351" s="1215"/>
      <c r="F351" s="1215"/>
      <c r="G351" s="1215"/>
      <c r="H351" s="1215"/>
      <c r="I351" s="1215"/>
      <c r="J351" s="1215"/>
      <c r="K351" s="1215"/>
      <c r="L351" s="1215"/>
      <c r="M351" s="1215"/>
      <c r="N351" s="1215"/>
      <c r="O351" s="1215"/>
      <c r="P351" s="1215"/>
      <c r="Q351" s="1191">
        <f t="shared" si="5"/>
        <v>0</v>
      </c>
      <c r="S351" s="2"/>
      <c r="T351" s="2" t="s">
        <v>306</v>
      </c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1192">
        <v>0</v>
      </c>
    </row>
    <row r="352" spans="2:35" ht="14.45" customHeight="1" x14ac:dyDescent="0.3">
      <c r="B352" s="1996"/>
      <c r="C352" s="1188"/>
      <c r="D352" s="1216" t="s">
        <v>307</v>
      </c>
      <c r="E352" s="1215">
        <v>5.667084</v>
      </c>
      <c r="F352" s="1215">
        <v>4.9983779999999998</v>
      </c>
      <c r="G352" s="1215">
        <v>5.3073300000000003</v>
      </c>
      <c r="H352" s="1215">
        <v>4.5386569999999997</v>
      </c>
      <c r="I352" s="1215">
        <v>3.1038890000000001</v>
      </c>
      <c r="J352" s="1215">
        <v>3.3269789999999997</v>
      </c>
      <c r="K352" s="1215">
        <v>3.4422669999999997</v>
      </c>
      <c r="L352" s="1215">
        <v>3.7948209999999998</v>
      </c>
      <c r="M352" s="1215">
        <v>3.7389969999999999</v>
      </c>
      <c r="N352" s="1215">
        <v>5.3773059999999999</v>
      </c>
      <c r="O352" s="1215">
        <v>4.7429509999999997</v>
      </c>
      <c r="P352" s="1215">
        <v>5.3141160000000003</v>
      </c>
      <c r="Q352" s="1194">
        <f t="shared" ref="Q352" si="6">+SUM(E352:P352)</f>
        <v>53.352774999999987</v>
      </c>
      <c r="S352" s="2"/>
      <c r="T352" s="2" t="s">
        <v>307</v>
      </c>
      <c r="U352" s="2">
        <v>5.667084</v>
      </c>
      <c r="V352" s="2">
        <v>4.9983779999999998</v>
      </c>
      <c r="W352" s="2">
        <v>5.3073300000000003</v>
      </c>
      <c r="X352" s="2">
        <v>4.5386569999999997</v>
      </c>
      <c r="Y352" s="2">
        <v>3.1038890000000001</v>
      </c>
      <c r="Z352" s="2">
        <v>3.3269789999999997</v>
      </c>
      <c r="AA352" s="2">
        <v>3.4422669999999997</v>
      </c>
      <c r="AB352" s="2">
        <v>3.7948209999999998</v>
      </c>
      <c r="AC352" s="2">
        <v>3.7389969999999999</v>
      </c>
      <c r="AD352" s="2">
        <v>5.3773059999999999</v>
      </c>
      <c r="AE352" s="2">
        <v>4.7429509999999997</v>
      </c>
      <c r="AF352" s="2">
        <v>5.3141160000000003</v>
      </c>
      <c r="AG352" s="2">
        <v>53.352774999999987</v>
      </c>
      <c r="AH352" s="1192">
        <v>0</v>
      </c>
    </row>
    <row r="353" spans="2:34" ht="14.45" customHeight="1" x14ac:dyDescent="0.3">
      <c r="B353" s="2001"/>
      <c r="C353" s="1217"/>
      <c r="D353" s="1218" t="s">
        <v>308</v>
      </c>
      <c r="E353" s="1219"/>
      <c r="F353" s="1219"/>
      <c r="G353" s="1219"/>
      <c r="H353" s="1219"/>
      <c r="I353" s="1219"/>
      <c r="J353" s="1219"/>
      <c r="K353" s="1219"/>
      <c r="L353" s="1219"/>
      <c r="M353" s="1219"/>
      <c r="N353" s="1219"/>
      <c r="O353" s="1219"/>
      <c r="P353" s="1219"/>
      <c r="Q353" s="1220">
        <f>+SUM(E353:P353)</f>
        <v>0</v>
      </c>
      <c r="S353" s="2"/>
      <c r="T353" s="2" t="s">
        <v>308</v>
      </c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1192">
        <v>0</v>
      </c>
    </row>
    <row r="354" spans="2:34" ht="14.45" customHeight="1" x14ac:dyDescent="0.3">
      <c r="B354" s="2000">
        <v>88</v>
      </c>
      <c r="C354" s="1211" t="s">
        <v>155</v>
      </c>
      <c r="D354" s="1212" t="s">
        <v>305</v>
      </c>
      <c r="E354" s="1213"/>
      <c r="F354" s="1213"/>
      <c r="G354" s="1213"/>
      <c r="H354" s="1213"/>
      <c r="I354" s="1213"/>
      <c r="J354" s="1213"/>
      <c r="K354" s="1213"/>
      <c r="L354" s="1213"/>
      <c r="M354" s="1213"/>
      <c r="N354" s="1213"/>
      <c r="O354" s="1213"/>
      <c r="P354" s="1213"/>
      <c r="Q354" s="1201">
        <f>+SUM(E354:P354)</f>
        <v>0</v>
      </c>
      <c r="S354" s="2" t="s">
        <v>155</v>
      </c>
      <c r="T354" s="2" t="s">
        <v>305</v>
      </c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1192">
        <v>0</v>
      </c>
    </row>
    <row r="355" spans="2:34" ht="14.45" customHeight="1" x14ac:dyDescent="0.3">
      <c r="B355" s="1996"/>
      <c r="C355" s="1188"/>
      <c r="D355" s="1214" t="s">
        <v>306</v>
      </c>
      <c r="E355" s="1215">
        <v>15.68765</v>
      </c>
      <c r="F355" s="1215">
        <v>78.771005000000002</v>
      </c>
      <c r="G355" s="1215">
        <v>133.532228</v>
      </c>
      <c r="H355" s="1215">
        <v>145.42997</v>
      </c>
      <c r="I355" s="1215">
        <v>200.14760999999999</v>
      </c>
      <c r="J355" s="1215">
        <v>167.860163</v>
      </c>
      <c r="K355" s="1215">
        <v>167.19300099999998</v>
      </c>
      <c r="L355" s="1215">
        <v>134.05899199999999</v>
      </c>
      <c r="M355" s="1215">
        <v>205.73270300000001</v>
      </c>
      <c r="N355" s="1215">
        <v>181.53302100000002</v>
      </c>
      <c r="O355" s="1215">
        <v>121.756259</v>
      </c>
      <c r="P355" s="1215">
        <v>34.645781999999997</v>
      </c>
      <c r="Q355" s="1191">
        <f t="shared" ref="Q355:Q357" si="7">+SUM(E355:P355)</f>
        <v>1586.3483839999999</v>
      </c>
      <c r="S355" s="2"/>
      <c r="T355" s="2" t="s">
        <v>306</v>
      </c>
      <c r="U355" s="2">
        <v>15.68765</v>
      </c>
      <c r="V355" s="2">
        <v>78.771005000000002</v>
      </c>
      <c r="W355" s="2">
        <v>133.532228</v>
      </c>
      <c r="X355" s="2">
        <v>145.42997</v>
      </c>
      <c r="Y355" s="2">
        <v>200.14760999999999</v>
      </c>
      <c r="Z355" s="2">
        <v>167.860163</v>
      </c>
      <c r="AA355" s="2">
        <v>167.19300099999998</v>
      </c>
      <c r="AB355" s="2">
        <v>134.05899199999999</v>
      </c>
      <c r="AC355" s="2">
        <v>205.73270300000001</v>
      </c>
      <c r="AD355" s="2">
        <v>181.53302100000002</v>
      </c>
      <c r="AE355" s="2">
        <v>121.756259</v>
      </c>
      <c r="AF355" s="2">
        <v>34.645781999999997</v>
      </c>
      <c r="AG355" s="2">
        <v>1586.3483839999999</v>
      </c>
      <c r="AH355" s="1192">
        <v>0</v>
      </c>
    </row>
    <row r="356" spans="2:34" ht="14.45" customHeight="1" x14ac:dyDescent="0.3">
      <c r="B356" s="1996"/>
      <c r="C356" s="1188"/>
      <c r="D356" s="1216" t="s">
        <v>307</v>
      </c>
      <c r="E356" s="1215"/>
      <c r="F356" s="1215"/>
      <c r="G356" s="1215"/>
      <c r="H356" s="1215"/>
      <c r="I356" s="1215"/>
      <c r="J356" s="1215"/>
      <c r="K356" s="1215"/>
      <c r="L356" s="1215"/>
      <c r="M356" s="1215"/>
      <c r="N356" s="1215"/>
      <c r="O356" s="1215"/>
      <c r="P356" s="1215"/>
      <c r="Q356" s="1194">
        <f t="shared" si="7"/>
        <v>0</v>
      </c>
      <c r="S356" s="2"/>
      <c r="T356" s="2" t="s">
        <v>307</v>
      </c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1192">
        <v>0</v>
      </c>
    </row>
    <row r="357" spans="2:34" ht="14.45" customHeight="1" x14ac:dyDescent="0.3">
      <c r="B357" s="2001"/>
      <c r="C357" s="1217"/>
      <c r="D357" s="1218" t="s">
        <v>308</v>
      </c>
      <c r="E357" s="1219"/>
      <c r="F357" s="1219"/>
      <c r="G357" s="1219"/>
      <c r="H357" s="1219"/>
      <c r="I357" s="1219"/>
      <c r="J357" s="1219"/>
      <c r="K357" s="1219"/>
      <c r="L357" s="1219"/>
      <c r="M357" s="1219"/>
      <c r="N357" s="1219"/>
      <c r="O357" s="1219"/>
      <c r="P357" s="1219"/>
      <c r="Q357" s="1220">
        <f t="shared" si="7"/>
        <v>0</v>
      </c>
      <c r="S357" s="2"/>
      <c r="T357" s="2" t="s">
        <v>308</v>
      </c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1192">
        <v>0</v>
      </c>
    </row>
    <row r="358" spans="2:34" ht="17.25" x14ac:dyDescent="0.3">
      <c r="B358" s="2000">
        <v>89</v>
      </c>
      <c r="C358" s="1211" t="s">
        <v>157</v>
      </c>
      <c r="D358" s="1212" t="s">
        <v>305</v>
      </c>
      <c r="E358" s="1221"/>
      <c r="F358" s="1221"/>
      <c r="G358" s="1221"/>
      <c r="H358" s="1221"/>
      <c r="I358" s="1221"/>
      <c r="J358" s="1221"/>
      <c r="K358" s="1221"/>
      <c r="L358" s="1221"/>
      <c r="M358" s="1221"/>
      <c r="N358" s="1221"/>
      <c r="O358" s="1221"/>
      <c r="P358" s="1221"/>
      <c r="Q358" s="1201">
        <f>+SUM(E358:P358)</f>
        <v>0</v>
      </c>
      <c r="S358" s="2" t="s">
        <v>157</v>
      </c>
      <c r="T358" s="2" t="s">
        <v>305</v>
      </c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1192">
        <v>0</v>
      </c>
    </row>
    <row r="359" spans="2:34" ht="17.25" x14ac:dyDescent="0.3">
      <c r="B359" s="1996"/>
      <c r="C359" s="1188"/>
      <c r="D359" s="1214" t="s">
        <v>306</v>
      </c>
      <c r="E359" s="1190">
        <v>17.297989000000001</v>
      </c>
      <c r="F359" s="1190">
        <v>1.9413699999999998</v>
      </c>
      <c r="G359" s="1190">
        <v>22.260714</v>
      </c>
      <c r="H359" s="1190">
        <v>13.969003000000001</v>
      </c>
      <c r="I359" s="1190">
        <v>33.322660999999997</v>
      </c>
      <c r="J359" s="1190">
        <v>60.782188000000005</v>
      </c>
      <c r="K359" s="1190">
        <v>45.072545999999996</v>
      </c>
      <c r="L359" s="1190">
        <v>37.225767999999995</v>
      </c>
      <c r="M359" s="1190">
        <v>56.569194000000003</v>
      </c>
      <c r="N359" s="1190">
        <v>32.276830000000004</v>
      </c>
      <c r="O359" s="1190">
        <v>31.446848000000003</v>
      </c>
      <c r="P359" s="1190">
        <v>11.78415</v>
      </c>
      <c r="Q359" s="1191">
        <f>+SUM(E359:P359)</f>
        <v>363.94926099999998</v>
      </c>
      <c r="S359" s="2"/>
      <c r="T359" s="2" t="s">
        <v>306</v>
      </c>
      <c r="U359" s="2">
        <v>17.297989000000001</v>
      </c>
      <c r="V359" s="2">
        <v>1.9413699999999998</v>
      </c>
      <c r="W359" s="2">
        <v>22.260714</v>
      </c>
      <c r="X359" s="2">
        <v>13.969003000000001</v>
      </c>
      <c r="Y359" s="2">
        <v>33.322660999999997</v>
      </c>
      <c r="Z359" s="2">
        <v>60.782188000000005</v>
      </c>
      <c r="AA359" s="2">
        <v>45.072545999999996</v>
      </c>
      <c r="AB359" s="2">
        <v>37.225767999999995</v>
      </c>
      <c r="AC359" s="2">
        <v>56.569194000000003</v>
      </c>
      <c r="AD359" s="2">
        <v>32.276830000000004</v>
      </c>
      <c r="AE359" s="2">
        <v>31.446848000000003</v>
      </c>
      <c r="AF359" s="2">
        <v>11.78415</v>
      </c>
      <c r="AG359" s="2">
        <v>363.94926099999998</v>
      </c>
      <c r="AH359" s="1192">
        <v>0</v>
      </c>
    </row>
    <row r="360" spans="2:34" ht="17.25" x14ac:dyDescent="0.3">
      <c r="B360" s="1996"/>
      <c r="C360" s="1188"/>
      <c r="D360" s="1216" t="s">
        <v>307</v>
      </c>
      <c r="E360" s="1190"/>
      <c r="F360" s="1190"/>
      <c r="G360" s="1190"/>
      <c r="H360" s="1190"/>
      <c r="I360" s="1190"/>
      <c r="J360" s="1190"/>
      <c r="K360" s="1190"/>
      <c r="L360" s="1190"/>
      <c r="M360" s="1190"/>
      <c r="N360" s="1190"/>
      <c r="O360" s="1190"/>
      <c r="P360" s="1190"/>
      <c r="Q360" s="1194">
        <f>+SUM(E360:P360)</f>
        <v>0</v>
      </c>
      <c r="S360" s="2"/>
      <c r="T360" s="2" t="s">
        <v>307</v>
      </c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2:34" ht="18" thickBot="1" x14ac:dyDescent="0.35">
      <c r="B361" s="2001"/>
      <c r="C361" s="1222"/>
      <c r="D361" s="1218" t="s">
        <v>308</v>
      </c>
      <c r="E361" s="1190"/>
      <c r="F361" s="1190"/>
      <c r="G361" s="1190"/>
      <c r="H361" s="1190"/>
      <c r="I361" s="1190"/>
      <c r="J361" s="1190"/>
      <c r="K361" s="1190"/>
      <c r="L361" s="1190"/>
      <c r="M361" s="1190"/>
      <c r="N361" s="1190"/>
      <c r="O361" s="1190"/>
      <c r="P361" s="1190"/>
      <c r="Q361" s="1220">
        <f>+SUM(E361:P361)</f>
        <v>0</v>
      </c>
      <c r="S361" s="2"/>
      <c r="T361" s="2" t="s">
        <v>308</v>
      </c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2:34" ht="17.25" x14ac:dyDescent="0.3">
      <c r="B362" s="1223" t="s">
        <v>1304</v>
      </c>
      <c r="C362" s="1224"/>
      <c r="D362" s="1225" t="s">
        <v>305</v>
      </c>
      <c r="E362" s="1226">
        <f t="shared" ref="E362:P362" si="8">+SUMIF($D$6:$D$361,$D$362,E6:E361)</f>
        <v>2845.7805537649997</v>
      </c>
      <c r="F362" s="1226">
        <f t="shared" si="8"/>
        <v>2985.61859736</v>
      </c>
      <c r="G362" s="1226">
        <f t="shared" si="8"/>
        <v>2888.8295849250003</v>
      </c>
      <c r="H362" s="1226">
        <f t="shared" si="8"/>
        <v>2966.4063017592862</v>
      </c>
      <c r="I362" s="1226">
        <f t="shared" si="8"/>
        <v>2500.8862822767696</v>
      </c>
      <c r="J362" s="1226">
        <f t="shared" si="8"/>
        <v>1807.35021592</v>
      </c>
      <c r="K362" s="1226">
        <f t="shared" si="8"/>
        <v>1723.7863518200002</v>
      </c>
      <c r="L362" s="1226">
        <f t="shared" si="8"/>
        <v>1705.6968784275002</v>
      </c>
      <c r="M362" s="1226">
        <f t="shared" si="8"/>
        <v>1550.5638460025002</v>
      </c>
      <c r="N362" s="1226">
        <f t="shared" si="8"/>
        <v>2039.0600869425007</v>
      </c>
      <c r="O362" s="1226">
        <f t="shared" si="8"/>
        <v>2259.4741038875</v>
      </c>
      <c r="P362" s="1226">
        <f t="shared" si="8"/>
        <v>3210.9768799924991</v>
      </c>
      <c r="Q362" s="1227">
        <f>+SUMIF($D$6:$D$333,$D$362,Q6:Q333)</f>
        <v>25806.435158078551</v>
      </c>
      <c r="S362" s="2" t="s">
        <v>290</v>
      </c>
      <c r="T362" s="2"/>
      <c r="U362" s="2">
        <v>5030.2819407650004</v>
      </c>
      <c r="V362" s="2">
        <v>4665.1377893599993</v>
      </c>
      <c r="W362" s="2">
        <v>5255.5456179250014</v>
      </c>
      <c r="X362" s="2">
        <v>4974.9745327592855</v>
      </c>
      <c r="Y362" s="2">
        <v>5046.5090792767696</v>
      </c>
      <c r="Z362" s="2">
        <v>4916.1132269199998</v>
      </c>
      <c r="AA362" s="2">
        <v>4943.6656398200003</v>
      </c>
      <c r="AB362" s="2">
        <v>5041.8109844275004</v>
      </c>
      <c r="AC362" s="2">
        <v>4958.0860840024989</v>
      </c>
      <c r="AD362" s="2">
        <v>5104.7639289424988</v>
      </c>
      <c r="AE362" s="2">
        <v>4972.2062478874968</v>
      </c>
      <c r="AF362" s="2">
        <v>5191.4941269925002</v>
      </c>
      <c r="AG362" s="2">
        <v>60100.589199078568</v>
      </c>
    </row>
    <row r="363" spans="2:34" ht="17.25" x14ac:dyDescent="0.3">
      <c r="B363" s="1228"/>
      <c r="C363" s="1229"/>
      <c r="D363" s="1230" t="s">
        <v>306</v>
      </c>
      <c r="E363" s="1231">
        <f t="shared" ref="E363:P363" si="9">+SUMIF($D$6:$D$361,$D$363,E6:E361)</f>
        <v>1963.8889799999999</v>
      </c>
      <c r="F363" s="1231">
        <f t="shared" si="9"/>
        <v>1519.30969</v>
      </c>
      <c r="G363" s="1231">
        <f t="shared" si="9"/>
        <v>2190.9665489999998</v>
      </c>
      <c r="H363" s="1231">
        <f t="shared" si="9"/>
        <v>1748.7019170000001</v>
      </c>
      <c r="I363" s="1231">
        <f t="shared" si="9"/>
        <v>2263.4047790000004</v>
      </c>
      <c r="J363" s="1231">
        <f t="shared" si="9"/>
        <v>2850.0941289999996</v>
      </c>
      <c r="K363" s="1231">
        <f t="shared" si="9"/>
        <v>2962.5471479999997</v>
      </c>
      <c r="L363" s="1231">
        <f t="shared" si="9"/>
        <v>3068.3180429999998</v>
      </c>
      <c r="M363" s="1231">
        <f t="shared" si="9"/>
        <v>3056.6659489999997</v>
      </c>
      <c r="N363" s="1231">
        <f t="shared" si="9"/>
        <v>2716.0707910000006</v>
      </c>
      <c r="O363" s="1231">
        <f t="shared" si="9"/>
        <v>2350.591989</v>
      </c>
      <c r="P363" s="1231">
        <f t="shared" si="9"/>
        <v>1614.8223369999998</v>
      </c>
      <c r="Q363" s="1232">
        <f>+SUMIF($D$6:$D$333,$D$363,Q6:Q333)</f>
        <v>26341.751198999998</v>
      </c>
    </row>
    <row r="364" spans="2:34" ht="17.25" x14ac:dyDescent="0.3">
      <c r="B364" s="1228"/>
      <c r="C364" s="1229"/>
      <c r="D364" s="1230" t="s">
        <v>307</v>
      </c>
      <c r="E364" s="1231">
        <f t="shared" ref="E364:P364" si="10">+SUMIF($D$6:$D$361,$D$364,E6:E361)</f>
        <v>72.603791999999999</v>
      </c>
      <c r="F364" s="1231">
        <f t="shared" si="10"/>
        <v>54.346784999999997</v>
      </c>
      <c r="G364" s="1231">
        <f t="shared" si="10"/>
        <v>59.284558000000011</v>
      </c>
      <c r="H364" s="1231">
        <f t="shared" si="10"/>
        <v>63.840149000000011</v>
      </c>
      <c r="I364" s="1231">
        <f t="shared" si="10"/>
        <v>57.982985999999997</v>
      </c>
      <c r="J364" s="1231">
        <f t="shared" si="10"/>
        <v>60.775617000000004</v>
      </c>
      <c r="K364" s="1231">
        <f t="shared" si="10"/>
        <v>69.084464999999994</v>
      </c>
      <c r="L364" s="1231">
        <f t="shared" si="10"/>
        <v>87.853149999999999</v>
      </c>
      <c r="M364" s="1231">
        <f t="shared" si="10"/>
        <v>100.41101500000001</v>
      </c>
      <c r="N364" s="1231">
        <f t="shared" si="10"/>
        <v>108.82050099999999</v>
      </c>
      <c r="O364" s="1231">
        <f t="shared" si="10"/>
        <v>109.18554300000001</v>
      </c>
      <c r="P364" s="1231">
        <f t="shared" si="10"/>
        <v>112.49829699999999</v>
      </c>
      <c r="Q364" s="1232">
        <f>+SUMIF($D$6:$D$333,$D$364,Q6:Q333)</f>
        <v>903.33408300000008</v>
      </c>
    </row>
    <row r="365" spans="2:34" ht="18" thickBot="1" x14ac:dyDescent="0.35">
      <c r="B365" s="1233"/>
      <c r="C365" s="1234"/>
      <c r="D365" s="1235" t="s">
        <v>308</v>
      </c>
      <c r="E365" s="1236">
        <f>+SUMIF($D$6:$D$361,$D$365,E6:E361)</f>
        <v>148.00861500000002</v>
      </c>
      <c r="F365" s="1236">
        <f>+SUMIF($D$6:$D$361,$D$365,F6:F361)</f>
        <v>105.862717</v>
      </c>
      <c r="G365" s="1236">
        <f t="shared" ref="G365:P365" si="11">+SUMIF($D$6:$D$361,$D$365,G6:G361)</f>
        <v>116.46492600000001</v>
      </c>
      <c r="H365" s="1236">
        <f t="shared" si="11"/>
        <v>196.02616499999996</v>
      </c>
      <c r="I365" s="1236">
        <f t="shared" si="11"/>
        <v>224.23503199999999</v>
      </c>
      <c r="J365" s="1236">
        <f t="shared" si="11"/>
        <v>197.89326499999999</v>
      </c>
      <c r="K365" s="1236">
        <f t="shared" si="11"/>
        <v>188.24767500000002</v>
      </c>
      <c r="L365" s="1236">
        <f t="shared" si="11"/>
        <v>179.942913</v>
      </c>
      <c r="M365" s="1236">
        <f t="shared" si="11"/>
        <v>250.44527399999998</v>
      </c>
      <c r="N365" s="1236">
        <f t="shared" si="11"/>
        <v>240.81254999999999</v>
      </c>
      <c r="O365" s="1236">
        <f t="shared" si="11"/>
        <v>252.95461200000003</v>
      </c>
      <c r="P365" s="1236">
        <f t="shared" si="11"/>
        <v>253.19661300000001</v>
      </c>
      <c r="Q365" s="1237">
        <f>+SUMIF($D$6:$D$333,$D$365,Q6:Q333)</f>
        <v>2354.090357</v>
      </c>
    </row>
    <row r="366" spans="2:34" ht="17.25" thickBot="1" x14ac:dyDescent="0.35">
      <c r="B366" s="1238" t="s">
        <v>1193</v>
      </c>
      <c r="C366" s="1239"/>
      <c r="D366" s="1240"/>
      <c r="E366" s="1241">
        <f t="shared" ref="E366:P366" si="12">SUM(E362:E365)</f>
        <v>5030.2819407649995</v>
      </c>
      <c r="F366" s="1241">
        <f t="shared" si="12"/>
        <v>4665.1377893600002</v>
      </c>
      <c r="G366" s="1241">
        <f t="shared" si="12"/>
        <v>5255.5456179249995</v>
      </c>
      <c r="H366" s="1241">
        <f t="shared" si="12"/>
        <v>4974.9745327592864</v>
      </c>
      <c r="I366" s="1241">
        <f t="shared" si="12"/>
        <v>5046.5090792767696</v>
      </c>
      <c r="J366" s="1241">
        <f t="shared" si="12"/>
        <v>4916.1132269199998</v>
      </c>
      <c r="K366" s="1241">
        <f t="shared" si="12"/>
        <v>4943.6656398199993</v>
      </c>
      <c r="L366" s="1241">
        <f t="shared" si="12"/>
        <v>5041.8109844274995</v>
      </c>
      <c r="M366" s="1241">
        <f t="shared" si="12"/>
        <v>4958.0860840024998</v>
      </c>
      <c r="N366" s="1241">
        <f t="shared" si="12"/>
        <v>5104.7639289425015</v>
      </c>
      <c r="O366" s="1241">
        <f t="shared" si="12"/>
        <v>4972.2062478875005</v>
      </c>
      <c r="P366" s="1242">
        <f t="shared" si="12"/>
        <v>5191.4941269924993</v>
      </c>
      <c r="Q366" s="1243">
        <f>SUM(E366:P366)</f>
        <v>60100.589199078553</v>
      </c>
    </row>
  </sheetData>
  <mergeCells count="89">
    <mergeCell ref="B358:B361"/>
    <mergeCell ref="B318:B321"/>
    <mergeCell ref="B322:B325"/>
    <mergeCell ref="B326:B329"/>
    <mergeCell ref="B330:B333"/>
    <mergeCell ref="B342:B345"/>
    <mergeCell ref="B346:B349"/>
    <mergeCell ref="B350:B353"/>
    <mergeCell ref="B354:B357"/>
    <mergeCell ref="B286:B289"/>
    <mergeCell ref="B306:B309"/>
    <mergeCell ref="B310:B313"/>
    <mergeCell ref="B334:B337"/>
    <mergeCell ref="B338:B341"/>
    <mergeCell ref="B314:B317"/>
    <mergeCell ref="B294:B297"/>
    <mergeCell ref="B298:B301"/>
    <mergeCell ref="B302:B305"/>
    <mergeCell ref="B290:B293"/>
    <mergeCell ref="B266:B269"/>
    <mergeCell ref="B270:B273"/>
    <mergeCell ref="B274:B277"/>
    <mergeCell ref="B278:B281"/>
    <mergeCell ref="B282:B285"/>
    <mergeCell ref="B246:B249"/>
    <mergeCell ref="B250:B253"/>
    <mergeCell ref="B254:B257"/>
    <mergeCell ref="B258:B261"/>
    <mergeCell ref="B262:B265"/>
    <mergeCell ref="B242:B245"/>
    <mergeCell ref="B198:B201"/>
    <mergeCell ref="B202:B205"/>
    <mergeCell ref="B206:B209"/>
    <mergeCell ref="B210:B213"/>
    <mergeCell ref="B214:B217"/>
    <mergeCell ref="B218:B221"/>
    <mergeCell ref="B222:B225"/>
    <mergeCell ref="B226:B229"/>
    <mergeCell ref="B230:B233"/>
    <mergeCell ref="B234:B237"/>
    <mergeCell ref="B238:B241"/>
    <mergeCell ref="B194:B197"/>
    <mergeCell ref="B150:B153"/>
    <mergeCell ref="B154:B157"/>
    <mergeCell ref="B158:B161"/>
    <mergeCell ref="B162:B165"/>
    <mergeCell ref="B166:B169"/>
    <mergeCell ref="B170:B173"/>
    <mergeCell ref="B174:B177"/>
    <mergeCell ref="B178:B181"/>
    <mergeCell ref="B182:B185"/>
    <mergeCell ref="B186:B189"/>
    <mergeCell ref="B190:B193"/>
    <mergeCell ref="B146:B149"/>
    <mergeCell ref="B102:B105"/>
    <mergeCell ref="B106:B109"/>
    <mergeCell ref="B110:B113"/>
    <mergeCell ref="B114:B117"/>
    <mergeCell ref="B118:B121"/>
    <mergeCell ref="B122:B125"/>
    <mergeCell ref="B126:B129"/>
    <mergeCell ref="B130:B133"/>
    <mergeCell ref="B134:B137"/>
    <mergeCell ref="B138:B141"/>
    <mergeCell ref="B142:B145"/>
    <mergeCell ref="B98:B101"/>
    <mergeCell ref="B54:B57"/>
    <mergeCell ref="B58:B61"/>
    <mergeCell ref="B62:B65"/>
    <mergeCell ref="B66:B69"/>
    <mergeCell ref="B70:B73"/>
    <mergeCell ref="B74:B77"/>
    <mergeCell ref="B78:B81"/>
    <mergeCell ref="B82:B85"/>
    <mergeCell ref="B86:B89"/>
    <mergeCell ref="B90:B93"/>
    <mergeCell ref="B94:B97"/>
    <mergeCell ref="B50:B53"/>
    <mergeCell ref="B6:B9"/>
    <mergeCell ref="B10:B13"/>
    <mergeCell ref="B14:B17"/>
    <mergeCell ref="B18:B21"/>
    <mergeCell ref="B22:B25"/>
    <mergeCell ref="B26:B29"/>
    <mergeCell ref="B30:B33"/>
    <mergeCell ref="B34:B37"/>
    <mergeCell ref="B38:B41"/>
    <mergeCell ref="B42:B45"/>
    <mergeCell ref="B46:B49"/>
  </mergeCells>
  <pageMargins left="0.78740157480314965" right="0.59055118110236227" top="0.59055118110236227" bottom="0.59055118110236227" header="0" footer="0"/>
  <pageSetup paperSize="9" scale="45" fitToHeight="6" orientation="landscape" r:id="rId1"/>
  <headerFooter alignWithMargins="0"/>
  <rowBreaks count="5" manualBreakCount="5">
    <brk id="61" max="16" man="1"/>
    <brk id="121" max="16" man="1"/>
    <brk id="181" max="16" man="1"/>
    <brk id="241" max="16" man="1"/>
    <brk id="301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A1:AS131"/>
  <sheetViews>
    <sheetView view="pageBreakPreview" zoomScale="90" zoomScaleNormal="55" zoomScaleSheetLayoutView="90" workbookViewId="0">
      <selection activeCell="R19" sqref="R19"/>
    </sheetView>
  </sheetViews>
  <sheetFormatPr baseColWidth="10" defaultRowHeight="15.75" customHeight="1" x14ac:dyDescent="0.3"/>
  <cols>
    <col min="1" max="1" width="11.42578125" style="907"/>
    <col min="2" max="14" width="13.28515625" style="24" customWidth="1"/>
    <col min="15" max="15" width="11.42578125" style="24"/>
    <col min="16" max="16" width="11.42578125" style="47"/>
    <col min="17" max="18" width="22.28515625" style="47" bestFit="1" customWidth="1"/>
    <col min="19" max="29" width="11" style="47" bestFit="1" customWidth="1"/>
    <col min="30" max="30" width="12.28515625" style="47" bestFit="1" customWidth="1"/>
    <col min="31" max="31" width="30" style="47" bestFit="1" customWidth="1"/>
    <col min="32" max="32" width="31.5703125" style="24" bestFit="1" customWidth="1"/>
    <col min="33" max="33" width="14.7109375" style="24" bestFit="1" customWidth="1"/>
    <col min="34" max="35" width="15" style="24" bestFit="1" customWidth="1"/>
    <col min="36" max="43" width="14.7109375" style="24" bestFit="1" customWidth="1"/>
    <col min="44" max="44" width="17.85546875" style="24" bestFit="1" customWidth="1"/>
    <col min="45" max="45" width="16.42578125" style="24" bestFit="1" customWidth="1"/>
    <col min="46" max="16384" width="11.42578125" style="24"/>
  </cols>
  <sheetData>
    <row r="1" spans="1:45" ht="15.75" customHeight="1" x14ac:dyDescent="0.3">
      <c r="A1" s="1245"/>
      <c r="B1" s="1176"/>
      <c r="C1" s="1177"/>
      <c r="D1" s="1177"/>
      <c r="E1" s="1246"/>
      <c r="F1" s="1247"/>
      <c r="G1" s="1127"/>
      <c r="H1" s="1127"/>
      <c r="I1" s="1127"/>
      <c r="J1" s="1127"/>
      <c r="K1" s="1127"/>
      <c r="L1" s="1127"/>
      <c r="M1" s="1127"/>
      <c r="N1" s="1127"/>
      <c r="O1" s="1177"/>
      <c r="P1" s="1178"/>
      <c r="Q1" s="122"/>
      <c r="R1" s="122"/>
      <c r="S1" s="122"/>
      <c r="T1" s="122"/>
      <c r="U1" s="122"/>
      <c r="V1" s="122"/>
      <c r="W1" s="122"/>
      <c r="X1" s="1178"/>
      <c r="Y1" s="1178"/>
      <c r="Z1" s="1178"/>
      <c r="AA1" s="1178"/>
      <c r="AB1" s="1178"/>
      <c r="AC1" s="1178"/>
      <c r="AD1" s="1178"/>
    </row>
    <row r="2" spans="1:45" ht="15.75" customHeight="1" x14ac:dyDescent="0.3">
      <c r="A2" s="1245"/>
      <c r="B2" s="1176"/>
      <c r="C2" s="1177"/>
      <c r="D2" s="1177"/>
      <c r="E2" s="1246"/>
      <c r="F2" s="1247"/>
      <c r="G2" s="1127"/>
      <c r="H2" s="1127"/>
      <c r="I2" s="1127"/>
      <c r="J2" s="1127"/>
      <c r="K2" s="1127"/>
      <c r="L2" s="1127"/>
      <c r="M2" s="1127"/>
      <c r="N2" s="1127"/>
      <c r="O2" s="1177"/>
      <c r="P2" s="1178"/>
      <c r="Q2" s="122"/>
      <c r="R2" s="122"/>
      <c r="S2" s="122"/>
      <c r="T2" s="122"/>
      <c r="U2" s="122"/>
      <c r="V2" s="122"/>
      <c r="W2" s="122"/>
      <c r="X2" s="1178"/>
      <c r="Y2" s="1178"/>
      <c r="Z2" s="1178"/>
      <c r="AA2" s="1178"/>
      <c r="AB2" s="1178"/>
      <c r="AC2" s="1178"/>
      <c r="AD2" s="1178"/>
    </row>
    <row r="3" spans="1:45" ht="15.75" customHeight="1" x14ac:dyDescent="0.3">
      <c r="A3" s="1245"/>
      <c r="B3" s="1176"/>
      <c r="C3" s="1177"/>
      <c r="D3" s="1177"/>
      <c r="E3" s="1246"/>
      <c r="F3" s="1247"/>
      <c r="G3" s="1127"/>
      <c r="H3" s="1127"/>
      <c r="I3" s="1127"/>
      <c r="J3" s="1127"/>
      <c r="K3" s="1127"/>
      <c r="L3" s="1127"/>
      <c r="M3" s="1127"/>
      <c r="N3" s="1127"/>
      <c r="O3" s="1177"/>
      <c r="P3" s="1178"/>
      <c r="Q3" s="122"/>
      <c r="R3" s="122"/>
      <c r="S3" s="122"/>
      <c r="T3" s="122"/>
      <c r="U3" s="122"/>
      <c r="V3" s="122"/>
      <c r="W3" s="122"/>
      <c r="X3" s="1178"/>
      <c r="Y3" s="1178"/>
      <c r="Z3" s="1178"/>
      <c r="AA3" s="1178"/>
      <c r="AB3" s="1178"/>
      <c r="AC3" s="1178"/>
      <c r="AD3" s="1178"/>
    </row>
    <row r="4" spans="1:45" ht="15.75" customHeight="1" x14ac:dyDescent="0.3">
      <c r="A4" s="1245"/>
      <c r="B4" s="1176"/>
      <c r="C4" s="1177"/>
      <c r="D4" s="1177"/>
      <c r="E4" s="1246"/>
      <c r="F4" s="1247"/>
      <c r="G4" s="1127"/>
      <c r="H4" s="1127"/>
      <c r="I4" s="1127"/>
      <c r="J4" s="1127"/>
      <c r="K4" s="1127"/>
      <c r="L4" s="1127"/>
      <c r="M4" s="1127"/>
      <c r="N4" s="1127"/>
      <c r="O4" s="1177"/>
      <c r="P4" s="1178"/>
      <c r="Q4" s="122"/>
      <c r="R4" s="122"/>
      <c r="S4" s="122"/>
      <c r="T4" s="122"/>
      <c r="U4" s="122"/>
      <c r="V4" s="122"/>
      <c r="W4" s="122"/>
      <c r="X4" s="1178"/>
      <c r="Y4" s="1178"/>
      <c r="Z4" s="1178"/>
      <c r="AA4" s="1178"/>
      <c r="AB4" s="1178"/>
      <c r="AC4" s="1178"/>
      <c r="AD4" s="1178"/>
    </row>
    <row r="5" spans="1:45" ht="17.25" x14ac:dyDescent="0.3">
      <c r="A5" s="1245"/>
      <c r="B5" s="1176"/>
      <c r="C5" s="1177"/>
      <c r="D5" s="1177"/>
      <c r="E5" s="1246"/>
      <c r="F5" s="1247"/>
      <c r="G5" s="1127"/>
      <c r="H5" s="1127"/>
      <c r="I5" s="1127"/>
      <c r="J5" s="1127"/>
      <c r="K5" s="1127"/>
      <c r="L5" s="1127"/>
      <c r="M5" s="1127"/>
      <c r="N5" s="1127"/>
      <c r="O5" s="1177"/>
      <c r="P5" s="1178"/>
      <c r="Q5" s="71" t="s">
        <v>163</v>
      </c>
      <c r="R5" s="47" t="s">
        <v>164</v>
      </c>
      <c r="AS5" s="1177"/>
    </row>
    <row r="6" spans="1:45" ht="17.25" x14ac:dyDescent="0.3">
      <c r="A6" s="1245"/>
      <c r="B6" s="1176"/>
      <c r="C6" s="1177"/>
      <c r="D6" s="1177"/>
      <c r="E6" s="1246"/>
      <c r="F6" s="1247"/>
      <c r="G6" s="1127"/>
      <c r="H6" s="1127"/>
      <c r="I6" s="1127"/>
      <c r="J6" s="1127"/>
      <c r="K6" s="1127"/>
      <c r="L6" s="1127"/>
      <c r="M6" s="1127"/>
      <c r="N6" s="1127"/>
      <c r="O6" s="1177"/>
      <c r="P6" s="1178"/>
      <c r="Q6" s="71" t="s">
        <v>165</v>
      </c>
      <c r="R6" s="47" t="s">
        <v>292</v>
      </c>
      <c r="T6" s="123"/>
      <c r="U6" s="123"/>
      <c r="V6" s="123"/>
      <c r="W6" s="123"/>
      <c r="X6" s="123"/>
      <c r="Y6" s="122"/>
      <c r="Z6" s="122"/>
      <c r="AA6" s="122"/>
      <c r="AB6" s="122"/>
      <c r="AC6" s="122"/>
      <c r="AD6" s="122"/>
    </row>
    <row r="7" spans="1:45" ht="15.75" customHeight="1" x14ac:dyDescent="0.3">
      <c r="A7" s="1245"/>
      <c r="B7" s="1176"/>
      <c r="C7" s="1177"/>
      <c r="D7" s="1177"/>
      <c r="E7" s="1176"/>
      <c r="F7" s="1177"/>
      <c r="G7" s="1249"/>
      <c r="H7" s="1249"/>
      <c r="I7" s="1127"/>
      <c r="J7" s="1127"/>
      <c r="K7" s="1127"/>
      <c r="L7" s="1127"/>
      <c r="M7" s="1127"/>
      <c r="N7" s="1177"/>
      <c r="O7" s="1177"/>
      <c r="P7" s="1178"/>
      <c r="Q7" s="71" t="s">
        <v>317</v>
      </c>
      <c r="R7" s="47" t="s">
        <v>305</v>
      </c>
      <c r="T7" s="123"/>
      <c r="U7" s="123"/>
      <c r="V7" s="123"/>
      <c r="W7" s="123"/>
      <c r="X7" s="123"/>
      <c r="Y7" s="122"/>
      <c r="Z7" s="122"/>
      <c r="AA7" s="122"/>
      <c r="AB7" s="122"/>
      <c r="AC7" s="122"/>
      <c r="AD7" s="122"/>
    </row>
    <row r="8" spans="1:45" ht="15.75" customHeight="1" x14ac:dyDescent="0.3">
      <c r="A8" s="1245"/>
      <c r="B8" s="1176"/>
      <c r="C8" s="1177"/>
      <c r="D8" s="1177"/>
      <c r="E8" s="1176"/>
      <c r="F8" s="1177"/>
      <c r="G8" s="1249"/>
      <c r="H8" s="1249"/>
      <c r="I8" s="1249"/>
      <c r="J8" s="1249"/>
      <c r="K8" s="1127"/>
      <c r="L8" s="1127"/>
      <c r="M8" s="1127"/>
      <c r="N8" s="1127"/>
      <c r="O8" s="1177"/>
      <c r="P8" s="1178"/>
      <c r="T8" s="123"/>
      <c r="U8" s="123"/>
      <c r="V8" s="123"/>
      <c r="W8" s="123"/>
      <c r="X8" s="123"/>
      <c r="Y8" s="1136"/>
      <c r="Z8" s="1136"/>
      <c r="AA8" s="1136"/>
      <c r="AB8" s="1136"/>
      <c r="AC8" s="1136"/>
      <c r="AD8" s="1136"/>
    </row>
    <row r="9" spans="1:45" ht="17.25" x14ac:dyDescent="0.3">
      <c r="A9" s="1245"/>
      <c r="B9" s="1176"/>
      <c r="C9" s="1177"/>
      <c r="D9" s="1177"/>
      <c r="E9" s="1176"/>
      <c r="F9" s="1177"/>
      <c r="G9" s="1249"/>
      <c r="H9" s="1249"/>
      <c r="I9" s="1249"/>
      <c r="J9" s="1249"/>
      <c r="K9" s="1127"/>
      <c r="L9" s="1127"/>
      <c r="M9" s="1127"/>
      <c r="N9" s="1127"/>
      <c r="O9" s="1177"/>
      <c r="P9" s="1178"/>
      <c r="Q9" s="47" t="s">
        <v>1646</v>
      </c>
      <c r="R9" s="47" t="s">
        <v>300</v>
      </c>
    </row>
    <row r="10" spans="1:45" ht="17.25" x14ac:dyDescent="0.3">
      <c r="A10" s="1245"/>
      <c r="B10" s="1176"/>
      <c r="C10" s="1177"/>
      <c r="D10" s="1177"/>
      <c r="E10" s="1176"/>
      <c r="F10" s="1177"/>
      <c r="G10" s="1249"/>
      <c r="H10" s="1249"/>
      <c r="I10" s="1249"/>
      <c r="J10" s="1249"/>
      <c r="K10" s="1127"/>
      <c r="L10" s="1127"/>
      <c r="M10" s="1127"/>
      <c r="N10" s="1177"/>
      <c r="O10" s="1177"/>
      <c r="P10" s="1178"/>
      <c r="Q10" s="47" t="s">
        <v>315</v>
      </c>
      <c r="R10" s="47" t="s">
        <v>826</v>
      </c>
      <c r="S10" s="47" t="s">
        <v>827</v>
      </c>
      <c r="T10" s="47" t="s">
        <v>1272</v>
      </c>
      <c r="U10" s="47" t="s">
        <v>1273</v>
      </c>
      <c r="V10" s="47" t="s">
        <v>1274</v>
      </c>
      <c r="W10" s="47" t="s">
        <v>1275</v>
      </c>
      <c r="X10" s="47" t="s">
        <v>1276</v>
      </c>
      <c r="Y10" s="47" t="s">
        <v>1277</v>
      </c>
      <c r="Z10" s="47" t="s">
        <v>1278</v>
      </c>
      <c r="AA10" s="47" t="s">
        <v>1279</v>
      </c>
      <c r="AB10" s="47" t="s">
        <v>1280</v>
      </c>
      <c r="AC10" s="47" t="s">
        <v>1281</v>
      </c>
      <c r="AD10" s="47" t="s">
        <v>290</v>
      </c>
    </row>
    <row r="11" spans="1:45" ht="17.25" x14ac:dyDescent="0.3">
      <c r="A11" s="1245"/>
      <c r="B11" s="1176"/>
      <c r="C11" s="1177"/>
      <c r="D11" s="1177"/>
      <c r="E11" s="1176"/>
      <c r="F11" s="1177"/>
      <c r="G11" s="1249"/>
      <c r="H11" s="1249"/>
      <c r="I11" s="1249"/>
      <c r="J11" s="1249"/>
      <c r="K11" s="1127"/>
      <c r="L11" s="1127"/>
      <c r="M11" s="1127"/>
      <c r="N11" s="1177"/>
      <c r="O11" s="1177"/>
      <c r="P11" s="1178"/>
      <c r="Q11" s="47" t="s">
        <v>57</v>
      </c>
      <c r="R11" s="47">
        <v>590.96846700000003</v>
      </c>
      <c r="S11" s="47">
        <v>537.19791100000009</v>
      </c>
      <c r="T11" s="47">
        <v>407.91603099999998</v>
      </c>
      <c r="U11" s="47">
        <v>574.35075400000005</v>
      </c>
      <c r="V11" s="47">
        <v>535.074611</v>
      </c>
      <c r="W11" s="47">
        <v>433.08490399999999</v>
      </c>
      <c r="X11" s="47">
        <v>495.55853500000001</v>
      </c>
      <c r="Y11" s="47">
        <v>522.433898</v>
      </c>
      <c r="Z11" s="47">
        <v>459.19292299999995</v>
      </c>
      <c r="AA11" s="47">
        <v>528.75564299999985</v>
      </c>
      <c r="AB11" s="47">
        <v>513.42588799999999</v>
      </c>
      <c r="AC11" s="47">
        <v>592.13312999999994</v>
      </c>
      <c r="AD11" s="47">
        <v>6190.0926949999994</v>
      </c>
    </row>
    <row r="12" spans="1:45" ht="17.25" x14ac:dyDescent="0.3">
      <c r="A12" s="1245"/>
      <c r="B12" s="1176"/>
      <c r="C12" s="1177"/>
      <c r="D12" s="1177"/>
      <c r="E12" s="1176"/>
      <c r="F12" s="1177"/>
      <c r="G12" s="1249"/>
      <c r="H12" s="1249"/>
      <c r="I12" s="1249"/>
      <c r="J12" s="1249"/>
      <c r="K12" s="1127"/>
      <c r="L12" s="1127"/>
      <c r="M12" s="1127"/>
      <c r="N12" s="1177"/>
      <c r="O12" s="1177"/>
      <c r="P12" s="1178"/>
      <c r="Q12" s="47" t="s">
        <v>89</v>
      </c>
      <c r="R12" s="47">
        <v>273.45215400000001</v>
      </c>
      <c r="S12" s="47">
        <v>295.12183699999997</v>
      </c>
      <c r="T12" s="47">
        <v>323.91478900000004</v>
      </c>
      <c r="U12" s="47">
        <v>280.84457100000003</v>
      </c>
      <c r="V12" s="47">
        <v>251.043069</v>
      </c>
      <c r="W12" s="47">
        <v>242.624573</v>
      </c>
      <c r="X12" s="47">
        <v>245.170255</v>
      </c>
      <c r="Y12" s="47">
        <v>244.71250599999999</v>
      </c>
      <c r="Z12" s="47">
        <v>244.54100400000002</v>
      </c>
      <c r="AA12" s="47">
        <v>255.42852200000002</v>
      </c>
      <c r="AB12" s="47">
        <v>249.46091199999995</v>
      </c>
      <c r="AC12" s="47">
        <v>307.53827100000001</v>
      </c>
      <c r="AD12" s="47">
        <v>3213.8524630000002</v>
      </c>
    </row>
    <row r="13" spans="1:45" ht="17.25" x14ac:dyDescent="0.3">
      <c r="A13" s="1245"/>
      <c r="B13" s="1176"/>
      <c r="C13" s="1177"/>
      <c r="D13" s="1177"/>
      <c r="E13" s="1176"/>
      <c r="F13" s="1177"/>
      <c r="G13" s="1249"/>
      <c r="H13" s="1249"/>
      <c r="I13" s="1249"/>
      <c r="J13" s="1249"/>
      <c r="K13" s="1127"/>
      <c r="L13" s="1127"/>
      <c r="M13" s="1127"/>
      <c r="N13" s="1177"/>
      <c r="O13" s="1177"/>
      <c r="P13" s="1178"/>
      <c r="Q13" s="47" t="s">
        <v>120</v>
      </c>
      <c r="R13" s="47">
        <v>283.16465299999999</v>
      </c>
      <c r="S13" s="47">
        <v>386.06887799999998</v>
      </c>
      <c r="T13" s="47">
        <v>249.75860900000001</v>
      </c>
      <c r="U13" s="47">
        <v>346.941778</v>
      </c>
      <c r="V13" s="47">
        <v>208.548653</v>
      </c>
      <c r="W13" s="47">
        <v>138.546952</v>
      </c>
      <c r="X13" s="47">
        <v>149.180014</v>
      </c>
      <c r="Y13" s="47">
        <v>144.78797600000001</v>
      </c>
      <c r="Z13" s="47">
        <v>135.35638499999999</v>
      </c>
      <c r="AA13" s="47">
        <v>160.66721200000003</v>
      </c>
      <c r="AB13" s="47">
        <v>174.43036000000001</v>
      </c>
      <c r="AC13" s="47">
        <v>391.18256600000001</v>
      </c>
      <c r="AD13" s="47">
        <v>2768.6340359999999</v>
      </c>
    </row>
    <row r="14" spans="1:45" ht="17.25" x14ac:dyDescent="0.3">
      <c r="A14" s="1245"/>
      <c r="B14" s="1176"/>
      <c r="C14" s="1177"/>
      <c r="D14" s="1177"/>
      <c r="E14" s="1177"/>
      <c r="F14" s="1177"/>
      <c r="G14" s="1247"/>
      <c r="H14" s="1177"/>
      <c r="I14" s="1177"/>
      <c r="J14" s="1177"/>
      <c r="K14" s="1177"/>
      <c r="L14" s="1177"/>
      <c r="M14" s="1177"/>
      <c r="N14" s="1177"/>
      <c r="O14" s="1177"/>
      <c r="P14" s="1178"/>
      <c r="Q14" s="47" t="s">
        <v>152</v>
      </c>
      <c r="R14" s="47">
        <v>220.13476700000001</v>
      </c>
      <c r="S14" s="47">
        <v>228.55121800000001</v>
      </c>
      <c r="T14" s="47">
        <v>259.06894399999999</v>
      </c>
      <c r="U14" s="47">
        <v>258.64883300000002</v>
      </c>
      <c r="V14" s="47">
        <v>202.90929400000002</v>
      </c>
      <c r="W14" s="47">
        <v>134.66048899999998</v>
      </c>
      <c r="X14" s="47">
        <v>134.387891</v>
      </c>
      <c r="Y14" s="47">
        <v>141.50594900000002</v>
      </c>
      <c r="Z14" s="47">
        <v>117.3652</v>
      </c>
      <c r="AA14" s="47">
        <v>174.130337</v>
      </c>
      <c r="AB14" s="47">
        <v>196.14337499999999</v>
      </c>
      <c r="AC14" s="47">
        <v>270.44299500000005</v>
      </c>
      <c r="AD14" s="47">
        <v>2337.9492919999998</v>
      </c>
    </row>
    <row r="15" spans="1:45" ht="17.25" x14ac:dyDescent="0.3">
      <c r="A15" s="1245"/>
      <c r="B15" s="1176"/>
      <c r="C15" s="1177"/>
      <c r="D15" s="1177"/>
      <c r="E15" s="1246"/>
      <c r="F15" s="1247"/>
      <c r="G15" s="1127"/>
      <c r="H15" s="1127"/>
      <c r="I15" s="1127"/>
      <c r="J15" s="1127"/>
      <c r="K15" s="1127"/>
      <c r="L15" s="1127"/>
      <c r="M15" s="1127"/>
      <c r="N15" s="1127"/>
      <c r="O15" s="1177"/>
      <c r="P15" s="1178"/>
      <c r="Q15" s="47" t="s">
        <v>126</v>
      </c>
      <c r="R15" s="47">
        <v>248.278772</v>
      </c>
      <c r="S15" s="47">
        <v>214.62844099999998</v>
      </c>
      <c r="T15" s="47">
        <v>175.217761</v>
      </c>
      <c r="U15" s="47">
        <v>227.34702900000002</v>
      </c>
      <c r="V15" s="47">
        <v>210.561916</v>
      </c>
      <c r="W15" s="47">
        <v>136.61678999999998</v>
      </c>
      <c r="X15" s="47">
        <v>104.48852300000001</v>
      </c>
      <c r="Y15" s="47">
        <v>89.93598200000001</v>
      </c>
      <c r="Z15" s="47">
        <v>83.056779000000006</v>
      </c>
      <c r="AA15" s="47">
        <v>174.84108499999999</v>
      </c>
      <c r="AB15" s="47">
        <v>173.93914800000002</v>
      </c>
      <c r="AC15" s="47">
        <v>232.70214000000001</v>
      </c>
      <c r="AD15" s="47">
        <v>2071.6143659999998</v>
      </c>
    </row>
    <row r="16" spans="1:45" ht="15.75" customHeight="1" x14ac:dyDescent="0.3">
      <c r="A16" s="1245"/>
      <c r="B16" s="1176"/>
      <c r="C16" s="1177"/>
      <c r="D16" s="1177"/>
      <c r="E16" s="1177"/>
      <c r="F16" s="1177"/>
      <c r="G16" s="1177"/>
      <c r="H16" s="1177"/>
      <c r="I16" s="1177"/>
      <c r="J16" s="1177"/>
      <c r="K16" s="1177"/>
      <c r="L16" s="1177"/>
      <c r="M16" s="1177"/>
      <c r="N16" s="1177"/>
      <c r="O16" s="1177"/>
      <c r="P16" s="1178"/>
      <c r="Q16" s="47" t="s">
        <v>77</v>
      </c>
      <c r="R16" s="47">
        <v>212.653717</v>
      </c>
      <c r="S16" s="47">
        <v>234.869395</v>
      </c>
      <c r="T16" s="47">
        <v>323.69492100000002</v>
      </c>
      <c r="U16" s="47">
        <v>263.57263899999998</v>
      </c>
      <c r="V16" s="47">
        <v>187.44593799999998</v>
      </c>
      <c r="W16" s="47">
        <v>82.752804999999995</v>
      </c>
      <c r="X16" s="47">
        <v>25.392655999999999</v>
      </c>
      <c r="Y16" s="47">
        <v>4.7636989999999999</v>
      </c>
      <c r="Z16" s="47">
        <v>4.5880559999999999</v>
      </c>
      <c r="AA16" s="47">
        <v>53.804966999999998</v>
      </c>
      <c r="AB16" s="47">
        <v>122.08799400000001</v>
      </c>
      <c r="AC16" s="47">
        <v>294.906204</v>
      </c>
      <c r="AD16" s="47">
        <v>1810.5329910000005</v>
      </c>
    </row>
    <row r="17" spans="1:30" ht="15.75" customHeight="1" x14ac:dyDescent="0.3">
      <c r="A17" s="1245"/>
      <c r="B17" s="1176"/>
      <c r="C17" s="1177"/>
      <c r="D17" s="1177"/>
      <c r="E17" s="1177"/>
      <c r="F17" s="1177"/>
      <c r="G17" s="1177"/>
      <c r="H17" s="1177"/>
      <c r="I17" s="1177"/>
      <c r="J17" s="1177"/>
      <c r="K17" s="1177"/>
      <c r="L17" s="1177"/>
      <c r="M17" s="1177"/>
      <c r="N17" s="1177"/>
      <c r="O17" s="1177"/>
      <c r="P17" s="1178"/>
      <c r="Q17" s="47" t="s">
        <v>290</v>
      </c>
      <c r="R17" s="47">
        <v>1828.6525300000003</v>
      </c>
      <c r="S17" s="47">
        <v>1896.4376800000002</v>
      </c>
      <c r="T17" s="47">
        <v>1739.5710549999999</v>
      </c>
      <c r="U17" s="47">
        <v>1951.705604</v>
      </c>
      <c r="V17" s="47">
        <v>1595.5834810000001</v>
      </c>
      <c r="W17" s="47">
        <v>1168.286513</v>
      </c>
      <c r="X17" s="47">
        <v>1154.177874</v>
      </c>
      <c r="Y17" s="47">
        <v>1148.1400100000001</v>
      </c>
      <c r="Z17" s="47">
        <v>1044.1003469999998</v>
      </c>
      <c r="AA17" s="47">
        <v>1347.6277660000001</v>
      </c>
      <c r="AB17" s="47">
        <v>1429.4876770000001</v>
      </c>
      <c r="AC17" s="47">
        <v>2088.9053060000001</v>
      </c>
      <c r="AD17" s="47">
        <v>18392.675842999997</v>
      </c>
    </row>
    <row r="18" spans="1:30" ht="16.5" x14ac:dyDescent="0.3">
      <c r="A18" s="1245"/>
      <c r="B18" s="1176"/>
      <c r="C18" s="1177"/>
      <c r="D18" s="1177"/>
      <c r="E18" s="1177"/>
      <c r="F18" s="1177"/>
      <c r="G18" s="1177"/>
      <c r="H18" s="1177"/>
      <c r="I18" s="1177"/>
      <c r="J18" s="1177"/>
      <c r="K18" s="1177"/>
      <c r="L18" s="1177"/>
      <c r="M18" s="1177"/>
      <c r="N18" s="1177"/>
      <c r="O18" s="1177"/>
      <c r="P18" s="1178"/>
    </row>
    <row r="19" spans="1:30" ht="15.75" customHeight="1" x14ac:dyDescent="0.3">
      <c r="A19" s="1245"/>
      <c r="B19" s="1176"/>
      <c r="C19" s="1177"/>
      <c r="D19" s="1177"/>
      <c r="E19" s="1246"/>
      <c r="F19" s="1247"/>
      <c r="G19" s="1127"/>
      <c r="H19" s="1127"/>
      <c r="I19" s="1127"/>
      <c r="J19" s="1127"/>
      <c r="K19" s="1127"/>
      <c r="L19" s="1127"/>
      <c r="M19" s="1127"/>
      <c r="N19" s="1177"/>
      <c r="O19" s="1177"/>
      <c r="P19" s="1178"/>
    </row>
    <row r="20" spans="1:30" ht="16.5" x14ac:dyDescent="0.3">
      <c r="A20" s="1245"/>
      <c r="B20" s="1176"/>
      <c r="C20" s="1177"/>
      <c r="D20" s="1177"/>
      <c r="E20" s="1177"/>
      <c r="F20" s="1177"/>
      <c r="G20" s="1177"/>
      <c r="H20" s="1177"/>
      <c r="I20" s="1177"/>
      <c r="J20" s="1177"/>
      <c r="K20" s="1177"/>
      <c r="L20" s="1177"/>
      <c r="M20" s="1177"/>
      <c r="N20" s="1177"/>
      <c r="O20" s="1177"/>
      <c r="P20" s="1178"/>
    </row>
    <row r="21" spans="1:30" ht="16.5" x14ac:dyDescent="0.3">
      <c r="A21" s="1245"/>
      <c r="B21" s="1176"/>
      <c r="C21" s="1177"/>
      <c r="D21" s="1177"/>
      <c r="E21" s="1177"/>
      <c r="F21" s="1177"/>
      <c r="G21" s="1177"/>
      <c r="H21" s="1177"/>
      <c r="I21" s="1177"/>
      <c r="J21" s="1177"/>
      <c r="K21" s="1177"/>
      <c r="L21" s="1177"/>
      <c r="M21" s="1177"/>
      <c r="N21" s="1177"/>
      <c r="O21" s="1177"/>
      <c r="P21" s="1178"/>
      <c r="R21" s="1250" t="s">
        <v>1283</v>
      </c>
      <c r="S21" s="1250" t="s">
        <v>1284</v>
      </c>
      <c r="T21" s="1250" t="s">
        <v>1285</v>
      </c>
      <c r="U21" s="1250" t="s">
        <v>1286</v>
      </c>
      <c r="V21" s="1250" t="s">
        <v>1287</v>
      </c>
      <c r="W21" s="1250" t="s">
        <v>1288</v>
      </c>
      <c r="X21" s="1250" t="s">
        <v>1289</v>
      </c>
      <c r="Y21" s="1250" t="s">
        <v>1290</v>
      </c>
      <c r="Z21" s="1250" t="s">
        <v>1305</v>
      </c>
      <c r="AA21" s="1250" t="s">
        <v>1292</v>
      </c>
      <c r="AB21" s="1250" t="s">
        <v>1293</v>
      </c>
      <c r="AC21" s="1250" t="s">
        <v>1294</v>
      </c>
    </row>
    <row r="22" spans="1:30" ht="16.5" x14ac:dyDescent="0.3">
      <c r="A22" s="1245"/>
      <c r="B22" s="1176"/>
      <c r="C22" s="1177"/>
      <c r="D22" s="1177"/>
      <c r="E22" s="1177"/>
      <c r="F22" s="1177"/>
      <c r="G22" s="1177"/>
      <c r="H22" s="1177"/>
      <c r="I22" s="1177"/>
      <c r="J22" s="1177"/>
      <c r="K22" s="1177"/>
      <c r="L22" s="1177"/>
      <c r="M22" s="1177"/>
      <c r="N22" s="1177"/>
      <c r="O22" s="1177"/>
      <c r="P22" s="1178"/>
      <c r="Q22" s="47" t="s">
        <v>57</v>
      </c>
      <c r="R22" s="1252">
        <v>590.96846700000003</v>
      </c>
      <c r="S22" s="1252">
        <v>537.19791100000009</v>
      </c>
      <c r="T22" s="1252">
        <v>407.91603099999998</v>
      </c>
      <c r="U22" s="1252">
        <v>574.35075400000005</v>
      </c>
      <c r="V22" s="1252">
        <v>535.074611</v>
      </c>
      <c r="W22" s="1252">
        <v>433.08490399999999</v>
      </c>
      <c r="X22" s="1252">
        <v>495.55853500000001</v>
      </c>
      <c r="Y22" s="1252">
        <v>522.433898</v>
      </c>
      <c r="Z22" s="1252">
        <v>459.19292299999995</v>
      </c>
      <c r="AA22" s="1252">
        <v>528.75564299999985</v>
      </c>
      <c r="AB22" s="1252">
        <v>513.42588799999999</v>
      </c>
      <c r="AC22" s="1252">
        <v>592.13312999999994</v>
      </c>
    </row>
    <row r="23" spans="1:30" ht="16.5" x14ac:dyDescent="0.3">
      <c r="A23" s="1245"/>
      <c r="B23" s="1176"/>
      <c r="C23" s="1177"/>
      <c r="D23" s="1177"/>
      <c r="E23" s="1177"/>
      <c r="F23" s="1177"/>
      <c r="G23" s="1177"/>
      <c r="H23" s="1177"/>
      <c r="I23" s="1177"/>
      <c r="J23" s="1177"/>
      <c r="K23" s="1177"/>
      <c r="L23" s="1177"/>
      <c r="M23" s="1177"/>
      <c r="N23" s="1177"/>
      <c r="O23" s="1177"/>
      <c r="P23" s="1178"/>
      <c r="Q23" s="47" t="s">
        <v>89</v>
      </c>
      <c r="R23" s="1252">
        <v>273.45215400000001</v>
      </c>
      <c r="S23" s="1252">
        <v>295.12183699999997</v>
      </c>
      <c r="T23" s="1252">
        <v>323.91478900000004</v>
      </c>
      <c r="U23" s="1252">
        <v>280.84457100000003</v>
      </c>
      <c r="V23" s="1252">
        <v>251.043069</v>
      </c>
      <c r="W23" s="1252">
        <v>242.624573</v>
      </c>
      <c r="X23" s="1252">
        <v>245.170255</v>
      </c>
      <c r="Y23" s="1252">
        <v>244.71250599999999</v>
      </c>
      <c r="Z23" s="1252">
        <v>244.54100400000002</v>
      </c>
      <c r="AA23" s="1252">
        <v>255.42852200000002</v>
      </c>
      <c r="AB23" s="1252">
        <v>249.46091199999995</v>
      </c>
      <c r="AC23" s="1252">
        <v>307.53827100000001</v>
      </c>
    </row>
    <row r="24" spans="1:30" ht="16.5" x14ac:dyDescent="0.3">
      <c r="A24" s="1245"/>
      <c r="B24" s="1176"/>
      <c r="C24" s="1177"/>
      <c r="D24" s="1177"/>
      <c r="E24" s="1177"/>
      <c r="F24" s="1177"/>
      <c r="G24" s="1177"/>
      <c r="H24" s="1177"/>
      <c r="I24" s="1177"/>
      <c r="J24" s="1177"/>
      <c r="K24" s="1177"/>
      <c r="L24" s="1177"/>
      <c r="M24" s="1177"/>
      <c r="N24" s="1177"/>
      <c r="O24" s="1177"/>
      <c r="P24" s="1178"/>
      <c r="Q24" s="47" t="s">
        <v>120</v>
      </c>
      <c r="R24" s="1252">
        <v>283.16465299999999</v>
      </c>
      <c r="S24" s="1252">
        <v>386.06887799999998</v>
      </c>
      <c r="T24" s="1252">
        <v>249.75860900000001</v>
      </c>
      <c r="U24" s="1252">
        <v>346.941778</v>
      </c>
      <c r="V24" s="1252">
        <v>208.548653</v>
      </c>
      <c r="W24" s="1252">
        <v>138.546952</v>
      </c>
      <c r="X24" s="1252">
        <v>149.180014</v>
      </c>
      <c r="Y24" s="1252">
        <v>144.78797600000001</v>
      </c>
      <c r="Z24" s="1252">
        <v>135.35638499999999</v>
      </c>
      <c r="AA24" s="1252">
        <v>160.66721200000003</v>
      </c>
      <c r="AB24" s="1252">
        <v>174.43036000000001</v>
      </c>
      <c r="AC24" s="1252">
        <v>391.18256600000001</v>
      </c>
    </row>
    <row r="25" spans="1:30" ht="16.5" x14ac:dyDescent="0.3">
      <c r="A25" s="1245"/>
      <c r="B25" s="1176"/>
      <c r="C25" s="1177"/>
      <c r="D25" s="1177"/>
      <c r="E25" s="1177"/>
      <c r="F25" s="1177"/>
      <c r="G25" s="1177"/>
      <c r="H25" s="1177"/>
      <c r="I25" s="1177"/>
      <c r="J25" s="1177"/>
      <c r="K25" s="1177"/>
      <c r="L25" s="1177"/>
      <c r="M25" s="1177"/>
      <c r="N25" s="1177"/>
      <c r="O25" s="1177"/>
      <c r="P25" s="1178"/>
      <c r="Q25" s="47" t="s">
        <v>152</v>
      </c>
      <c r="R25" s="1252">
        <v>220.13476700000001</v>
      </c>
      <c r="S25" s="1252">
        <v>228.55121800000001</v>
      </c>
      <c r="T25" s="1252">
        <v>259.06894399999999</v>
      </c>
      <c r="U25" s="1252">
        <v>258.64883300000002</v>
      </c>
      <c r="V25" s="1252">
        <v>202.90929400000002</v>
      </c>
      <c r="W25" s="1252">
        <v>134.66048899999998</v>
      </c>
      <c r="X25" s="1252">
        <v>134.387891</v>
      </c>
      <c r="Y25" s="1252">
        <v>141.50594900000002</v>
      </c>
      <c r="Z25" s="1252">
        <v>117.3652</v>
      </c>
      <c r="AA25" s="1252">
        <v>174.130337</v>
      </c>
      <c r="AB25" s="1252">
        <v>196.14337499999999</v>
      </c>
      <c r="AC25" s="1252">
        <v>270.44299500000005</v>
      </c>
    </row>
    <row r="26" spans="1:30" ht="16.5" x14ac:dyDescent="0.3">
      <c r="A26" s="1245"/>
      <c r="B26" s="1176"/>
      <c r="C26" s="1177"/>
      <c r="D26" s="1177"/>
      <c r="E26" s="1177"/>
      <c r="F26" s="1177"/>
      <c r="G26" s="1177"/>
      <c r="H26" s="1177"/>
      <c r="I26" s="1177"/>
      <c r="J26" s="1177"/>
      <c r="K26" s="1177"/>
      <c r="L26" s="1177"/>
      <c r="M26" s="1177"/>
      <c r="N26" s="1177"/>
      <c r="O26" s="1177"/>
      <c r="P26" s="1178"/>
      <c r="Q26" s="47" t="s">
        <v>126</v>
      </c>
      <c r="R26" s="1252">
        <v>248.278772</v>
      </c>
      <c r="S26" s="1252">
        <v>214.62844099999998</v>
      </c>
      <c r="T26" s="1252">
        <v>175.217761</v>
      </c>
      <c r="U26" s="1252">
        <v>227.34702900000002</v>
      </c>
      <c r="V26" s="1252">
        <v>210.561916</v>
      </c>
      <c r="W26" s="1252">
        <v>136.61678999999998</v>
      </c>
      <c r="X26" s="1252">
        <v>104.48852300000001</v>
      </c>
      <c r="Y26" s="1252">
        <v>89.93598200000001</v>
      </c>
      <c r="Z26" s="1252">
        <v>83.056779000000006</v>
      </c>
      <c r="AA26" s="1252">
        <v>174.84108499999999</v>
      </c>
      <c r="AB26" s="1252">
        <v>173.93914800000002</v>
      </c>
      <c r="AC26" s="1252">
        <v>232.70214000000001</v>
      </c>
    </row>
    <row r="27" spans="1:30" ht="16.5" x14ac:dyDescent="0.3">
      <c r="A27" s="1245"/>
      <c r="B27" s="1176"/>
      <c r="C27" s="1177"/>
      <c r="D27" s="1177"/>
      <c r="E27" s="1177"/>
      <c r="F27" s="1177"/>
      <c r="G27" s="1177"/>
      <c r="H27" s="1177"/>
      <c r="I27" s="1177"/>
      <c r="J27" s="1177"/>
      <c r="K27" s="1177"/>
      <c r="L27" s="1177"/>
      <c r="M27" s="1177"/>
      <c r="N27" s="1177"/>
      <c r="O27" s="1177"/>
      <c r="P27" s="1178"/>
      <c r="Q27" s="47" t="s">
        <v>77</v>
      </c>
      <c r="R27" s="1252">
        <v>212.653717</v>
      </c>
      <c r="S27" s="1252">
        <v>234.869395</v>
      </c>
      <c r="T27" s="1252">
        <v>323.69492100000002</v>
      </c>
      <c r="U27" s="1252">
        <v>263.57263899999998</v>
      </c>
      <c r="V27" s="1252">
        <v>187.44593799999998</v>
      </c>
      <c r="W27" s="1252">
        <v>82.752804999999995</v>
      </c>
      <c r="X27" s="1252">
        <v>25.392655999999999</v>
      </c>
      <c r="Y27" s="1252">
        <v>4.7636989999999999</v>
      </c>
      <c r="Z27" s="1252">
        <v>4.5880559999999999</v>
      </c>
      <c r="AA27" s="1252">
        <v>53.804966999999998</v>
      </c>
      <c r="AB27" s="1252">
        <v>122.08799400000001</v>
      </c>
      <c r="AC27" s="1252">
        <v>294.906204</v>
      </c>
    </row>
    <row r="28" spans="1:30" ht="16.5" x14ac:dyDescent="0.3">
      <c r="A28" s="1245"/>
      <c r="B28" s="1176"/>
      <c r="C28" s="1177"/>
      <c r="D28" s="1177"/>
      <c r="E28" s="1177"/>
      <c r="F28" s="1177"/>
      <c r="G28" s="1177"/>
      <c r="H28" s="1177"/>
      <c r="I28" s="1177"/>
      <c r="J28" s="1177"/>
      <c r="K28" s="1177"/>
      <c r="L28" s="1177"/>
      <c r="M28" s="1177"/>
      <c r="N28" s="1177"/>
      <c r="O28" s="1177"/>
      <c r="P28" s="1178"/>
      <c r="R28" s="1252"/>
      <c r="S28" s="1252"/>
      <c r="T28" s="1252"/>
      <c r="U28" s="1252"/>
      <c r="V28" s="1252"/>
      <c r="W28" s="1252"/>
      <c r="X28" s="1252"/>
      <c r="Y28" s="1252"/>
      <c r="Z28" s="1252"/>
      <c r="AA28" s="1252"/>
      <c r="AB28" s="1252"/>
      <c r="AC28" s="1252"/>
    </row>
    <row r="29" spans="1:30" ht="16.5" x14ac:dyDescent="0.3">
      <c r="A29" s="1245"/>
      <c r="B29" s="1176"/>
      <c r="C29" s="1177"/>
      <c r="D29" s="1177"/>
      <c r="E29" s="1177"/>
      <c r="F29" s="1177"/>
      <c r="G29" s="1177"/>
      <c r="H29" s="1177"/>
      <c r="I29" s="1177"/>
      <c r="J29" s="1177"/>
      <c r="K29" s="1177"/>
      <c r="L29" s="1177"/>
      <c r="M29" s="1177"/>
      <c r="N29" s="1177"/>
      <c r="O29" s="23"/>
      <c r="AC29" s="1178"/>
      <c r="AD29" s="1178"/>
    </row>
    <row r="30" spans="1:30" ht="16.5" x14ac:dyDescent="0.3">
      <c r="A30" s="1245"/>
      <c r="B30" s="1176"/>
      <c r="C30" s="1177"/>
      <c r="D30" s="1177"/>
      <c r="E30" s="1177"/>
      <c r="F30" s="1177"/>
      <c r="G30" s="1177"/>
      <c r="H30" s="1177"/>
      <c r="I30" s="1177"/>
      <c r="J30" s="1177"/>
      <c r="K30" s="1177"/>
      <c r="L30" s="1177"/>
      <c r="M30" s="1177"/>
      <c r="N30" s="1177"/>
      <c r="O30" s="23"/>
      <c r="AC30" s="1178"/>
      <c r="AD30" s="1178"/>
    </row>
    <row r="31" spans="1:30" ht="16.5" x14ac:dyDescent="0.3">
      <c r="A31" s="1245"/>
      <c r="B31" s="1176"/>
      <c r="C31" s="1177"/>
      <c r="D31" s="1177"/>
      <c r="E31" s="1177"/>
      <c r="F31" s="1177"/>
      <c r="G31" s="1177"/>
      <c r="H31" s="1177"/>
      <c r="I31" s="1177"/>
      <c r="J31" s="1177"/>
      <c r="K31" s="1177"/>
      <c r="L31" s="1177"/>
      <c r="M31" s="1177"/>
      <c r="N31" s="1177"/>
      <c r="O31" s="23"/>
      <c r="AC31" s="1178"/>
      <c r="AD31" s="1178"/>
    </row>
    <row r="32" spans="1:30" ht="16.5" x14ac:dyDescent="0.3">
      <c r="A32" s="1245"/>
      <c r="B32" s="1176"/>
      <c r="C32" s="1177"/>
      <c r="D32" s="1177"/>
      <c r="E32" s="1177"/>
      <c r="F32" s="1177"/>
      <c r="G32" s="1177"/>
      <c r="H32" s="1177"/>
      <c r="I32" s="1177"/>
      <c r="J32" s="1177"/>
      <c r="K32" s="1177"/>
      <c r="L32" s="1177"/>
      <c r="M32" s="1177"/>
      <c r="N32" s="1177"/>
      <c r="O32" s="23"/>
      <c r="AC32" s="1178"/>
      <c r="AD32" s="1178"/>
    </row>
    <row r="33" spans="1:45" ht="16.5" x14ac:dyDescent="0.3">
      <c r="A33" s="1245"/>
      <c r="B33" s="1176"/>
      <c r="C33" s="1177"/>
      <c r="D33" s="1177"/>
      <c r="E33" s="1177"/>
      <c r="F33" s="1177"/>
      <c r="G33" s="1177"/>
      <c r="H33" s="1177"/>
      <c r="I33" s="1177"/>
      <c r="J33" s="1177"/>
      <c r="K33" s="1177"/>
      <c r="L33" s="1177"/>
      <c r="M33" s="1177"/>
      <c r="N33" s="1177"/>
      <c r="O33" s="23"/>
      <c r="AC33" s="1178"/>
      <c r="AD33" s="1178"/>
    </row>
    <row r="34" spans="1:45" ht="16.5" x14ac:dyDescent="0.3">
      <c r="A34" s="1245"/>
      <c r="B34" s="1176"/>
      <c r="C34" s="1177"/>
      <c r="D34" s="1177"/>
      <c r="E34" s="1177"/>
      <c r="F34" s="1177"/>
      <c r="G34" s="1177"/>
      <c r="H34" s="1177"/>
      <c r="I34" s="1177"/>
      <c r="J34" s="1177"/>
      <c r="K34" s="1177"/>
      <c r="L34" s="1177"/>
      <c r="M34" s="1177"/>
      <c r="N34" s="1177"/>
      <c r="O34" s="23"/>
      <c r="Q34" s="1178"/>
      <c r="R34" s="1178"/>
      <c r="S34" s="1178"/>
      <c r="T34" s="1178"/>
      <c r="U34" s="1178"/>
      <c r="V34" s="1178"/>
      <c r="W34" s="1178"/>
      <c r="X34" s="1178"/>
      <c r="Y34" s="1178"/>
      <c r="Z34" s="1178"/>
      <c r="AA34" s="1178"/>
      <c r="AB34" s="1178"/>
      <c r="AC34" s="1178"/>
      <c r="AD34" s="1178"/>
    </row>
    <row r="35" spans="1:45" ht="16.5" x14ac:dyDescent="0.3">
      <c r="A35" s="1245"/>
      <c r="B35" s="1176"/>
      <c r="C35" s="1177"/>
      <c r="D35" s="1177"/>
      <c r="E35" s="1177"/>
      <c r="F35" s="1177"/>
      <c r="G35" s="1177"/>
      <c r="H35" s="1177"/>
      <c r="I35" s="1177"/>
      <c r="J35" s="1177"/>
      <c r="K35" s="1177"/>
      <c r="L35" s="1177"/>
      <c r="M35" s="1177"/>
      <c r="N35" s="1177"/>
      <c r="O35" s="23"/>
      <c r="Q35" s="1178"/>
      <c r="R35" s="1178"/>
      <c r="S35" s="1178"/>
      <c r="T35" s="1178"/>
      <c r="U35" s="1178"/>
      <c r="V35" s="1178"/>
      <c r="W35" s="1178"/>
      <c r="X35" s="1178"/>
      <c r="Y35" s="1178"/>
      <c r="Z35" s="1178"/>
      <c r="AA35" s="1178"/>
      <c r="AB35" s="1178"/>
      <c r="AC35" s="1178"/>
      <c r="AD35" s="1178"/>
    </row>
    <row r="36" spans="1:45" ht="16.5" x14ac:dyDescent="0.3">
      <c r="A36" s="1245"/>
      <c r="B36" s="1176"/>
      <c r="C36" s="1177"/>
      <c r="D36" s="1177"/>
      <c r="E36" s="1177"/>
      <c r="F36" s="1177"/>
      <c r="G36" s="1177"/>
      <c r="H36" s="1177"/>
      <c r="I36" s="1177"/>
      <c r="J36" s="1177"/>
      <c r="K36" s="1177"/>
      <c r="L36" s="1177"/>
      <c r="M36" s="1177"/>
      <c r="N36" s="1177"/>
      <c r="O36" s="23"/>
      <c r="Q36" s="1178"/>
      <c r="R36" s="1178"/>
      <c r="S36" s="1178"/>
      <c r="T36" s="1178"/>
      <c r="U36" s="1178"/>
      <c r="V36" s="1178"/>
      <c r="W36" s="1178"/>
      <c r="X36" s="1178"/>
      <c r="Y36" s="1178"/>
      <c r="Z36" s="1178"/>
      <c r="AA36" s="1178"/>
      <c r="AB36" s="1178"/>
      <c r="AC36" s="1178"/>
      <c r="AD36" s="1178"/>
    </row>
    <row r="37" spans="1:45" ht="16.5" x14ac:dyDescent="0.3">
      <c r="A37" s="1245"/>
      <c r="B37" s="1176"/>
      <c r="C37" s="1177"/>
      <c r="D37" s="1177"/>
      <c r="E37" s="1177"/>
      <c r="F37" s="1177"/>
      <c r="G37" s="1177"/>
      <c r="H37" s="1177"/>
      <c r="I37" s="1177"/>
      <c r="J37" s="1177"/>
      <c r="K37" s="1177"/>
      <c r="L37" s="1177"/>
      <c r="M37" s="1177"/>
      <c r="N37" s="1177"/>
      <c r="O37" s="23"/>
      <c r="Q37" s="71" t="s">
        <v>163</v>
      </c>
      <c r="R37" s="47" t="s">
        <v>164</v>
      </c>
      <c r="AS37" s="1177"/>
    </row>
    <row r="38" spans="1:45" ht="16.5" x14ac:dyDescent="0.3">
      <c r="A38" s="1245"/>
      <c r="B38" s="1176"/>
      <c r="C38" s="1177"/>
      <c r="D38" s="1177"/>
      <c r="E38" s="1177"/>
      <c r="F38" s="1177"/>
      <c r="G38" s="1177"/>
      <c r="H38" s="1177"/>
      <c r="I38" s="1177"/>
      <c r="J38" s="1177"/>
      <c r="K38" s="1177"/>
      <c r="L38" s="1177"/>
      <c r="M38" s="1177"/>
      <c r="N38" s="1177"/>
      <c r="O38" s="23"/>
      <c r="Q38" s="71" t="s">
        <v>165</v>
      </c>
      <c r="R38" s="47" t="s">
        <v>292</v>
      </c>
      <c r="T38" s="123"/>
      <c r="U38" s="123"/>
      <c r="V38" s="123"/>
      <c r="W38" s="123"/>
      <c r="X38" s="123"/>
      <c r="Y38" s="122"/>
      <c r="Z38" s="122"/>
      <c r="AA38" s="122"/>
      <c r="AB38" s="122"/>
      <c r="AC38" s="122"/>
      <c r="AD38" s="122"/>
    </row>
    <row r="39" spans="1:45" ht="16.5" x14ac:dyDescent="0.3">
      <c r="A39" s="1245"/>
      <c r="B39" s="1176"/>
      <c r="C39" s="1177"/>
      <c r="D39" s="1177"/>
      <c r="E39" s="1177"/>
      <c r="F39" s="1177"/>
      <c r="G39" s="1177"/>
      <c r="H39" s="1177"/>
      <c r="I39" s="1177"/>
      <c r="J39" s="1177"/>
      <c r="K39" s="1177"/>
      <c r="L39" s="1177"/>
      <c r="M39" s="1177"/>
      <c r="N39" s="1177"/>
      <c r="O39" s="23"/>
      <c r="Q39" s="71" t="s">
        <v>1112</v>
      </c>
      <c r="R39" s="47" t="s">
        <v>1113</v>
      </c>
      <c r="T39" s="123"/>
      <c r="U39" s="123"/>
      <c r="V39" s="123"/>
      <c r="W39" s="123"/>
      <c r="X39" s="123"/>
      <c r="Y39" s="122"/>
      <c r="Z39" s="122"/>
      <c r="AA39" s="122"/>
      <c r="AB39" s="122"/>
      <c r="AC39" s="122"/>
      <c r="AD39" s="122"/>
    </row>
    <row r="40" spans="1:45" ht="16.5" x14ac:dyDescent="0.3">
      <c r="A40" s="1245"/>
      <c r="B40" s="1176"/>
      <c r="C40" s="1177"/>
      <c r="D40" s="1177"/>
      <c r="E40" s="1177"/>
      <c r="F40" s="1177"/>
      <c r="G40" s="1177"/>
      <c r="H40" s="1177"/>
      <c r="I40" s="1177"/>
      <c r="J40" s="1177"/>
      <c r="K40" s="1177"/>
      <c r="L40" s="1177"/>
      <c r="M40" s="1177"/>
      <c r="N40" s="1177"/>
      <c r="O40" s="23"/>
      <c r="Q40" s="71" t="s">
        <v>317</v>
      </c>
      <c r="R40" s="47" t="s">
        <v>306</v>
      </c>
      <c r="T40" s="123"/>
      <c r="U40" s="123"/>
      <c r="V40" s="123"/>
      <c r="W40" s="123"/>
      <c r="X40" s="123"/>
      <c r="Y40" s="122"/>
      <c r="Z40" s="122"/>
      <c r="AA40" s="122"/>
      <c r="AB40" s="122"/>
      <c r="AC40" s="122"/>
      <c r="AD40" s="122"/>
    </row>
    <row r="41" spans="1:45" ht="16.5" x14ac:dyDescent="0.3">
      <c r="A41" s="1245"/>
      <c r="B41" s="1176"/>
      <c r="C41" s="1177"/>
      <c r="D41" s="1177"/>
      <c r="E41" s="1177"/>
      <c r="F41" s="1177"/>
      <c r="G41" s="1177"/>
      <c r="H41" s="1177"/>
      <c r="I41" s="1177"/>
      <c r="J41" s="1177"/>
      <c r="K41" s="1177"/>
      <c r="L41" s="1177"/>
      <c r="M41" s="1177"/>
      <c r="N41" s="1177"/>
      <c r="O41" s="23"/>
      <c r="T41" s="123"/>
      <c r="U41" s="123"/>
      <c r="V41" s="123"/>
      <c r="W41" s="123"/>
      <c r="X41" s="123"/>
      <c r="Y41" s="1136"/>
      <c r="Z41" s="1136"/>
      <c r="AA41" s="1136"/>
      <c r="AB41" s="1136"/>
      <c r="AC41" s="1136"/>
      <c r="AD41" s="1136"/>
    </row>
    <row r="42" spans="1:45" ht="16.5" x14ac:dyDescent="0.3">
      <c r="A42" s="1245"/>
      <c r="B42" s="1176"/>
      <c r="C42" s="1177"/>
      <c r="D42" s="1177"/>
      <c r="E42" s="1177"/>
      <c r="F42" s="1177"/>
      <c r="G42" s="1177"/>
      <c r="H42" s="1177"/>
      <c r="I42" s="1177"/>
      <c r="J42" s="1177"/>
      <c r="K42" s="1177"/>
      <c r="L42" s="1177"/>
      <c r="M42" s="1177"/>
      <c r="N42" s="1177"/>
      <c r="O42" s="23"/>
      <c r="Q42" s="47" t="s">
        <v>1646</v>
      </c>
      <c r="R42" s="47" t="s">
        <v>300</v>
      </c>
    </row>
    <row r="43" spans="1:45" ht="16.5" x14ac:dyDescent="0.3">
      <c r="A43" s="1245"/>
      <c r="B43" s="1176"/>
      <c r="C43" s="1177"/>
      <c r="D43" s="1177"/>
      <c r="E43" s="1177"/>
      <c r="F43" s="1177"/>
      <c r="G43" s="1177"/>
      <c r="H43" s="1177"/>
      <c r="I43" s="1177"/>
      <c r="J43" s="1177"/>
      <c r="K43" s="1177"/>
      <c r="L43" s="1177"/>
      <c r="M43" s="1177"/>
      <c r="N43" s="1177"/>
      <c r="O43" s="23"/>
      <c r="Q43" s="47" t="s">
        <v>315</v>
      </c>
      <c r="R43" s="47" t="s">
        <v>826</v>
      </c>
      <c r="S43" s="47" t="s">
        <v>827</v>
      </c>
      <c r="T43" s="47" t="s">
        <v>1272</v>
      </c>
      <c r="U43" s="47" t="s">
        <v>1273</v>
      </c>
      <c r="V43" s="47" t="s">
        <v>1274</v>
      </c>
      <c r="W43" s="47" t="s">
        <v>1275</v>
      </c>
      <c r="X43" s="47" t="s">
        <v>1276</v>
      </c>
      <c r="Y43" s="47" t="s">
        <v>1277</v>
      </c>
      <c r="Z43" s="47" t="s">
        <v>1278</v>
      </c>
      <c r="AA43" s="47" t="s">
        <v>1279</v>
      </c>
      <c r="AB43" s="47" t="s">
        <v>1280</v>
      </c>
      <c r="AC43" s="47" t="s">
        <v>1281</v>
      </c>
      <c r="AD43" s="47" t="s">
        <v>290</v>
      </c>
    </row>
    <row r="44" spans="1:45" ht="16.5" x14ac:dyDescent="0.3">
      <c r="A44" s="1245"/>
      <c r="B44" s="1176"/>
      <c r="C44" s="1177"/>
      <c r="D44" s="1177"/>
      <c r="E44" s="1177"/>
      <c r="F44" s="1177"/>
      <c r="G44" s="1177"/>
      <c r="H44" s="1177"/>
      <c r="I44" s="1177"/>
      <c r="J44" s="1177"/>
      <c r="K44" s="1177"/>
      <c r="L44" s="1177"/>
      <c r="M44" s="1177"/>
      <c r="N44" s="1177"/>
      <c r="O44" s="23"/>
      <c r="Q44" s="47" t="s">
        <v>97</v>
      </c>
      <c r="R44" s="47">
        <v>446.338708</v>
      </c>
      <c r="S44" s="47">
        <v>303.97978099999995</v>
      </c>
      <c r="T44" s="47">
        <v>531.06685599999992</v>
      </c>
      <c r="U44" s="47">
        <v>486.56365899999997</v>
      </c>
      <c r="V44" s="47">
        <v>594.76192400000002</v>
      </c>
      <c r="W44" s="47">
        <v>675.86548600000003</v>
      </c>
      <c r="X44" s="47">
        <v>693.22680699999989</v>
      </c>
      <c r="Y44" s="47">
        <v>831.316644</v>
      </c>
      <c r="Z44" s="47">
        <v>714.29749000000004</v>
      </c>
      <c r="AA44" s="47">
        <v>660.64357699999994</v>
      </c>
      <c r="AB44" s="47">
        <v>608.10862199999997</v>
      </c>
      <c r="AC44" s="47">
        <v>507.39938000000001</v>
      </c>
      <c r="AD44" s="47">
        <v>7053.5689339999999</v>
      </c>
    </row>
    <row r="45" spans="1:45" ht="16.5" x14ac:dyDescent="0.3">
      <c r="A45" s="1245"/>
      <c r="B45" s="1176"/>
      <c r="C45" s="1177"/>
      <c r="D45" s="1177"/>
      <c r="E45" s="1177"/>
      <c r="F45" s="1177"/>
      <c r="G45" s="1177"/>
      <c r="H45" s="1177"/>
      <c r="I45" s="1177"/>
      <c r="J45" s="1177"/>
      <c r="K45" s="1177"/>
      <c r="L45" s="1177"/>
      <c r="M45" s="1177"/>
      <c r="N45" s="1177"/>
      <c r="O45" s="23"/>
      <c r="Q45" s="47" t="s">
        <v>89</v>
      </c>
      <c r="R45" s="47">
        <v>304.24192599999998</v>
      </c>
      <c r="S45" s="47">
        <v>172.24331100000001</v>
      </c>
      <c r="T45" s="47">
        <v>336.00329599999998</v>
      </c>
      <c r="U45" s="47">
        <v>267.47852899999998</v>
      </c>
      <c r="V45" s="47">
        <v>389.15165500000001</v>
      </c>
      <c r="W45" s="47">
        <v>561.08809199999996</v>
      </c>
      <c r="X45" s="47">
        <v>488.62511200000006</v>
      </c>
      <c r="Y45" s="47">
        <v>565.81950499999994</v>
      </c>
      <c r="Z45" s="47">
        <v>527.33115700000008</v>
      </c>
      <c r="AA45" s="47">
        <v>381.67556000000002</v>
      </c>
      <c r="AB45" s="47">
        <v>290.31016</v>
      </c>
      <c r="AC45" s="47">
        <v>299.12373300000007</v>
      </c>
      <c r="AD45" s="47">
        <v>4583.092036</v>
      </c>
    </row>
    <row r="46" spans="1:45" ht="16.5" x14ac:dyDescent="0.3">
      <c r="A46" s="1245"/>
      <c r="B46" s="1176"/>
      <c r="C46" s="1177"/>
      <c r="D46" s="1177"/>
      <c r="E46" s="1177"/>
      <c r="F46" s="1177"/>
      <c r="G46" s="1177"/>
      <c r="H46" s="1177"/>
      <c r="I46" s="1177"/>
      <c r="J46" s="1177"/>
      <c r="K46" s="1177"/>
      <c r="L46" s="1177"/>
      <c r="M46" s="1177"/>
      <c r="N46" s="1177"/>
      <c r="O46" s="23"/>
      <c r="Q46" s="47" t="s">
        <v>99</v>
      </c>
      <c r="R46" s="47">
        <v>345.90911</v>
      </c>
      <c r="S46" s="47">
        <v>310.01301699999999</v>
      </c>
      <c r="T46" s="47">
        <v>313.62920500000001</v>
      </c>
      <c r="U46" s="47">
        <v>0</v>
      </c>
      <c r="V46" s="47">
        <v>25.742578999999999</v>
      </c>
      <c r="W46" s="47">
        <v>311.11730299999999</v>
      </c>
      <c r="X46" s="47">
        <v>362.04767800000002</v>
      </c>
      <c r="Y46" s="47">
        <v>408.35579599999994</v>
      </c>
      <c r="Z46" s="47">
        <v>406.82220100000001</v>
      </c>
      <c r="AA46" s="47">
        <v>392.70681000000002</v>
      </c>
      <c r="AB46" s="47">
        <v>327.424599</v>
      </c>
      <c r="AC46" s="47">
        <v>180.16898800000001</v>
      </c>
      <c r="AD46" s="47">
        <v>3383.9372859999999</v>
      </c>
    </row>
    <row r="47" spans="1:45" ht="16.5" x14ac:dyDescent="0.3">
      <c r="A47" s="1245"/>
      <c r="B47" s="1176"/>
      <c r="C47" s="1177"/>
      <c r="D47" s="1177"/>
      <c r="E47" s="1177"/>
      <c r="F47" s="1177"/>
      <c r="G47" s="1177"/>
      <c r="H47" s="1177"/>
      <c r="I47" s="1177"/>
      <c r="J47" s="1177"/>
      <c r="K47" s="1177"/>
      <c r="L47" s="1177"/>
      <c r="M47" s="1177"/>
      <c r="N47" s="1177"/>
      <c r="O47" s="23"/>
      <c r="Q47" s="47" t="s">
        <v>156</v>
      </c>
      <c r="R47" s="47">
        <v>15.68765</v>
      </c>
      <c r="S47" s="47">
        <v>78.771005000000002</v>
      </c>
      <c r="T47" s="47">
        <v>133.532228</v>
      </c>
      <c r="U47" s="47">
        <v>145.42997</v>
      </c>
      <c r="V47" s="47">
        <v>200.14760999999999</v>
      </c>
      <c r="W47" s="47">
        <v>167.860163</v>
      </c>
      <c r="X47" s="47">
        <v>167.19300099999998</v>
      </c>
      <c r="Y47" s="47">
        <v>134.05899199999999</v>
      </c>
      <c r="Z47" s="47">
        <v>205.73270300000001</v>
      </c>
      <c r="AA47" s="47">
        <v>181.53302100000002</v>
      </c>
      <c r="AB47" s="47">
        <v>121.756259</v>
      </c>
      <c r="AC47" s="47">
        <v>34.645781999999997</v>
      </c>
      <c r="AD47" s="47">
        <v>1586.3483839999999</v>
      </c>
    </row>
    <row r="48" spans="1:45" ht="16.5" x14ac:dyDescent="0.3">
      <c r="A48" s="1245"/>
      <c r="B48" s="1176"/>
      <c r="C48" s="1177"/>
      <c r="D48" s="1177"/>
      <c r="E48" s="1177"/>
      <c r="F48" s="1177"/>
      <c r="G48" s="1177"/>
      <c r="H48" s="1177"/>
      <c r="I48" s="1177"/>
      <c r="J48" s="1177"/>
      <c r="K48" s="1177"/>
      <c r="L48" s="1177"/>
      <c r="M48" s="1177"/>
      <c r="N48" s="1177"/>
      <c r="O48" s="23"/>
      <c r="Q48" s="47" t="s">
        <v>91</v>
      </c>
      <c r="R48" s="47">
        <v>62.152998999999994</v>
      </c>
      <c r="S48" s="47">
        <v>53.042404999999995</v>
      </c>
      <c r="T48" s="47">
        <v>58.362845999999998</v>
      </c>
      <c r="U48" s="47">
        <v>56.283943000000001</v>
      </c>
      <c r="V48" s="47">
        <v>62.847240000000006</v>
      </c>
      <c r="W48" s="47">
        <v>61.792358999999998</v>
      </c>
      <c r="X48" s="47">
        <v>67.181308000000016</v>
      </c>
      <c r="Y48" s="47">
        <v>72.609625000000008</v>
      </c>
      <c r="Z48" s="47">
        <v>65.310528000000005</v>
      </c>
      <c r="AA48" s="47">
        <v>65.611078000000006</v>
      </c>
      <c r="AB48" s="47">
        <v>49.624806999999997</v>
      </c>
      <c r="AC48" s="47">
        <v>34.064050000000002</v>
      </c>
      <c r="AD48" s="47">
        <v>708.88318800000002</v>
      </c>
    </row>
    <row r="49" spans="1:30" ht="16.5" x14ac:dyDescent="0.3">
      <c r="A49" s="1245"/>
      <c r="B49" s="1176"/>
      <c r="C49" s="1177"/>
      <c r="D49" s="1177"/>
      <c r="E49" s="1177"/>
      <c r="F49" s="1177"/>
      <c r="G49" s="1177"/>
      <c r="H49" s="1177"/>
      <c r="I49" s="1177"/>
      <c r="J49" s="1177"/>
      <c r="K49" s="1177"/>
      <c r="L49" s="1177"/>
      <c r="M49" s="1177"/>
      <c r="N49" s="1177"/>
      <c r="O49" s="23"/>
      <c r="Q49" s="47" t="s">
        <v>290</v>
      </c>
      <c r="R49" s="47">
        <v>1818.232814</v>
      </c>
      <c r="S49" s="47">
        <v>1404.909913</v>
      </c>
      <c r="T49" s="47">
        <v>2043.2370999999998</v>
      </c>
      <c r="U49" s="47">
        <v>1619.4555539999999</v>
      </c>
      <c r="V49" s="47">
        <v>2089.3577940000005</v>
      </c>
      <c r="W49" s="47">
        <v>2620.1798679999997</v>
      </c>
      <c r="X49" s="47">
        <v>2585.213749</v>
      </c>
      <c r="Y49" s="47">
        <v>2835.355219</v>
      </c>
      <c r="Z49" s="47">
        <v>2745.8407050000001</v>
      </c>
      <c r="AA49" s="47">
        <v>2517.4084440000001</v>
      </c>
      <c r="AB49" s="47">
        <v>2181.4420899999996</v>
      </c>
      <c r="AC49" s="47">
        <v>1473.1427790000002</v>
      </c>
      <c r="AD49" s="47">
        <v>25933.776029000004</v>
      </c>
    </row>
    <row r="50" spans="1:30" ht="16.5" x14ac:dyDescent="0.3">
      <c r="A50" s="1245"/>
      <c r="B50" s="1176"/>
      <c r="C50" s="1177"/>
      <c r="D50" s="1177"/>
      <c r="E50" s="1177"/>
      <c r="F50" s="1177"/>
      <c r="G50" s="1177"/>
      <c r="H50" s="1177"/>
      <c r="I50" s="1177"/>
      <c r="J50" s="1177"/>
      <c r="K50" s="1177"/>
      <c r="L50" s="1177"/>
      <c r="M50" s="1177"/>
      <c r="N50" s="1177"/>
      <c r="O50" s="23"/>
    </row>
    <row r="51" spans="1:30" ht="16.5" x14ac:dyDescent="0.3">
      <c r="A51" s="1245"/>
      <c r="B51" s="1176"/>
      <c r="C51" s="1177"/>
      <c r="D51" s="1177"/>
      <c r="E51" s="1177"/>
      <c r="F51" s="1177"/>
      <c r="G51" s="1177"/>
      <c r="H51" s="1177"/>
      <c r="I51" s="1177"/>
      <c r="J51" s="1177"/>
      <c r="K51" s="1177"/>
      <c r="L51" s="1177"/>
      <c r="M51" s="1177"/>
      <c r="N51" s="1177"/>
      <c r="O51" s="23"/>
    </row>
    <row r="52" spans="1:30" ht="16.5" x14ac:dyDescent="0.3">
      <c r="A52" s="1245"/>
      <c r="B52" s="1176"/>
      <c r="C52" s="1177"/>
      <c r="D52" s="1177"/>
      <c r="E52" s="1177"/>
      <c r="F52" s="1177"/>
      <c r="G52" s="1177"/>
      <c r="H52" s="1177"/>
      <c r="I52" s="1177"/>
      <c r="J52" s="1177"/>
      <c r="K52" s="1177"/>
      <c r="L52" s="1177"/>
      <c r="M52" s="1177"/>
      <c r="N52" s="1177"/>
      <c r="O52" s="23"/>
    </row>
    <row r="53" spans="1:30" ht="16.5" x14ac:dyDescent="0.3">
      <c r="A53" s="1245"/>
      <c r="B53" s="1176"/>
      <c r="C53" s="1177"/>
      <c r="D53" s="1177"/>
      <c r="E53" s="1177"/>
      <c r="F53" s="1177"/>
      <c r="G53" s="1177"/>
      <c r="H53" s="1177"/>
      <c r="I53" s="1177"/>
      <c r="J53" s="1177"/>
      <c r="K53" s="1177"/>
      <c r="L53" s="1177"/>
      <c r="M53" s="1177"/>
      <c r="N53" s="1177"/>
      <c r="O53" s="23"/>
    </row>
    <row r="54" spans="1:30" ht="16.5" x14ac:dyDescent="0.3">
      <c r="A54" s="1245"/>
      <c r="B54" s="1176"/>
      <c r="C54" s="1177"/>
      <c r="D54" s="1177"/>
      <c r="E54" s="1177"/>
      <c r="F54" s="1177"/>
      <c r="G54" s="1177"/>
      <c r="H54" s="1177"/>
      <c r="I54" s="1177"/>
      <c r="J54" s="1177"/>
      <c r="K54" s="1177"/>
      <c r="L54" s="1177"/>
      <c r="M54" s="1177"/>
      <c r="N54" s="1177"/>
      <c r="O54" s="23"/>
      <c r="R54" s="1250" t="s">
        <v>1283</v>
      </c>
      <c r="S54" s="1250" t="s">
        <v>1284</v>
      </c>
      <c r="T54" s="1250" t="s">
        <v>1285</v>
      </c>
      <c r="U54" s="1250" t="s">
        <v>1286</v>
      </c>
      <c r="V54" s="1250" t="s">
        <v>1287</v>
      </c>
      <c r="W54" s="1250" t="s">
        <v>1288</v>
      </c>
      <c r="X54" s="1250" t="s">
        <v>1289</v>
      </c>
      <c r="Y54" s="1250" t="s">
        <v>1290</v>
      </c>
      <c r="Z54" s="1250" t="s">
        <v>1305</v>
      </c>
      <c r="AA54" s="1250" t="s">
        <v>1292</v>
      </c>
      <c r="AB54" s="1250" t="s">
        <v>1293</v>
      </c>
      <c r="AC54" s="1250" t="s">
        <v>1294</v>
      </c>
    </row>
    <row r="55" spans="1:30" ht="16.5" x14ac:dyDescent="0.3">
      <c r="A55" s="1245"/>
      <c r="B55" s="1176"/>
      <c r="C55" s="1177"/>
      <c r="D55" s="1177"/>
      <c r="E55" s="1177"/>
      <c r="F55" s="1177"/>
      <c r="G55" s="1177"/>
      <c r="H55" s="1177"/>
      <c r="I55" s="1177"/>
      <c r="J55" s="1177"/>
      <c r="K55" s="1177"/>
      <c r="L55" s="1177"/>
      <c r="M55" s="1177"/>
      <c r="N55" s="1177"/>
      <c r="O55" s="23"/>
      <c r="Q55" s="47" t="s">
        <v>120</v>
      </c>
      <c r="R55" s="1252">
        <v>643.902421</v>
      </c>
      <c r="S55" s="1252">
        <v>486.86039399999999</v>
      </c>
      <c r="T55" s="1252">
        <v>670.64266899999996</v>
      </c>
      <c r="U55" s="1252">
        <v>663.69945300000006</v>
      </c>
      <c r="V55" s="1252">
        <v>816.70678600000019</v>
      </c>
      <c r="W55" s="1252">
        <v>842.45646499999998</v>
      </c>
      <c r="X55" s="1252">
        <v>806.939843</v>
      </c>
      <c r="Y55" s="1252">
        <v>823.19465700000001</v>
      </c>
      <c r="Z55" s="1252">
        <v>826.34662600000013</v>
      </c>
      <c r="AA55" s="1252">
        <v>835.23839800000007</v>
      </c>
      <c r="AB55" s="1252">
        <v>784.21764299999995</v>
      </c>
      <c r="AC55" s="1252">
        <v>417.74084600000003</v>
      </c>
    </row>
    <row r="56" spans="1:30" ht="16.5" x14ac:dyDescent="0.3">
      <c r="A56" s="1245"/>
      <c r="B56" s="1176"/>
      <c r="C56" s="1177"/>
      <c r="D56" s="1177"/>
      <c r="E56" s="1177"/>
      <c r="F56" s="1177"/>
      <c r="G56" s="1177"/>
      <c r="H56" s="1177"/>
      <c r="I56" s="1177"/>
      <c r="J56" s="1177"/>
      <c r="K56" s="1177"/>
      <c r="L56" s="1177"/>
      <c r="M56" s="1177"/>
      <c r="N56" s="1177"/>
      <c r="O56" s="23"/>
      <c r="Q56" s="47" t="s">
        <v>97</v>
      </c>
      <c r="R56" s="1252">
        <v>446.338708</v>
      </c>
      <c r="S56" s="1252">
        <v>303.97978099999995</v>
      </c>
      <c r="T56" s="1252">
        <v>531.06685599999992</v>
      </c>
      <c r="U56" s="1252">
        <v>486.56365899999997</v>
      </c>
      <c r="V56" s="1252">
        <v>594.76192400000002</v>
      </c>
      <c r="W56" s="1252">
        <v>675.86548600000003</v>
      </c>
      <c r="X56" s="1252">
        <v>693.22680699999989</v>
      </c>
      <c r="Y56" s="1252">
        <v>831.316644</v>
      </c>
      <c r="Z56" s="1252">
        <v>714.29749000000004</v>
      </c>
      <c r="AA56" s="1252">
        <v>660.64357699999994</v>
      </c>
      <c r="AB56" s="1252">
        <v>608.10862199999997</v>
      </c>
      <c r="AC56" s="1252">
        <v>507.39938000000001</v>
      </c>
    </row>
    <row r="57" spans="1:30" ht="16.5" x14ac:dyDescent="0.3">
      <c r="A57" s="1245"/>
      <c r="B57" s="1176"/>
      <c r="C57" s="1177"/>
      <c r="D57" s="1177"/>
      <c r="E57" s="1177"/>
      <c r="F57" s="1177"/>
      <c r="G57" s="1177"/>
      <c r="H57" s="1177"/>
      <c r="I57" s="1177"/>
      <c r="J57" s="1177"/>
      <c r="K57" s="1177"/>
      <c r="L57" s="1177"/>
      <c r="M57" s="1177"/>
      <c r="N57" s="1177"/>
      <c r="O57" s="23"/>
      <c r="Q57" s="47" t="s">
        <v>89</v>
      </c>
      <c r="R57" s="1252">
        <v>304.24192599999998</v>
      </c>
      <c r="S57" s="1252">
        <v>172.24331100000001</v>
      </c>
      <c r="T57" s="1252">
        <v>336.00329599999998</v>
      </c>
      <c r="U57" s="1252">
        <v>267.47852899999998</v>
      </c>
      <c r="V57" s="1252">
        <v>389.15165500000001</v>
      </c>
      <c r="W57" s="1252">
        <v>561.08809199999996</v>
      </c>
      <c r="X57" s="1252">
        <v>488.62511200000006</v>
      </c>
      <c r="Y57" s="1252">
        <v>565.81950499999994</v>
      </c>
      <c r="Z57" s="1252">
        <v>527.33115700000008</v>
      </c>
      <c r="AA57" s="1252">
        <v>381.67556000000002</v>
      </c>
      <c r="AB57" s="1252">
        <v>290.31016</v>
      </c>
      <c r="AC57" s="1252">
        <v>299.12373300000007</v>
      </c>
    </row>
    <row r="58" spans="1:30" ht="16.5" x14ac:dyDescent="0.3">
      <c r="A58" s="1245"/>
      <c r="B58" s="1176"/>
      <c r="C58" s="1177"/>
      <c r="D58" s="1177"/>
      <c r="E58" s="1177"/>
      <c r="F58" s="1177"/>
      <c r="G58" s="1177"/>
      <c r="H58" s="1177"/>
      <c r="I58" s="1177"/>
      <c r="J58" s="1177"/>
      <c r="K58" s="1177"/>
      <c r="L58" s="1177"/>
      <c r="M58" s="1177"/>
      <c r="N58" s="1177"/>
      <c r="O58" s="23"/>
      <c r="Q58" s="47" t="s">
        <v>99</v>
      </c>
      <c r="R58" s="1252">
        <v>345.90911</v>
      </c>
      <c r="S58" s="1252">
        <v>310.01301699999999</v>
      </c>
      <c r="T58" s="1252">
        <v>313.62920500000001</v>
      </c>
      <c r="U58" s="1252">
        <v>0</v>
      </c>
      <c r="V58" s="1252">
        <v>25.742578999999999</v>
      </c>
      <c r="W58" s="1252">
        <v>311.11730299999999</v>
      </c>
      <c r="X58" s="1252">
        <v>362.04767800000002</v>
      </c>
      <c r="Y58" s="1252">
        <v>408.35579599999994</v>
      </c>
      <c r="Z58" s="1252">
        <v>406.82220100000001</v>
      </c>
      <c r="AA58" s="1252">
        <v>392.70681000000002</v>
      </c>
      <c r="AB58" s="1252">
        <v>327.424599</v>
      </c>
      <c r="AC58" s="1252">
        <v>180.16898800000001</v>
      </c>
    </row>
    <row r="59" spans="1:30" ht="16.5" x14ac:dyDescent="0.3">
      <c r="A59" s="1245"/>
      <c r="B59" s="1176"/>
      <c r="C59" s="1177"/>
      <c r="D59" s="1177"/>
      <c r="E59" s="1177"/>
      <c r="F59" s="1177"/>
      <c r="G59" s="1177"/>
      <c r="H59" s="1177"/>
      <c r="I59" s="1177"/>
      <c r="J59" s="1177"/>
      <c r="K59" s="1177"/>
      <c r="L59" s="1177"/>
      <c r="M59" s="1177"/>
      <c r="N59" s="1177"/>
      <c r="O59" s="23"/>
      <c r="Q59" s="47" t="s">
        <v>156</v>
      </c>
      <c r="R59" s="1252">
        <v>15.68765</v>
      </c>
      <c r="S59" s="1252">
        <v>78.771005000000002</v>
      </c>
      <c r="T59" s="1252">
        <v>133.532228</v>
      </c>
      <c r="U59" s="1252">
        <v>145.42997</v>
      </c>
      <c r="V59" s="1252">
        <v>200.14760999999999</v>
      </c>
      <c r="W59" s="1252">
        <v>167.860163</v>
      </c>
      <c r="X59" s="1252">
        <v>167.19300099999998</v>
      </c>
      <c r="Y59" s="1252">
        <v>134.05899199999999</v>
      </c>
      <c r="Z59" s="1252">
        <v>205.73270300000001</v>
      </c>
      <c r="AA59" s="1252">
        <v>181.53302100000002</v>
      </c>
      <c r="AB59" s="1252">
        <v>121.756259</v>
      </c>
      <c r="AC59" s="1252">
        <v>34.645781999999997</v>
      </c>
    </row>
    <row r="60" spans="1:30" ht="16.5" x14ac:dyDescent="0.3">
      <c r="A60" s="1245"/>
      <c r="B60" s="1176"/>
      <c r="C60" s="1177"/>
      <c r="D60" s="1177"/>
      <c r="E60" s="1177"/>
      <c r="F60" s="1177"/>
      <c r="G60" s="1177"/>
      <c r="H60" s="1177"/>
      <c r="I60" s="1177"/>
      <c r="J60" s="1177"/>
      <c r="K60" s="1177"/>
      <c r="L60" s="1177"/>
      <c r="M60" s="1177"/>
      <c r="N60" s="1177"/>
      <c r="O60" s="23"/>
      <c r="Q60" s="47" t="s">
        <v>91</v>
      </c>
      <c r="R60" s="1252">
        <v>62.152998999999994</v>
      </c>
      <c r="S60" s="1252">
        <v>53.042404999999995</v>
      </c>
      <c r="T60" s="1252">
        <v>58.362845999999998</v>
      </c>
      <c r="U60" s="1252">
        <v>56.283943000000001</v>
      </c>
      <c r="V60" s="1252">
        <v>62.847240000000006</v>
      </c>
      <c r="W60" s="1252">
        <v>61.792358999999998</v>
      </c>
      <c r="X60" s="1252">
        <v>67.181308000000016</v>
      </c>
      <c r="Y60" s="1252">
        <v>72.609625000000008</v>
      </c>
      <c r="Z60" s="1252">
        <v>65.310528000000005</v>
      </c>
      <c r="AA60" s="1252">
        <v>65.611078000000006</v>
      </c>
      <c r="AB60" s="1252">
        <v>49.624806999999997</v>
      </c>
      <c r="AC60" s="1252">
        <v>34.064050000000002</v>
      </c>
    </row>
    <row r="61" spans="1:30" ht="16.5" x14ac:dyDescent="0.3">
      <c r="A61" s="1245"/>
      <c r="B61" s="1176"/>
      <c r="C61" s="1177"/>
      <c r="D61" s="1177"/>
      <c r="E61" s="1177"/>
      <c r="F61" s="1177"/>
      <c r="G61" s="1177"/>
      <c r="H61" s="1177"/>
      <c r="I61" s="1177"/>
      <c r="J61" s="1177"/>
      <c r="K61" s="1177"/>
      <c r="L61" s="1177"/>
      <c r="M61" s="1177"/>
      <c r="N61" s="1177"/>
      <c r="O61" s="23"/>
      <c r="R61" s="1252"/>
      <c r="S61" s="1252"/>
      <c r="T61" s="1252"/>
      <c r="U61" s="1252"/>
      <c r="V61" s="1252"/>
      <c r="W61" s="1252"/>
      <c r="X61" s="1252"/>
      <c r="Y61" s="1252"/>
      <c r="Z61" s="1252"/>
      <c r="AA61" s="1252"/>
      <c r="AB61" s="1252"/>
      <c r="AC61" s="1252"/>
    </row>
    <row r="62" spans="1:30" ht="16.5" x14ac:dyDescent="0.3">
      <c r="A62" s="1245"/>
      <c r="B62" s="1176"/>
      <c r="C62" s="1177"/>
      <c r="D62" s="1177"/>
      <c r="E62" s="1177"/>
      <c r="F62" s="1177"/>
      <c r="G62" s="1177"/>
      <c r="H62" s="1177"/>
      <c r="I62" s="1177"/>
      <c r="J62" s="1177"/>
      <c r="K62" s="1177"/>
      <c r="L62" s="1177"/>
      <c r="M62" s="1177"/>
      <c r="N62" s="1177"/>
      <c r="O62" s="23"/>
    </row>
    <row r="63" spans="1:30" ht="16.5" x14ac:dyDescent="0.3">
      <c r="A63" s="1245"/>
      <c r="B63" s="1176"/>
      <c r="C63" s="1177"/>
      <c r="D63" s="1177"/>
      <c r="E63" s="1177"/>
      <c r="F63" s="1177"/>
      <c r="G63" s="1177"/>
      <c r="H63" s="1177"/>
      <c r="I63" s="1177"/>
      <c r="J63" s="1177"/>
      <c r="K63" s="1177"/>
      <c r="L63" s="1177"/>
      <c r="M63" s="1177"/>
      <c r="N63" s="1177"/>
      <c r="O63" s="23"/>
      <c r="Q63" s="1178"/>
      <c r="R63" s="1178"/>
      <c r="S63" s="1178"/>
      <c r="T63" s="1178"/>
      <c r="U63" s="1178"/>
      <c r="V63" s="1178"/>
      <c r="W63" s="1178"/>
      <c r="X63" s="1178"/>
      <c r="Y63" s="1178"/>
      <c r="Z63" s="1178"/>
      <c r="AA63" s="1178"/>
      <c r="AB63" s="1178"/>
      <c r="AC63" s="1178"/>
      <c r="AD63" s="1178"/>
    </row>
    <row r="64" spans="1:30" ht="16.5" x14ac:dyDescent="0.3">
      <c r="A64" s="1245"/>
      <c r="B64" s="1176"/>
      <c r="C64" s="1177"/>
      <c r="D64" s="1177"/>
      <c r="E64" s="1177"/>
      <c r="F64" s="1177"/>
      <c r="G64" s="1177"/>
      <c r="H64" s="1177"/>
      <c r="I64" s="1177"/>
      <c r="J64" s="1177"/>
      <c r="K64" s="1177"/>
      <c r="L64" s="1177"/>
      <c r="M64" s="1177"/>
      <c r="N64" s="1177"/>
      <c r="O64" s="23"/>
      <c r="Q64" s="1178"/>
      <c r="R64" s="1178"/>
      <c r="S64" s="1178"/>
      <c r="T64" s="1178"/>
      <c r="U64" s="1178"/>
      <c r="V64" s="1178"/>
      <c r="W64" s="1178"/>
      <c r="X64" s="1178"/>
      <c r="Y64" s="1178"/>
      <c r="Z64" s="1178"/>
      <c r="AA64" s="1178"/>
      <c r="AB64" s="1178"/>
      <c r="AC64" s="1178"/>
      <c r="AD64" s="1178"/>
    </row>
    <row r="65" spans="1:30" ht="16.5" x14ac:dyDescent="0.3">
      <c r="A65" s="1245"/>
      <c r="B65" s="1176"/>
      <c r="C65" s="1177"/>
      <c r="D65" s="1177"/>
      <c r="E65" s="1177"/>
      <c r="F65" s="1177"/>
      <c r="G65" s="1177"/>
      <c r="H65" s="1177"/>
      <c r="I65" s="1177"/>
      <c r="J65" s="1177"/>
      <c r="K65" s="1177"/>
      <c r="L65" s="1177"/>
      <c r="M65" s="1177"/>
      <c r="N65" s="1177"/>
      <c r="O65" s="1177"/>
      <c r="P65" s="1178"/>
      <c r="Q65" s="1178"/>
      <c r="R65" s="1178"/>
      <c r="S65" s="1178"/>
      <c r="T65" s="1178"/>
      <c r="U65" s="1178"/>
      <c r="V65" s="1178"/>
      <c r="W65" s="1178"/>
      <c r="X65" s="1178"/>
      <c r="Y65" s="1178"/>
      <c r="Z65" s="1178"/>
      <c r="AA65" s="1178"/>
      <c r="AB65" s="1178"/>
      <c r="AC65" s="1178"/>
      <c r="AD65" s="1178"/>
    </row>
    <row r="66" spans="1:30" ht="16.5" x14ac:dyDescent="0.3">
      <c r="A66" s="1245"/>
      <c r="B66" s="1176"/>
      <c r="C66" s="1177"/>
      <c r="D66" s="1177"/>
      <c r="E66" s="1177"/>
      <c r="F66" s="1177"/>
      <c r="G66" s="1177"/>
      <c r="H66" s="1177"/>
      <c r="I66" s="1177"/>
      <c r="J66" s="1177"/>
      <c r="K66" s="1177"/>
      <c r="L66" s="1177"/>
      <c r="M66" s="1177"/>
      <c r="N66" s="1177"/>
      <c r="O66" s="1177"/>
      <c r="P66" s="1178"/>
      <c r="Q66" s="1178"/>
      <c r="R66" s="1178"/>
      <c r="S66" s="1178"/>
      <c r="T66" s="1178"/>
      <c r="U66" s="1178"/>
      <c r="V66" s="1178"/>
      <c r="W66" s="1178"/>
      <c r="X66" s="1178"/>
      <c r="Y66" s="1178"/>
      <c r="Z66" s="1178"/>
      <c r="AA66" s="1178"/>
      <c r="AB66" s="1178"/>
      <c r="AC66" s="1178"/>
      <c r="AD66" s="1178"/>
    </row>
    <row r="67" spans="1:30" ht="16.5" x14ac:dyDescent="0.3">
      <c r="A67" s="1245"/>
      <c r="B67" s="1176"/>
      <c r="C67" s="1177"/>
      <c r="D67" s="1177"/>
      <c r="E67" s="1177"/>
      <c r="F67" s="1177"/>
      <c r="G67" s="1177"/>
      <c r="H67" s="1177"/>
      <c r="I67" s="1177"/>
      <c r="J67" s="1177"/>
      <c r="K67" s="1177"/>
      <c r="L67" s="1177"/>
      <c r="M67" s="1177"/>
      <c r="N67" s="1177"/>
      <c r="O67" s="1177"/>
      <c r="P67" s="1178"/>
      <c r="Q67" s="1178"/>
      <c r="R67" s="1178"/>
      <c r="S67" s="1178"/>
      <c r="T67" s="1178"/>
      <c r="U67" s="1178"/>
      <c r="V67" s="1178"/>
      <c r="W67" s="1178"/>
      <c r="X67" s="1178"/>
      <c r="Y67" s="1178"/>
      <c r="Z67" s="1178"/>
      <c r="AA67" s="1178"/>
      <c r="AB67" s="1178"/>
      <c r="AC67" s="1178"/>
      <c r="AD67" s="1178"/>
    </row>
    <row r="68" spans="1:30" ht="15.75" customHeight="1" x14ac:dyDescent="0.3">
      <c r="A68" s="1245"/>
      <c r="B68" s="1176"/>
      <c r="C68" s="1177"/>
      <c r="D68" s="1177"/>
      <c r="E68" s="1177"/>
      <c r="F68" s="1177"/>
      <c r="G68" s="1177"/>
      <c r="H68" s="1177"/>
      <c r="I68" s="1177"/>
      <c r="J68" s="1177"/>
      <c r="K68" s="1177"/>
      <c r="L68" s="1177"/>
      <c r="M68" s="1177"/>
      <c r="N68" s="1177"/>
      <c r="O68" s="1177"/>
      <c r="P68" s="1178"/>
      <c r="Q68" s="1178"/>
      <c r="R68" s="1178"/>
      <c r="S68" s="1178"/>
      <c r="T68" s="1178"/>
      <c r="U68" s="1178"/>
      <c r="V68" s="1178"/>
      <c r="W68" s="1178"/>
      <c r="X68" s="1178"/>
      <c r="Y68" s="1178"/>
      <c r="Z68" s="1178"/>
      <c r="AA68" s="1178"/>
      <c r="AB68" s="1178"/>
      <c r="AC68" s="1178"/>
      <c r="AD68" s="1178"/>
    </row>
    <row r="69" spans="1:30" ht="15.75" customHeight="1" x14ac:dyDescent="0.3">
      <c r="A69" s="1245"/>
      <c r="B69" s="1176"/>
      <c r="C69" s="1177"/>
      <c r="D69" s="1177"/>
      <c r="E69" s="1177"/>
      <c r="F69" s="1177"/>
      <c r="G69" s="1177"/>
      <c r="H69" s="1177"/>
      <c r="I69" s="1177"/>
      <c r="J69" s="1177"/>
      <c r="K69" s="1177"/>
      <c r="L69" s="1177"/>
      <c r="M69" s="1177"/>
      <c r="N69" s="1177"/>
      <c r="O69" s="1177"/>
      <c r="P69" s="1178"/>
      <c r="Q69" s="1178"/>
      <c r="R69" s="1178"/>
      <c r="S69" s="1178"/>
      <c r="T69" s="1178"/>
      <c r="U69" s="1178"/>
      <c r="V69" s="1178"/>
      <c r="W69" s="1178"/>
      <c r="X69" s="1178"/>
      <c r="Y69" s="1178"/>
      <c r="Z69" s="1178"/>
      <c r="AA69" s="1178"/>
      <c r="AB69" s="1178"/>
      <c r="AC69" s="1178"/>
      <c r="AD69" s="1178"/>
    </row>
    <row r="70" spans="1:30" ht="15.75" customHeight="1" x14ac:dyDescent="0.3">
      <c r="A70" s="1245"/>
      <c r="B70" s="1176"/>
      <c r="C70" s="1177"/>
      <c r="D70" s="1177"/>
      <c r="E70" s="1177"/>
      <c r="F70" s="1177"/>
      <c r="G70" s="1177"/>
      <c r="H70" s="1177"/>
      <c r="I70" s="1177"/>
      <c r="J70" s="1177"/>
      <c r="K70" s="1177"/>
      <c r="L70" s="1177"/>
      <c r="M70" s="1177"/>
      <c r="N70" s="1177"/>
      <c r="O70" s="1177"/>
      <c r="P70" s="1178"/>
      <c r="Q70" s="1178"/>
      <c r="R70" s="1178"/>
      <c r="S70" s="1178"/>
      <c r="T70" s="1178"/>
      <c r="U70" s="1178"/>
      <c r="V70" s="1178"/>
      <c r="W70" s="1178"/>
      <c r="X70" s="1178"/>
      <c r="Y70" s="1178"/>
      <c r="Z70" s="1178"/>
      <c r="AA70" s="1178"/>
      <c r="AB70" s="1178"/>
      <c r="AC70" s="1178"/>
      <c r="AD70" s="1178"/>
    </row>
    <row r="71" spans="1:30" ht="15.75" customHeight="1" x14ac:dyDescent="0.3">
      <c r="A71" s="1245"/>
      <c r="B71" s="1176"/>
      <c r="C71" s="1177"/>
      <c r="D71" s="1177"/>
      <c r="E71" s="1177"/>
      <c r="F71" s="1177"/>
      <c r="G71" s="1177"/>
      <c r="H71" s="1177"/>
      <c r="I71" s="1177"/>
      <c r="J71" s="1177"/>
      <c r="K71" s="1177"/>
      <c r="L71" s="1177"/>
      <c r="M71" s="1177"/>
      <c r="N71" s="1177"/>
      <c r="O71" s="1177"/>
      <c r="P71" s="1178"/>
      <c r="Q71" s="1178"/>
      <c r="R71" s="1178"/>
      <c r="S71" s="1178"/>
      <c r="T71" s="1178"/>
      <c r="U71" s="1178"/>
      <c r="V71" s="1178"/>
      <c r="W71" s="1178"/>
      <c r="X71" s="1178"/>
      <c r="Y71" s="1178"/>
      <c r="Z71" s="1178"/>
      <c r="AA71" s="1178"/>
      <c r="AB71" s="1178"/>
      <c r="AC71" s="1178"/>
      <c r="AD71" s="1178"/>
    </row>
    <row r="72" spans="1:30" ht="15.75" customHeight="1" x14ac:dyDescent="0.3">
      <c r="A72" s="1245"/>
      <c r="B72" s="1176"/>
      <c r="C72" s="1177"/>
      <c r="D72" s="1177"/>
      <c r="E72" s="1177"/>
      <c r="F72" s="1177"/>
      <c r="G72" s="1177"/>
      <c r="H72" s="1177"/>
      <c r="I72" s="1177"/>
      <c r="J72" s="1177"/>
      <c r="K72" s="1177"/>
      <c r="L72" s="1177"/>
      <c r="M72" s="1177"/>
      <c r="N72" s="1177"/>
      <c r="O72" s="1177"/>
      <c r="P72" s="1178"/>
      <c r="Q72" s="1178"/>
      <c r="R72" s="1178"/>
      <c r="S72" s="1178"/>
      <c r="T72" s="1178"/>
      <c r="U72" s="1178"/>
      <c r="V72" s="1178"/>
      <c r="W72" s="1178"/>
      <c r="X72" s="1178"/>
      <c r="Y72" s="1178"/>
      <c r="Z72" s="1178"/>
      <c r="AA72" s="1178"/>
      <c r="AB72" s="1178"/>
      <c r="AC72" s="1178"/>
      <c r="AD72" s="1178"/>
    </row>
    <row r="73" spans="1:30" ht="15.75" customHeight="1" x14ac:dyDescent="0.3">
      <c r="A73" s="1245"/>
      <c r="B73" s="1176"/>
      <c r="C73" s="1177"/>
      <c r="D73" s="1177"/>
      <c r="E73" s="1177"/>
      <c r="F73" s="1177"/>
      <c r="G73" s="1177"/>
      <c r="H73" s="1177"/>
      <c r="I73" s="1177"/>
      <c r="J73" s="1177"/>
      <c r="K73" s="1177"/>
      <c r="L73" s="1177"/>
      <c r="M73" s="1177"/>
      <c r="N73" s="1177"/>
      <c r="O73" s="1177"/>
      <c r="P73" s="1178"/>
      <c r="Q73" s="1178"/>
      <c r="R73" s="1178"/>
      <c r="S73" s="1178"/>
      <c r="T73" s="1178"/>
      <c r="U73" s="1178"/>
      <c r="V73" s="1178"/>
      <c r="W73" s="1178"/>
      <c r="X73" s="1178"/>
      <c r="Y73" s="1178"/>
      <c r="Z73" s="1178"/>
      <c r="AA73" s="1178"/>
      <c r="AB73" s="1178"/>
      <c r="AC73" s="1178"/>
      <c r="AD73" s="1178"/>
    </row>
    <row r="74" spans="1:30" ht="15.75" customHeight="1" x14ac:dyDescent="0.3">
      <c r="A74" s="1245"/>
      <c r="B74" s="1176"/>
      <c r="C74" s="1177"/>
      <c r="D74" s="1177"/>
      <c r="E74" s="1177"/>
      <c r="F74" s="1177"/>
      <c r="G74" s="1177"/>
      <c r="H74" s="1177"/>
      <c r="I74" s="1177"/>
      <c r="J74" s="1177"/>
      <c r="K74" s="1177"/>
      <c r="L74" s="1177"/>
      <c r="M74" s="1177"/>
      <c r="N74" s="1177"/>
      <c r="O74" s="1177"/>
      <c r="P74" s="1178"/>
      <c r="Q74" s="1178"/>
      <c r="R74" s="1178"/>
      <c r="S74" s="1178"/>
      <c r="T74" s="1178"/>
      <c r="U74" s="1178"/>
      <c r="V74" s="1178"/>
      <c r="W74" s="1178"/>
      <c r="X74" s="1178"/>
      <c r="Y74" s="1178"/>
      <c r="Z74" s="1178"/>
      <c r="AA74" s="1178"/>
      <c r="AB74" s="1178"/>
      <c r="AC74" s="1178"/>
      <c r="AD74" s="1178"/>
    </row>
    <row r="75" spans="1:30" ht="15.75" customHeight="1" x14ac:dyDescent="0.3">
      <c r="A75" s="1245"/>
      <c r="B75" s="1176"/>
      <c r="C75" s="1177"/>
      <c r="D75" s="1177"/>
      <c r="E75" s="1177"/>
      <c r="F75" s="1177"/>
      <c r="G75" s="1177"/>
      <c r="H75" s="1177"/>
      <c r="I75" s="1177"/>
      <c r="J75" s="1177"/>
      <c r="K75" s="1177"/>
      <c r="L75" s="1177"/>
      <c r="M75" s="1177"/>
      <c r="N75" s="1177"/>
      <c r="O75" s="1177"/>
      <c r="P75" s="1178"/>
      <c r="Q75" s="1178"/>
      <c r="R75" s="1178"/>
      <c r="S75" s="1178"/>
      <c r="T75" s="1178"/>
      <c r="U75" s="1178"/>
      <c r="V75" s="1178"/>
      <c r="W75" s="1178"/>
      <c r="X75" s="1178"/>
      <c r="Y75" s="1178"/>
      <c r="Z75" s="1178"/>
      <c r="AA75" s="1178"/>
      <c r="AB75" s="1178"/>
      <c r="AC75" s="1178"/>
      <c r="AD75" s="1178"/>
    </row>
    <row r="76" spans="1:30" ht="15.75" customHeight="1" x14ac:dyDescent="0.3">
      <c r="A76" s="1245"/>
      <c r="B76" s="1176"/>
      <c r="C76" s="1177"/>
      <c r="D76" s="1177"/>
      <c r="E76" s="1177"/>
      <c r="F76" s="1177"/>
      <c r="G76" s="1177"/>
      <c r="H76" s="1177"/>
      <c r="I76" s="1177"/>
      <c r="J76" s="1177"/>
      <c r="K76" s="1177"/>
      <c r="L76" s="1177"/>
      <c r="M76" s="1177"/>
      <c r="N76" s="1177"/>
      <c r="O76" s="1177"/>
      <c r="P76" s="1178"/>
      <c r="Q76" s="1178"/>
      <c r="R76" s="1178"/>
      <c r="S76" s="1178"/>
      <c r="T76" s="1178"/>
      <c r="U76" s="1178"/>
      <c r="V76" s="1178"/>
      <c r="W76" s="1178"/>
      <c r="X76" s="1178"/>
      <c r="Y76" s="1178"/>
      <c r="Z76" s="1178"/>
      <c r="AA76" s="1178"/>
      <c r="AB76" s="1178"/>
      <c r="AC76" s="1178"/>
      <c r="AD76" s="1178"/>
    </row>
    <row r="77" spans="1:30" ht="15.75" customHeight="1" x14ac:dyDescent="0.3">
      <c r="A77" s="1245"/>
      <c r="B77" s="1176"/>
      <c r="C77" s="1177"/>
      <c r="D77" s="1177"/>
      <c r="E77" s="1177"/>
      <c r="F77" s="1177"/>
      <c r="G77" s="1177"/>
      <c r="H77" s="1177"/>
      <c r="I77" s="1177"/>
      <c r="J77" s="1177"/>
      <c r="K77" s="1177"/>
      <c r="L77" s="1177"/>
      <c r="M77" s="1177"/>
      <c r="N77" s="1177"/>
      <c r="O77" s="1177"/>
      <c r="P77" s="1178"/>
      <c r="Q77" s="1178"/>
      <c r="R77" s="1178"/>
      <c r="S77" s="1178"/>
      <c r="T77" s="1178"/>
      <c r="U77" s="1178"/>
      <c r="V77" s="1178"/>
      <c r="W77" s="1178"/>
      <c r="X77" s="1178"/>
      <c r="Y77" s="1178"/>
      <c r="Z77" s="1178"/>
      <c r="AA77" s="1178"/>
      <c r="AB77" s="1178"/>
      <c r="AC77" s="1178"/>
      <c r="AD77" s="1178"/>
    </row>
    <row r="78" spans="1:30" ht="16.5" x14ac:dyDescent="0.3">
      <c r="A78" s="1245"/>
      <c r="B78" s="1176"/>
      <c r="C78" s="1177"/>
      <c r="D78" s="1177"/>
      <c r="E78" s="1177"/>
      <c r="F78" s="1177"/>
      <c r="G78" s="1177"/>
      <c r="H78" s="1177"/>
      <c r="I78" s="1177"/>
      <c r="J78" s="1177"/>
      <c r="K78" s="1177"/>
      <c r="L78" s="1177"/>
      <c r="M78" s="1177"/>
      <c r="N78" s="1177"/>
      <c r="O78" s="1177"/>
      <c r="P78" s="1178"/>
      <c r="Q78" s="71" t="s">
        <v>163</v>
      </c>
      <c r="R78" s="47" t="s">
        <v>164</v>
      </c>
    </row>
    <row r="79" spans="1:30" ht="16.5" x14ac:dyDescent="0.3">
      <c r="A79" s="1245"/>
      <c r="B79" s="1176"/>
      <c r="C79" s="1177"/>
      <c r="D79" s="1177"/>
      <c r="E79" s="1177"/>
      <c r="F79" s="1177"/>
      <c r="G79" s="1177"/>
      <c r="H79" s="1177"/>
      <c r="I79" s="1177"/>
      <c r="J79" s="1177"/>
      <c r="K79" s="1177"/>
      <c r="L79" s="1177"/>
      <c r="M79" s="1177"/>
      <c r="N79" s="1177"/>
      <c r="O79" s="1177"/>
      <c r="P79" s="1178"/>
      <c r="Q79" s="71" t="s">
        <v>165</v>
      </c>
      <c r="R79" s="47" t="s">
        <v>292</v>
      </c>
      <c r="T79" s="123"/>
      <c r="U79" s="123"/>
      <c r="V79" s="123"/>
      <c r="W79" s="123"/>
      <c r="X79" s="123"/>
      <c r="Y79" s="122"/>
      <c r="Z79" s="122"/>
      <c r="AA79" s="122"/>
      <c r="AB79" s="122"/>
      <c r="AC79" s="122"/>
      <c r="AD79" s="122"/>
    </row>
    <row r="80" spans="1:30" ht="16.5" x14ac:dyDescent="0.3">
      <c r="A80" s="1245"/>
      <c r="B80" s="1176"/>
      <c r="C80" s="1177"/>
      <c r="D80" s="1177"/>
      <c r="E80" s="1177"/>
      <c r="F80" s="1177"/>
      <c r="G80" s="1177"/>
      <c r="H80" s="1177"/>
      <c r="I80" s="1177"/>
      <c r="J80" s="1177"/>
      <c r="K80" s="1177"/>
      <c r="L80" s="1177"/>
      <c r="M80" s="1177"/>
      <c r="N80" s="1177"/>
      <c r="O80" s="1177"/>
      <c r="P80" s="1178"/>
      <c r="Q80" s="71" t="s">
        <v>1112</v>
      </c>
      <c r="R80" s="47" t="s">
        <v>1113</v>
      </c>
      <c r="T80" s="123"/>
      <c r="U80" s="123"/>
      <c r="V80" s="123"/>
      <c r="W80" s="123"/>
      <c r="X80" s="123"/>
      <c r="Y80" s="122"/>
      <c r="Z80" s="122"/>
      <c r="AA80" s="122"/>
      <c r="AB80" s="122"/>
      <c r="AC80" s="122"/>
      <c r="AD80" s="122"/>
    </row>
    <row r="81" spans="1:30" ht="15.75" customHeight="1" x14ac:dyDescent="0.3">
      <c r="A81" s="1245"/>
      <c r="B81" s="1176"/>
      <c r="C81" s="1177"/>
      <c r="D81" s="1177"/>
      <c r="E81" s="1177"/>
      <c r="F81" s="1177"/>
      <c r="G81" s="1177"/>
      <c r="H81" s="1177"/>
      <c r="I81" s="1177"/>
      <c r="J81" s="1177"/>
      <c r="K81" s="1177"/>
      <c r="L81" s="1177"/>
      <c r="M81" s="1177"/>
      <c r="N81" s="1177"/>
      <c r="O81" s="1177"/>
      <c r="P81" s="1178"/>
      <c r="Q81" s="71" t="s">
        <v>1095</v>
      </c>
      <c r="R81" s="47" t="s">
        <v>1095</v>
      </c>
      <c r="T81" s="123"/>
      <c r="U81" s="123"/>
      <c r="V81" s="123"/>
      <c r="W81" s="123"/>
      <c r="X81" s="123"/>
      <c r="Y81" s="122"/>
      <c r="Z81" s="122"/>
      <c r="AA81" s="122"/>
      <c r="AB81" s="122"/>
      <c r="AC81" s="122"/>
      <c r="AD81" s="122"/>
    </row>
    <row r="82" spans="1:30" ht="16.5" x14ac:dyDescent="0.3">
      <c r="A82" s="1245"/>
      <c r="B82" s="1176"/>
      <c r="C82" s="1177"/>
      <c r="D82" s="1177"/>
      <c r="E82" s="1177"/>
      <c r="F82" s="1177"/>
      <c r="G82" s="1177"/>
      <c r="H82" s="1177"/>
      <c r="I82" s="1177"/>
      <c r="J82" s="1177"/>
      <c r="K82" s="1177"/>
      <c r="L82" s="1177"/>
      <c r="M82" s="1177"/>
      <c r="N82" s="1177"/>
      <c r="O82" s="1177"/>
      <c r="P82" s="1178"/>
      <c r="T82" s="123"/>
      <c r="U82" s="123"/>
      <c r="V82" s="123"/>
      <c r="W82" s="123"/>
      <c r="X82" s="123"/>
      <c r="Y82" s="1136"/>
      <c r="Z82" s="1136"/>
      <c r="AA82" s="1136"/>
      <c r="AB82" s="1136"/>
      <c r="AC82" s="1136"/>
      <c r="AD82" s="1136"/>
    </row>
    <row r="83" spans="1:30" ht="16.5" x14ac:dyDescent="0.3">
      <c r="A83" s="1245"/>
      <c r="B83" s="1176"/>
      <c r="C83" s="1177"/>
      <c r="D83" s="1177"/>
      <c r="E83" s="1177"/>
      <c r="F83" s="1177"/>
      <c r="G83" s="1177"/>
      <c r="H83" s="1177"/>
      <c r="I83" s="1177"/>
      <c r="J83" s="1177"/>
      <c r="K83" s="1177"/>
      <c r="L83" s="1177"/>
      <c r="M83" s="1177"/>
      <c r="N83" s="1177"/>
      <c r="O83" s="1177"/>
      <c r="P83" s="1178"/>
      <c r="Q83" s="47" t="s">
        <v>1646</v>
      </c>
      <c r="R83" s="47" t="s">
        <v>300</v>
      </c>
    </row>
    <row r="84" spans="1:30" ht="16.5" x14ac:dyDescent="0.3">
      <c r="A84" s="1245"/>
      <c r="B84" s="1176"/>
      <c r="C84" s="1177"/>
      <c r="D84" s="1177"/>
      <c r="E84" s="1177"/>
      <c r="F84" s="1177"/>
      <c r="G84" s="1177"/>
      <c r="H84" s="1177"/>
      <c r="I84" s="1177"/>
      <c r="J84" s="1177"/>
      <c r="K84" s="1177"/>
      <c r="L84" s="1177"/>
      <c r="M84" s="1177"/>
      <c r="N84" s="1177"/>
      <c r="O84" s="1177"/>
      <c r="P84" s="1178"/>
      <c r="Q84" s="47" t="s">
        <v>315</v>
      </c>
      <c r="R84" s="47" t="s">
        <v>826</v>
      </c>
      <c r="S84" s="47" t="s">
        <v>827</v>
      </c>
      <c r="T84" s="47" t="s">
        <v>1272</v>
      </c>
      <c r="U84" s="47" t="s">
        <v>1273</v>
      </c>
      <c r="V84" s="47" t="s">
        <v>1274</v>
      </c>
      <c r="W84" s="47" t="s">
        <v>1275</v>
      </c>
      <c r="X84" s="47" t="s">
        <v>1276</v>
      </c>
      <c r="Y84" s="47" t="s">
        <v>1277</v>
      </c>
      <c r="Z84" s="47" t="s">
        <v>1278</v>
      </c>
      <c r="AA84" s="47" t="s">
        <v>1279</v>
      </c>
      <c r="AB84" s="47" t="s">
        <v>1280</v>
      </c>
      <c r="AC84" s="47" t="s">
        <v>1281</v>
      </c>
      <c r="AD84" s="47" t="s">
        <v>290</v>
      </c>
    </row>
    <row r="85" spans="1:30" ht="16.5" x14ac:dyDescent="0.3">
      <c r="A85" s="1245"/>
      <c r="B85" s="1176"/>
      <c r="C85" s="1177"/>
      <c r="D85" s="1177"/>
      <c r="E85" s="1177"/>
      <c r="F85" s="1177"/>
      <c r="G85" s="1177"/>
      <c r="H85" s="1177"/>
      <c r="I85" s="1177"/>
      <c r="J85" s="1177"/>
      <c r="K85" s="1177"/>
      <c r="L85" s="1177"/>
      <c r="M85" s="1177"/>
      <c r="N85" s="1177"/>
      <c r="O85" s="1177"/>
      <c r="P85" s="1178"/>
      <c r="Q85" s="47" t="s">
        <v>1306</v>
      </c>
      <c r="R85" s="47">
        <v>248.04505076499996</v>
      </c>
      <c r="S85" s="47">
        <v>254.78648039999999</v>
      </c>
      <c r="T85" s="47">
        <v>270.564681925</v>
      </c>
      <c r="U85" s="47">
        <v>247.92440686999996</v>
      </c>
      <c r="V85" s="47">
        <v>227.44841212999989</v>
      </c>
      <c r="W85" s="47">
        <v>176.26541592000001</v>
      </c>
      <c r="X85" s="47">
        <v>132.48093782000004</v>
      </c>
      <c r="Y85" s="47">
        <v>121.50804042750001</v>
      </c>
      <c r="Z85" s="47">
        <v>114.26991600250001</v>
      </c>
      <c r="AA85" s="47">
        <v>176.83093794250004</v>
      </c>
      <c r="AB85" s="47">
        <v>214.21784288750007</v>
      </c>
      <c r="AC85" s="47">
        <v>271.81431599250004</v>
      </c>
      <c r="AD85" s="47">
        <v>2456.1564390824997</v>
      </c>
    </row>
    <row r="86" spans="1:30" ht="16.5" x14ac:dyDescent="0.3">
      <c r="A86" s="1245"/>
      <c r="B86" s="1176"/>
      <c r="C86" s="1177"/>
      <c r="D86" s="1177"/>
      <c r="E86" s="1177"/>
      <c r="F86" s="1177"/>
      <c r="G86" s="1177"/>
      <c r="H86" s="1177"/>
      <c r="I86" s="1177"/>
      <c r="J86" s="1177"/>
      <c r="K86" s="1177"/>
      <c r="L86" s="1177"/>
      <c r="M86" s="1177"/>
      <c r="N86" s="1177"/>
      <c r="O86" s="1177"/>
      <c r="P86" s="1178"/>
      <c r="Q86" s="47" t="s">
        <v>1105</v>
      </c>
      <c r="R86" s="47">
        <v>18.474828000000002</v>
      </c>
      <c r="S86" s="47">
        <v>10.84103</v>
      </c>
      <c r="T86" s="47">
        <v>15.383128000000001</v>
      </c>
      <c r="U86" s="47">
        <v>16.580765999999997</v>
      </c>
      <c r="V86" s="47">
        <v>14.515525</v>
      </c>
      <c r="W86" s="47">
        <v>24.929732999999999</v>
      </c>
      <c r="X86" s="47">
        <v>27.041193</v>
      </c>
      <c r="Y86" s="47">
        <v>29.511682</v>
      </c>
      <c r="Z86" s="47">
        <v>31.370080999999999</v>
      </c>
      <c r="AA86" s="47">
        <v>30.895270999999997</v>
      </c>
      <c r="AB86" s="47">
        <v>29.209206999999999</v>
      </c>
      <c r="AC86" s="47">
        <v>23.277962000000002</v>
      </c>
      <c r="AD86" s="47">
        <v>272.03040599999997</v>
      </c>
    </row>
    <row r="87" spans="1:30" ht="16.5" x14ac:dyDescent="0.3">
      <c r="A87" s="1245"/>
      <c r="B87" s="1176"/>
      <c r="C87" s="1177"/>
      <c r="D87" s="1177"/>
      <c r="E87" s="1177"/>
      <c r="F87" s="1177"/>
      <c r="G87" s="1177"/>
      <c r="H87" s="1177"/>
      <c r="I87" s="1177"/>
      <c r="J87" s="1177"/>
      <c r="K87" s="1177"/>
      <c r="L87" s="1177"/>
      <c r="M87" s="1177"/>
      <c r="N87" s="1177"/>
      <c r="O87" s="1177"/>
      <c r="P87" s="1178"/>
      <c r="Q87" s="47" t="s">
        <v>1307</v>
      </c>
      <c r="R87" s="47">
        <v>6.8119700000000005</v>
      </c>
      <c r="S87" s="47">
        <v>6.2437599999999991</v>
      </c>
      <c r="T87" s="47">
        <v>6.0944199999999995</v>
      </c>
      <c r="U87" s="47">
        <v>1.37893</v>
      </c>
      <c r="V87" s="47">
        <v>5.7554299999999996</v>
      </c>
      <c r="W87" s="47">
        <v>6.9767999999999999</v>
      </c>
      <c r="X87" s="47">
        <v>5.9279599999999997</v>
      </c>
      <c r="Y87" s="47">
        <v>5.27895</v>
      </c>
      <c r="Z87" s="47">
        <v>5.7300899999999997</v>
      </c>
      <c r="AA87" s="47">
        <v>6.21997</v>
      </c>
      <c r="AB87" s="47">
        <v>5.4811600000000009</v>
      </c>
      <c r="AC87" s="47">
        <v>7.5562299999999993</v>
      </c>
      <c r="AD87" s="47">
        <v>69.455669999999998</v>
      </c>
    </row>
    <row r="88" spans="1:30" ht="16.5" x14ac:dyDescent="0.3">
      <c r="A88" s="1245"/>
      <c r="B88" s="1176"/>
      <c r="C88" s="1177"/>
      <c r="D88" s="1177"/>
      <c r="E88" s="1177"/>
      <c r="F88" s="1177"/>
      <c r="G88" s="1177"/>
      <c r="H88" s="1177"/>
      <c r="I88" s="1177"/>
      <c r="J88" s="1177"/>
      <c r="K88" s="1177"/>
      <c r="L88" s="1177"/>
      <c r="M88" s="1177"/>
      <c r="N88" s="1177"/>
      <c r="O88" s="1177"/>
      <c r="P88" s="1178"/>
      <c r="Q88" s="47" t="s">
        <v>1308</v>
      </c>
      <c r="R88" s="47">
        <v>148.00861500000002</v>
      </c>
      <c r="S88" s="47">
        <v>105.86271699999999</v>
      </c>
      <c r="T88" s="47">
        <v>116.46492600000001</v>
      </c>
      <c r="U88" s="47">
        <v>196.02616499999999</v>
      </c>
      <c r="V88" s="47">
        <v>224.23503200000002</v>
      </c>
      <c r="W88" s="47">
        <v>197.89326499999996</v>
      </c>
      <c r="X88" s="47">
        <v>188.24767500000002</v>
      </c>
      <c r="Y88" s="47">
        <v>179.942913</v>
      </c>
      <c r="Z88" s="47">
        <v>250.44527399999998</v>
      </c>
      <c r="AA88" s="47">
        <v>240.81254999999999</v>
      </c>
      <c r="AB88" s="47">
        <v>252.95461200000014</v>
      </c>
      <c r="AC88" s="47">
        <v>253.19661299999996</v>
      </c>
      <c r="AD88" s="47">
        <v>2354.090357</v>
      </c>
    </row>
    <row r="89" spans="1:30" ht="15.75" customHeight="1" x14ac:dyDescent="0.3">
      <c r="A89" s="1245"/>
      <c r="B89" s="1176"/>
      <c r="C89" s="1177"/>
      <c r="D89" s="1177"/>
      <c r="E89" s="1177"/>
      <c r="F89" s="1177"/>
      <c r="G89" s="1177"/>
      <c r="H89" s="1177"/>
      <c r="I89" s="1177"/>
      <c r="J89" s="1177"/>
      <c r="K89" s="1177"/>
      <c r="L89" s="1177"/>
      <c r="M89" s="1177"/>
      <c r="N89" s="1177"/>
      <c r="O89" s="1177"/>
      <c r="P89" s="1178"/>
      <c r="Q89" s="47" t="s">
        <v>1309</v>
      </c>
      <c r="R89" s="47">
        <v>72.579775000000012</v>
      </c>
      <c r="S89" s="47">
        <v>54.324294000000009</v>
      </c>
      <c r="T89" s="47">
        <v>59.260646000000001</v>
      </c>
      <c r="U89" s="47">
        <v>63.816141999999999</v>
      </c>
      <c r="V89" s="47">
        <v>57.958026999999994</v>
      </c>
      <c r="W89" s="47">
        <v>60.751731999999997</v>
      </c>
      <c r="X89" s="47">
        <v>69.059339999999992</v>
      </c>
      <c r="Y89" s="47">
        <v>87.827732999999981</v>
      </c>
      <c r="Z89" s="47">
        <v>100.38590499999998</v>
      </c>
      <c r="AA89" s="47">
        <v>108.79498400000001</v>
      </c>
      <c r="AB89" s="47">
        <v>109.16062699999999</v>
      </c>
      <c r="AC89" s="47">
        <v>112.47399000000001</v>
      </c>
      <c r="AD89" s="47">
        <v>956.39319499999988</v>
      </c>
    </row>
    <row r="90" spans="1:30" ht="15.75" customHeight="1" x14ac:dyDescent="0.3">
      <c r="A90" s="1245"/>
      <c r="B90" s="1176"/>
      <c r="C90" s="1177"/>
      <c r="D90" s="1177"/>
      <c r="E90" s="1177"/>
      <c r="F90" s="1177"/>
      <c r="G90" s="1177"/>
      <c r="H90" s="1177"/>
      <c r="I90" s="1177"/>
      <c r="J90" s="1177"/>
      <c r="K90" s="1177"/>
      <c r="L90" s="1177"/>
      <c r="M90" s="1177"/>
      <c r="N90" s="1177"/>
      <c r="O90" s="1177"/>
      <c r="P90" s="1178"/>
      <c r="Q90" s="47" t="s">
        <v>290</v>
      </c>
      <c r="R90" s="47">
        <v>493.92023876499991</v>
      </c>
      <c r="S90" s="47">
        <v>432.0582814</v>
      </c>
      <c r="T90" s="47">
        <v>467.76780192500001</v>
      </c>
      <c r="U90" s="47">
        <v>525.72640987</v>
      </c>
      <c r="V90" s="47">
        <v>529.91242612999986</v>
      </c>
      <c r="W90" s="47">
        <v>466.81694591999997</v>
      </c>
      <c r="X90" s="47">
        <v>422.75710582000011</v>
      </c>
      <c r="Y90" s="47">
        <v>424.06931842749998</v>
      </c>
      <c r="Z90" s="47">
        <v>502.20126600250001</v>
      </c>
      <c r="AA90" s="47">
        <v>563.55371294250006</v>
      </c>
      <c r="AB90" s="47">
        <v>611.02344888750019</v>
      </c>
      <c r="AC90" s="47">
        <v>668.3191109925001</v>
      </c>
      <c r="AD90" s="47">
        <v>6108.1260670824986</v>
      </c>
    </row>
    <row r="91" spans="1:30" ht="15.75" customHeight="1" x14ac:dyDescent="0.3">
      <c r="A91" s="1245"/>
      <c r="B91" s="1176"/>
      <c r="C91" s="1177"/>
      <c r="D91" s="1177"/>
      <c r="E91" s="1177"/>
      <c r="F91" s="1177"/>
      <c r="G91" s="1177"/>
      <c r="H91" s="1177"/>
      <c r="I91" s="1177"/>
      <c r="J91" s="1177"/>
      <c r="K91" s="1177"/>
      <c r="L91" s="1177"/>
      <c r="M91" s="1177"/>
      <c r="N91" s="1177"/>
      <c r="O91" s="1177"/>
      <c r="P91" s="1178"/>
    </row>
    <row r="92" spans="1:30" ht="15.75" customHeight="1" x14ac:dyDescent="0.3">
      <c r="A92" s="1245"/>
      <c r="B92" s="1176"/>
      <c r="C92" s="1177"/>
      <c r="D92" s="1177"/>
      <c r="E92" s="1177"/>
      <c r="F92" s="1177"/>
      <c r="G92" s="1177"/>
      <c r="H92" s="1177"/>
      <c r="I92" s="1177"/>
      <c r="J92" s="1177"/>
      <c r="K92" s="1177"/>
      <c r="L92" s="1177"/>
      <c r="M92" s="1177"/>
      <c r="N92" s="1177"/>
      <c r="O92" s="1177"/>
      <c r="P92" s="1178"/>
    </row>
    <row r="93" spans="1:30" ht="15.75" customHeight="1" x14ac:dyDescent="0.3">
      <c r="A93" s="1245"/>
      <c r="B93" s="1176"/>
      <c r="C93" s="1177"/>
      <c r="D93" s="1177"/>
      <c r="E93" s="1177"/>
      <c r="F93" s="1177"/>
      <c r="G93" s="1177"/>
      <c r="H93" s="1177"/>
      <c r="I93" s="1177"/>
      <c r="J93" s="1177"/>
      <c r="K93" s="1177"/>
      <c r="L93" s="1177"/>
      <c r="M93" s="1177"/>
      <c r="N93" s="1177"/>
      <c r="O93" s="1177"/>
      <c r="P93" s="1178"/>
    </row>
    <row r="94" spans="1:30" ht="15.75" customHeight="1" x14ac:dyDescent="0.3">
      <c r="A94" s="1245"/>
      <c r="B94" s="1176"/>
      <c r="C94" s="1177"/>
      <c r="D94" s="1177"/>
      <c r="E94" s="1177"/>
      <c r="F94" s="1177"/>
      <c r="G94" s="1177"/>
      <c r="H94" s="1177"/>
      <c r="I94" s="1177"/>
      <c r="J94" s="1177"/>
      <c r="K94" s="1177"/>
      <c r="L94" s="1177"/>
      <c r="M94" s="1177"/>
      <c r="N94" s="1177"/>
      <c r="O94" s="1177"/>
      <c r="P94" s="1178"/>
    </row>
    <row r="95" spans="1:30" ht="15.75" customHeight="1" x14ac:dyDescent="0.3">
      <c r="A95" s="1245"/>
      <c r="B95" s="1176"/>
      <c r="C95" s="1177"/>
      <c r="D95" s="1177"/>
      <c r="E95" s="1177"/>
      <c r="F95" s="1177"/>
      <c r="G95" s="1177"/>
      <c r="H95" s="1177"/>
      <c r="I95" s="1177"/>
      <c r="J95" s="1177"/>
      <c r="K95" s="1177"/>
      <c r="L95" s="1177"/>
      <c r="M95" s="1177"/>
      <c r="N95" s="1177"/>
      <c r="O95" s="1177"/>
      <c r="P95" s="1178"/>
    </row>
    <row r="96" spans="1:30" ht="15.75" customHeight="1" x14ac:dyDescent="0.3">
      <c r="A96" s="1245"/>
      <c r="B96" s="1176"/>
      <c r="C96" s="1177"/>
      <c r="D96" s="1177"/>
      <c r="E96" s="1177"/>
      <c r="F96" s="1177"/>
      <c r="G96" s="1177"/>
      <c r="H96" s="1177"/>
      <c r="I96" s="1177"/>
      <c r="J96" s="1177"/>
      <c r="K96" s="1177"/>
      <c r="L96" s="1177"/>
      <c r="M96" s="1177"/>
      <c r="N96" s="1177"/>
      <c r="O96" s="1177"/>
      <c r="P96" s="1178"/>
    </row>
    <row r="97" spans="1:30" ht="15.75" customHeight="1" x14ac:dyDescent="0.3">
      <c r="A97" s="1245"/>
      <c r="B97" s="1176"/>
      <c r="C97" s="1177"/>
      <c r="D97" s="1177"/>
      <c r="E97" s="1177"/>
      <c r="F97" s="1177"/>
      <c r="G97" s="1177"/>
      <c r="H97" s="1177"/>
      <c r="I97" s="1177"/>
      <c r="J97" s="1177"/>
      <c r="K97" s="1177"/>
      <c r="L97" s="1177"/>
      <c r="M97" s="1177"/>
      <c r="N97" s="1177"/>
      <c r="O97" s="1177"/>
      <c r="P97" s="1178"/>
      <c r="R97" s="1250" t="s">
        <v>1283</v>
      </c>
      <c r="S97" s="1250" t="s">
        <v>1284</v>
      </c>
      <c r="T97" s="1250" t="s">
        <v>1285</v>
      </c>
      <c r="U97" s="1250" t="s">
        <v>1286</v>
      </c>
      <c r="V97" s="1250" t="s">
        <v>1287</v>
      </c>
      <c r="W97" s="1250" t="s">
        <v>1288</v>
      </c>
      <c r="X97" s="1250" t="s">
        <v>1289</v>
      </c>
      <c r="Y97" s="1250" t="s">
        <v>1290</v>
      </c>
      <c r="Z97" s="1250" t="s">
        <v>1305</v>
      </c>
      <c r="AA97" s="1250" t="s">
        <v>1292</v>
      </c>
      <c r="AB97" s="1250" t="s">
        <v>1293</v>
      </c>
      <c r="AC97" s="1250" t="s">
        <v>1294</v>
      </c>
    </row>
    <row r="98" spans="1:30" ht="15.75" customHeight="1" x14ac:dyDescent="0.3">
      <c r="A98" s="1245"/>
      <c r="B98" s="1176"/>
      <c r="C98" s="1177"/>
      <c r="D98" s="1177"/>
      <c r="E98" s="1177"/>
      <c r="F98" s="1177"/>
      <c r="G98" s="1177"/>
      <c r="H98" s="1177"/>
      <c r="I98" s="1177"/>
      <c r="J98" s="1177"/>
      <c r="K98" s="1177"/>
      <c r="L98" s="1177"/>
      <c r="M98" s="1177"/>
      <c r="N98" s="1177"/>
      <c r="O98" s="1177"/>
      <c r="P98" s="1178"/>
      <c r="Q98" s="47" t="s">
        <v>1310</v>
      </c>
      <c r="R98" s="1252">
        <v>248.04505076499996</v>
      </c>
      <c r="S98" s="1252">
        <v>254.78648039999999</v>
      </c>
      <c r="T98" s="1252">
        <v>270.564681925</v>
      </c>
      <c r="U98" s="1252">
        <v>247.92440686999996</v>
      </c>
      <c r="V98" s="1252">
        <v>227.44841212999989</v>
      </c>
      <c r="W98" s="1252">
        <v>176.26541592000001</v>
      </c>
      <c r="X98" s="1252">
        <v>132.48093782000004</v>
      </c>
      <c r="Y98" s="1252">
        <v>121.50804042750001</v>
      </c>
      <c r="Z98" s="1252">
        <v>114.26991600250001</v>
      </c>
      <c r="AA98" s="1252">
        <v>176.83093794250004</v>
      </c>
      <c r="AB98" s="1252">
        <v>214.21784288750007</v>
      </c>
      <c r="AC98" s="1252">
        <v>271.81431599250004</v>
      </c>
      <c r="AD98" s="1253">
        <v>2456.1564390824997</v>
      </c>
    </row>
    <row r="99" spans="1:30" ht="15.75" customHeight="1" x14ac:dyDescent="0.3">
      <c r="A99" s="1245"/>
      <c r="B99" s="1176"/>
      <c r="C99" s="1177"/>
      <c r="D99" s="1177"/>
      <c r="E99" s="1177"/>
      <c r="F99" s="1177"/>
      <c r="G99" s="1177"/>
      <c r="H99" s="1177"/>
      <c r="I99" s="1177"/>
      <c r="J99" s="1177"/>
      <c r="K99" s="1177"/>
      <c r="L99" s="1177"/>
      <c r="M99" s="1177"/>
      <c r="N99" s="1177"/>
      <c r="O99" s="1177"/>
      <c r="P99" s="1178"/>
      <c r="Q99" s="47" t="s">
        <v>1311</v>
      </c>
      <c r="R99" s="1252">
        <v>25.286798000000005</v>
      </c>
      <c r="S99" s="1252">
        <v>17.084789999999998</v>
      </c>
      <c r="T99" s="1252">
        <v>21.477547999999999</v>
      </c>
      <c r="U99" s="1252">
        <v>17.959695999999997</v>
      </c>
      <c r="V99" s="1252">
        <v>20.270955000000001</v>
      </c>
      <c r="W99" s="1252">
        <v>31.906533</v>
      </c>
      <c r="X99" s="1252">
        <v>32.969152999999999</v>
      </c>
      <c r="Y99" s="1252">
        <v>34.790632000000002</v>
      </c>
      <c r="Z99" s="1252">
        <v>37.100170999999996</v>
      </c>
      <c r="AA99" s="1252">
        <v>37.115240999999997</v>
      </c>
      <c r="AB99" s="1252">
        <v>34.690367000000002</v>
      </c>
      <c r="AC99" s="1252">
        <v>30.834192000000002</v>
      </c>
      <c r="AD99" s="1253">
        <v>341.48607599999991</v>
      </c>
    </row>
    <row r="100" spans="1:30" ht="15.75" customHeight="1" x14ac:dyDescent="0.3">
      <c r="A100" s="1245"/>
      <c r="B100" s="1176"/>
      <c r="C100" s="1177"/>
      <c r="D100" s="1177"/>
      <c r="E100" s="1177"/>
      <c r="F100" s="1177"/>
      <c r="G100" s="1177"/>
      <c r="H100" s="1177"/>
      <c r="I100" s="1177"/>
      <c r="J100" s="1177"/>
      <c r="K100" s="1177"/>
      <c r="L100" s="1177"/>
      <c r="M100" s="1177"/>
      <c r="N100" s="1177"/>
      <c r="O100" s="1177"/>
      <c r="P100" s="1178"/>
      <c r="Q100" s="47" t="s">
        <v>307</v>
      </c>
      <c r="R100" s="1252">
        <v>72.579775000000012</v>
      </c>
      <c r="S100" s="1252">
        <v>54.324294000000009</v>
      </c>
      <c r="T100" s="1252">
        <v>59.260646000000001</v>
      </c>
      <c r="U100" s="1252">
        <v>63.816141999999999</v>
      </c>
      <c r="V100" s="1252">
        <v>57.958026999999994</v>
      </c>
      <c r="W100" s="1252">
        <v>60.751731999999997</v>
      </c>
      <c r="X100" s="1252">
        <v>69.059339999999992</v>
      </c>
      <c r="Y100" s="1252">
        <v>87.827732999999981</v>
      </c>
      <c r="Z100" s="1252">
        <v>100.38590499999998</v>
      </c>
      <c r="AA100" s="1252">
        <v>108.79498400000001</v>
      </c>
      <c r="AB100" s="1252">
        <v>109.16062699999999</v>
      </c>
      <c r="AC100" s="1252">
        <v>112.47399000000001</v>
      </c>
      <c r="AD100" s="1253">
        <v>956.39319499999988</v>
      </c>
    </row>
    <row r="101" spans="1:30" ht="15.75" customHeight="1" x14ac:dyDescent="0.3">
      <c r="A101" s="1251"/>
      <c r="B101" s="1176"/>
      <c r="C101" s="1177"/>
      <c r="D101" s="1177"/>
      <c r="E101" s="1177"/>
      <c r="F101" s="1177"/>
      <c r="G101" s="1177"/>
      <c r="H101" s="1177"/>
      <c r="I101" s="1177"/>
      <c r="J101" s="1177"/>
      <c r="K101" s="1177"/>
      <c r="L101" s="1177"/>
      <c r="M101" s="1177"/>
      <c r="N101" s="1177"/>
      <c r="O101" s="1177"/>
      <c r="P101" s="1178"/>
      <c r="Q101" s="47" t="s">
        <v>1188</v>
      </c>
      <c r="R101" s="1252">
        <v>148.00861500000002</v>
      </c>
      <c r="S101" s="1252">
        <v>105.86271699999999</v>
      </c>
      <c r="T101" s="1252">
        <v>116.46492600000001</v>
      </c>
      <c r="U101" s="1252">
        <v>196.02616499999999</v>
      </c>
      <c r="V101" s="1252">
        <v>224.23503200000002</v>
      </c>
      <c r="W101" s="1252">
        <v>197.89326499999996</v>
      </c>
      <c r="X101" s="1252">
        <v>188.24767500000002</v>
      </c>
      <c r="Y101" s="1252">
        <v>179.942913</v>
      </c>
      <c r="Z101" s="1252">
        <v>250.44527399999998</v>
      </c>
      <c r="AA101" s="1252">
        <v>240.81254999999999</v>
      </c>
      <c r="AB101" s="1252">
        <v>252.95461200000014</v>
      </c>
      <c r="AC101" s="1252">
        <v>253.19661299999996</v>
      </c>
      <c r="AD101" s="1253">
        <v>2354.090357</v>
      </c>
    </row>
    <row r="102" spans="1:30" ht="15.75" customHeight="1" x14ac:dyDescent="0.3">
      <c r="A102" s="1245"/>
      <c r="B102" s="1176"/>
      <c r="C102" s="1177"/>
      <c r="D102" s="1177"/>
      <c r="E102" s="1177"/>
      <c r="F102" s="1177"/>
      <c r="G102" s="1177"/>
      <c r="H102" s="1177"/>
      <c r="I102" s="1177"/>
      <c r="J102" s="1177"/>
      <c r="K102" s="1177"/>
      <c r="L102" s="1177"/>
      <c r="M102" s="1177"/>
      <c r="N102" s="1177"/>
      <c r="O102" s="1177"/>
      <c r="P102" s="1178"/>
      <c r="R102" s="1254">
        <v>493.92023876499997</v>
      </c>
      <c r="S102" s="1254">
        <v>432.05828139999994</v>
      </c>
      <c r="T102" s="1254">
        <v>467.76780192500001</v>
      </c>
      <c r="U102" s="1254">
        <v>525.72640987</v>
      </c>
      <c r="V102" s="1254">
        <v>529.91242612999997</v>
      </c>
      <c r="W102" s="1254">
        <v>466.81694591999997</v>
      </c>
      <c r="X102" s="1254">
        <v>422.75710582000005</v>
      </c>
      <c r="Y102" s="1254">
        <v>424.06931842749998</v>
      </c>
      <c r="Z102" s="1254">
        <v>502.20126600250001</v>
      </c>
      <c r="AA102" s="1254">
        <v>563.55371294250006</v>
      </c>
      <c r="AB102" s="1254">
        <v>611.02344888750019</v>
      </c>
      <c r="AC102" s="1254">
        <v>668.3191109925001</v>
      </c>
      <c r="AD102" s="1254">
        <v>6108.1260670824995</v>
      </c>
    </row>
    <row r="103" spans="1:30" ht="15.75" customHeight="1" x14ac:dyDescent="0.3">
      <c r="A103" s="1245"/>
      <c r="B103" s="1176"/>
      <c r="C103" s="1177"/>
      <c r="D103" s="1177"/>
      <c r="E103" s="1177"/>
      <c r="F103" s="1177"/>
      <c r="G103" s="1177"/>
      <c r="H103" s="1177"/>
      <c r="I103" s="1177"/>
      <c r="J103" s="1177"/>
      <c r="K103" s="1177"/>
      <c r="L103" s="1177"/>
      <c r="M103" s="1177"/>
      <c r="N103" s="1177"/>
      <c r="O103" s="1177"/>
      <c r="P103" s="1178"/>
      <c r="Q103" s="1178"/>
      <c r="R103" s="1178"/>
      <c r="S103" s="1178"/>
      <c r="T103" s="1178"/>
      <c r="U103" s="1178"/>
      <c r="V103" s="1178"/>
      <c r="W103" s="1178"/>
      <c r="X103" s="1178"/>
      <c r="Y103" s="1178"/>
      <c r="Z103" s="1178"/>
      <c r="AA103" s="1178"/>
      <c r="AB103" s="1178"/>
      <c r="AC103" s="1178"/>
      <c r="AD103" s="1178"/>
    </row>
    <row r="105" spans="1:30" ht="15.75" customHeight="1" x14ac:dyDescent="0.3">
      <c r="R105" s="1054">
        <v>0</v>
      </c>
      <c r="S105" s="1054">
        <v>0</v>
      </c>
      <c r="T105" s="1054">
        <v>0</v>
      </c>
      <c r="U105" s="1054">
        <v>0</v>
      </c>
      <c r="V105" s="1054">
        <v>0</v>
      </c>
      <c r="W105" s="1054">
        <v>0</v>
      </c>
      <c r="X105" s="1054">
        <v>0</v>
      </c>
      <c r="Y105" s="1054">
        <v>0</v>
      </c>
      <c r="Z105" s="1054">
        <v>0</v>
      </c>
      <c r="AA105" s="1054">
        <v>0</v>
      </c>
      <c r="AB105" s="1054">
        <v>0</v>
      </c>
      <c r="AC105" s="1054">
        <v>0</v>
      </c>
      <c r="AD105" s="1054">
        <v>0</v>
      </c>
    </row>
    <row r="108" spans="1:30" ht="15.75" customHeight="1" x14ac:dyDescent="0.3">
      <c r="T108" s="123"/>
      <c r="U108" s="123"/>
      <c r="V108" s="123"/>
      <c r="W108" s="123"/>
      <c r="X108" s="123"/>
      <c r="Y108" s="122"/>
      <c r="Z108" s="122"/>
      <c r="AA108" s="122"/>
      <c r="AB108" s="122"/>
      <c r="AC108" s="122"/>
      <c r="AD108" s="122"/>
    </row>
    <row r="109" spans="1:30" ht="15.75" customHeight="1" x14ac:dyDescent="0.3">
      <c r="T109" s="123"/>
      <c r="U109" s="123"/>
      <c r="V109" s="123"/>
      <c r="W109" s="123"/>
      <c r="X109" s="123"/>
      <c r="Y109" s="122"/>
      <c r="Z109" s="122"/>
      <c r="AA109" s="122"/>
      <c r="AB109" s="122"/>
      <c r="AC109" s="122"/>
      <c r="AD109" s="122"/>
    </row>
    <row r="110" spans="1:30" ht="15.75" customHeight="1" x14ac:dyDescent="0.3">
      <c r="T110" s="123"/>
      <c r="U110" s="123"/>
      <c r="V110" s="123"/>
      <c r="W110" s="123"/>
      <c r="X110" s="123"/>
      <c r="Y110" s="122"/>
      <c r="Z110" s="122"/>
      <c r="AA110" s="122"/>
      <c r="AB110" s="122"/>
      <c r="AC110" s="122"/>
      <c r="AD110" s="122"/>
    </row>
    <row r="111" spans="1:30" ht="15.75" customHeight="1" x14ac:dyDescent="0.3">
      <c r="T111" s="123"/>
      <c r="U111" s="123"/>
      <c r="V111" s="123"/>
      <c r="W111" s="123"/>
      <c r="X111" s="123"/>
      <c r="Y111" s="1136"/>
      <c r="Z111" s="1136"/>
      <c r="AA111" s="1136"/>
      <c r="AB111" s="1136"/>
      <c r="AC111" s="1136"/>
      <c r="AD111" s="1136"/>
    </row>
    <row r="121" ht="16.5" x14ac:dyDescent="0.3"/>
    <row r="122" ht="16.5" x14ac:dyDescent="0.3"/>
    <row r="123" ht="16.5" x14ac:dyDescent="0.3"/>
    <row r="124" ht="16.5" x14ac:dyDescent="0.3"/>
    <row r="125" ht="16.5" x14ac:dyDescent="0.3"/>
    <row r="126" ht="16.5" x14ac:dyDescent="0.3"/>
    <row r="127" ht="16.5" x14ac:dyDescent="0.3"/>
    <row r="128" ht="16.5" x14ac:dyDescent="0.3"/>
    <row r="129" ht="16.5" x14ac:dyDescent="0.3"/>
    <row r="130" ht="16.5" x14ac:dyDescent="0.3"/>
    <row r="131" ht="16.5" x14ac:dyDescent="0.3"/>
  </sheetData>
  <printOptions horizontalCentered="1"/>
  <pageMargins left="0.78740157480314965" right="0.59055118110236227" top="0.59055118110236227" bottom="0.59055118110236227" header="0.31496062992125984" footer="0.31496062992125984"/>
  <pageSetup paperSize="9" scale="4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T727"/>
  <sheetViews>
    <sheetView showGridLines="0" view="pageBreakPreview" zoomScale="90" zoomScaleNormal="80" zoomScaleSheetLayoutView="90" workbookViewId="0">
      <pane xSplit="1" ySplit="7" topLeftCell="B8" activePane="bottomRight" state="frozen"/>
      <selection activeCell="D2" sqref="D2"/>
      <selection pane="topRight" activeCell="D2" sqref="D2"/>
      <selection pane="bottomLeft" activeCell="D2" sqref="D2"/>
      <selection pane="bottomRight" activeCell="P9" sqref="P9"/>
    </sheetView>
  </sheetViews>
  <sheetFormatPr baseColWidth="10" defaultColWidth="11.42578125" defaultRowHeight="16.5" x14ac:dyDescent="0.3"/>
  <cols>
    <col min="1" max="1" width="2.42578125" style="24" customWidth="1"/>
    <col min="2" max="2" width="5.42578125" style="24" customWidth="1"/>
    <col min="3" max="3" width="59.42578125" style="24" customWidth="1"/>
    <col min="4" max="5" width="12.7109375" style="24" customWidth="1"/>
    <col min="6" max="8" width="10.7109375" style="24" customWidth="1"/>
    <col min="9" max="9" width="6" style="24" customWidth="1"/>
    <col min="10" max="12" width="5.7109375" style="24" customWidth="1"/>
    <col min="13" max="14" width="10.7109375" style="24" customWidth="1"/>
    <col min="15" max="15" width="5" style="24" customWidth="1"/>
    <col min="16" max="16" width="62.7109375" style="47" bestFit="1" customWidth="1"/>
    <col min="17" max="17" width="26.140625" style="47" bestFit="1" customWidth="1"/>
    <col min="18" max="18" width="9.140625" style="47" bestFit="1" customWidth="1"/>
    <col min="19" max="19" width="6.140625" style="47" bestFit="1" customWidth="1"/>
    <col min="20" max="20" width="7.28515625" style="47" bestFit="1" customWidth="1"/>
    <col min="21" max="21" width="13.28515625" style="47" bestFit="1" customWidth="1"/>
    <col min="22" max="22" width="14.28515625" style="47" bestFit="1" customWidth="1"/>
    <col min="23" max="23" width="15" style="47" customWidth="1"/>
    <col min="24" max="24" width="62.7109375" style="47" bestFit="1" customWidth="1"/>
    <col min="25" max="25" width="26.140625" style="47" bestFit="1" customWidth="1"/>
    <col min="26" max="26" width="10.7109375" style="47" bestFit="1" customWidth="1"/>
    <col min="27" max="27" width="3.5703125" style="47" bestFit="1" customWidth="1"/>
    <col min="28" max="28" width="3.28515625" style="47" bestFit="1" customWidth="1"/>
    <col min="29" max="29" width="4.28515625" style="47" bestFit="1" customWidth="1"/>
    <col min="30" max="30" width="7.7109375" style="47" bestFit="1" customWidth="1"/>
    <col min="31" max="31" width="8.85546875" style="47" bestFit="1" customWidth="1"/>
    <col min="32" max="32" width="14.7109375" style="47" bestFit="1" customWidth="1"/>
    <col min="33" max="33" width="14.28515625" style="47" bestFit="1" customWidth="1"/>
    <col min="34" max="34" width="12.28515625" style="47" bestFit="1" customWidth="1"/>
    <col min="35" max="35" width="12.5703125" style="47" customWidth="1"/>
    <col min="36" max="36" width="51.140625" style="47" bestFit="1" customWidth="1"/>
    <col min="37" max="37" width="13.28515625" style="47" bestFit="1" customWidth="1"/>
    <col min="38" max="38" width="38.42578125" style="47" bestFit="1" customWidth="1"/>
    <col min="39" max="39" width="4.140625" style="47" customWidth="1"/>
    <col min="40" max="40" width="54.7109375" style="47" bestFit="1" customWidth="1"/>
    <col min="41" max="41" width="33.42578125" style="47" bestFit="1" customWidth="1"/>
    <col min="42" max="42" width="29.28515625" style="47" bestFit="1" customWidth="1"/>
    <col min="43" max="43" width="11.85546875" style="47" bestFit="1" customWidth="1"/>
    <col min="44" max="44" width="17.140625" style="47" bestFit="1" customWidth="1"/>
    <col min="45" max="46" width="11.42578125" style="47"/>
    <col min="47" max="16384" width="11.42578125" style="24"/>
  </cols>
  <sheetData>
    <row r="1" spans="1:46" s="73" customFormat="1" ht="18" x14ac:dyDescent="0.25">
      <c r="A1" s="72" t="s">
        <v>291</v>
      </c>
      <c r="C1" s="74"/>
      <c r="D1" s="75"/>
      <c r="E1" s="75"/>
      <c r="F1" s="76"/>
      <c r="G1" s="76"/>
      <c r="H1" s="76"/>
      <c r="I1" s="76"/>
      <c r="J1" s="76"/>
      <c r="K1" s="76"/>
      <c r="L1" s="76"/>
      <c r="M1" s="76"/>
      <c r="N1" s="76"/>
      <c r="O1" s="75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</row>
    <row r="2" spans="1:46" s="73" customFormat="1" x14ac:dyDescent="0.3">
      <c r="A2" s="75"/>
      <c r="B2" s="75"/>
      <c r="C2" s="75"/>
      <c r="D2" s="75"/>
      <c r="E2" s="75"/>
      <c r="F2" s="76"/>
      <c r="G2" s="76"/>
      <c r="H2" s="76"/>
      <c r="I2" s="76"/>
      <c r="J2" s="76"/>
      <c r="K2" s="76"/>
      <c r="L2" s="76"/>
      <c r="M2" s="76"/>
      <c r="N2" s="76"/>
      <c r="O2" s="75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3"/>
      <c r="AE2" s="123"/>
      <c r="AF2" s="123"/>
      <c r="AG2" s="123"/>
      <c r="AH2" s="123"/>
      <c r="AI2" s="123"/>
      <c r="AJ2" s="514" t="s">
        <v>165</v>
      </c>
      <c r="AK2" s="513" t="s">
        <v>292</v>
      </c>
      <c r="AL2" s="123"/>
      <c r="AM2" s="123"/>
      <c r="AN2" s="514" t="s">
        <v>165</v>
      </c>
      <c r="AO2" s="513" t="s">
        <v>292</v>
      </c>
      <c r="AP2" s="123"/>
      <c r="AQ2" s="123"/>
      <c r="AR2" s="123"/>
      <c r="AS2" s="123"/>
      <c r="AT2" s="123"/>
    </row>
    <row r="3" spans="1:46" s="73" customFormat="1" x14ac:dyDescent="0.3">
      <c r="A3" s="75"/>
      <c r="B3" s="77" t="s">
        <v>293</v>
      </c>
      <c r="C3" s="75"/>
      <c r="D3" s="75"/>
      <c r="E3" s="75"/>
      <c r="F3" s="78"/>
      <c r="G3" s="76"/>
      <c r="H3" s="76"/>
      <c r="I3" s="76"/>
      <c r="J3" s="76"/>
      <c r="K3" s="76"/>
      <c r="L3" s="76"/>
      <c r="M3" s="78"/>
      <c r="N3" s="78"/>
      <c r="O3" s="75"/>
      <c r="P3" s="122" t="s">
        <v>757</v>
      </c>
      <c r="Q3" s="122"/>
      <c r="R3" s="122"/>
      <c r="S3" s="122"/>
      <c r="T3" s="122"/>
      <c r="U3" s="122"/>
      <c r="V3" s="122"/>
      <c r="W3" s="122"/>
      <c r="X3" s="122" t="s">
        <v>1840</v>
      </c>
      <c r="Y3" s="122"/>
      <c r="Z3" s="122"/>
      <c r="AA3" s="122"/>
      <c r="AB3" s="122"/>
      <c r="AC3" s="122"/>
      <c r="AD3" s="123"/>
      <c r="AE3" s="123"/>
      <c r="AF3" s="123"/>
      <c r="AG3" s="123"/>
      <c r="AH3" s="123"/>
      <c r="AI3" s="123"/>
      <c r="AJ3" s="514" t="s">
        <v>163</v>
      </c>
      <c r="AK3" s="513" t="s">
        <v>164</v>
      </c>
      <c r="AL3" s="123"/>
      <c r="AM3" s="123"/>
      <c r="AN3" s="514" t="s">
        <v>163</v>
      </c>
      <c r="AO3" s="513" t="s">
        <v>164</v>
      </c>
      <c r="AP3" s="123"/>
      <c r="AQ3" s="123"/>
      <c r="AR3" s="123"/>
      <c r="AS3" s="123"/>
      <c r="AT3" s="123"/>
    </row>
    <row r="4" spans="1:46" s="73" customFormat="1" ht="18" thickBot="1" x14ac:dyDescent="0.35">
      <c r="A4" s="75"/>
      <c r="B4" s="79"/>
      <c r="C4" s="75"/>
      <c r="D4" s="75"/>
      <c r="E4" s="75"/>
      <c r="F4" s="76"/>
      <c r="G4" s="76"/>
      <c r="H4" s="76"/>
      <c r="I4" s="76"/>
      <c r="J4" s="76"/>
      <c r="K4" s="76"/>
      <c r="L4" s="76"/>
      <c r="M4" s="76"/>
      <c r="N4" s="76"/>
      <c r="O4" s="75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3"/>
      <c r="AE4" s="123"/>
      <c r="AF4" s="123"/>
      <c r="AG4" s="123"/>
      <c r="AH4" s="123"/>
      <c r="AI4" s="123"/>
      <c r="AJ4" s="514" t="s">
        <v>168</v>
      </c>
      <c r="AK4" s="513" t="s">
        <v>294</v>
      </c>
      <c r="AL4" s="123"/>
      <c r="AM4" s="123"/>
      <c r="AN4" s="514" t="s">
        <v>168</v>
      </c>
      <c r="AO4" s="513" t="s">
        <v>294</v>
      </c>
      <c r="AP4" s="123"/>
      <c r="AQ4" s="123"/>
      <c r="AR4" s="123"/>
      <c r="AS4" s="123"/>
      <c r="AT4" s="123"/>
    </row>
    <row r="5" spans="1:46" s="73" customFormat="1" x14ac:dyDescent="0.3">
      <c r="A5" s="75"/>
      <c r="B5" s="104"/>
      <c r="C5" s="105"/>
      <c r="D5" s="105" t="s">
        <v>295</v>
      </c>
      <c r="E5" s="105" t="s">
        <v>295</v>
      </c>
      <c r="F5" s="1726" t="s">
        <v>296</v>
      </c>
      <c r="G5" s="1727"/>
      <c r="H5" s="1728" t="s">
        <v>297</v>
      </c>
      <c r="I5" s="1728"/>
      <c r="J5" s="1728"/>
      <c r="K5" s="1728"/>
      <c r="L5" s="1727"/>
      <c r="M5" s="106" t="s">
        <v>298</v>
      </c>
      <c r="N5" s="106" t="s">
        <v>299</v>
      </c>
      <c r="O5" s="80"/>
      <c r="P5" s="529"/>
      <c r="Q5" s="529"/>
      <c r="R5" s="529"/>
      <c r="S5" s="529"/>
      <c r="T5" s="529"/>
      <c r="U5" s="529"/>
      <c r="V5" s="529"/>
      <c r="W5" s="529"/>
      <c r="X5" s="2" t="s">
        <v>1645</v>
      </c>
      <c r="Y5" s="2" t="s">
        <v>300</v>
      </c>
      <c r="Z5" s="2"/>
      <c r="AA5" s="2"/>
      <c r="AB5" s="2"/>
      <c r="AC5" s="2"/>
      <c r="AD5" s="2"/>
      <c r="AE5" s="2"/>
      <c r="AF5" s="2"/>
      <c r="AG5" s="2"/>
      <c r="AH5" s="47"/>
      <c r="AI5" s="123"/>
      <c r="AJ5" s="514" t="s">
        <v>1112</v>
      </c>
      <c r="AK5" s="513" t="s">
        <v>1113</v>
      </c>
      <c r="AL5" s="123"/>
      <c r="AM5" s="123"/>
      <c r="AN5" s="514" t="s">
        <v>1112</v>
      </c>
      <c r="AO5" s="513" t="s">
        <v>1113</v>
      </c>
      <c r="AP5" s="123"/>
      <c r="AQ5" s="123"/>
      <c r="AR5" s="123"/>
      <c r="AS5" s="123"/>
      <c r="AT5" s="123"/>
    </row>
    <row r="6" spans="1:46" s="73" customFormat="1" x14ac:dyDescent="0.3">
      <c r="A6" s="75"/>
      <c r="B6" s="107" t="s">
        <v>3</v>
      </c>
      <c r="C6" s="108" t="s">
        <v>302</v>
      </c>
      <c r="D6" s="109" t="s">
        <v>303</v>
      </c>
      <c r="E6" s="109" t="s">
        <v>303</v>
      </c>
      <c r="F6" s="110" t="s">
        <v>3</v>
      </c>
      <c r="G6" s="111" t="s">
        <v>3</v>
      </c>
      <c r="H6" s="112" t="s">
        <v>3</v>
      </c>
      <c r="I6" s="1729" t="s">
        <v>304</v>
      </c>
      <c r="J6" s="1730"/>
      <c r="K6" s="1730"/>
      <c r="L6" s="1731"/>
      <c r="M6" s="113" t="s">
        <v>3</v>
      </c>
      <c r="N6" s="113" t="s">
        <v>3</v>
      </c>
      <c r="O6" s="75"/>
      <c r="P6" s="2" t="s">
        <v>1645</v>
      </c>
      <c r="Q6" s="2" t="s">
        <v>300</v>
      </c>
      <c r="R6" s="2"/>
      <c r="S6" s="2"/>
      <c r="T6" s="2"/>
      <c r="U6" s="2"/>
      <c r="V6" s="2"/>
      <c r="W6" s="47"/>
      <c r="X6" s="2"/>
      <c r="Y6" s="2" t="s">
        <v>305</v>
      </c>
      <c r="Z6" s="2" t="s">
        <v>306</v>
      </c>
      <c r="AA6" s="2"/>
      <c r="AB6" s="2"/>
      <c r="AC6" s="2"/>
      <c r="AD6" s="2" t="s">
        <v>307</v>
      </c>
      <c r="AE6" s="2" t="s">
        <v>308</v>
      </c>
      <c r="AF6" s="2" t="s">
        <v>1113</v>
      </c>
      <c r="AG6" s="2" t="s">
        <v>290</v>
      </c>
      <c r="AH6" s="47"/>
      <c r="AI6" s="47"/>
      <c r="AJ6" s="47"/>
      <c r="AK6" s="47"/>
      <c r="AL6" s="123"/>
      <c r="AM6" s="123"/>
      <c r="AN6" s="47"/>
      <c r="AO6" s="47"/>
      <c r="AP6" s="123"/>
      <c r="AQ6" s="123"/>
      <c r="AR6" s="123"/>
      <c r="AS6" s="123"/>
      <c r="AT6" s="123"/>
    </row>
    <row r="7" spans="1:46" s="73" customFormat="1" ht="17.25" thickBot="1" x14ac:dyDescent="0.35">
      <c r="A7" s="75"/>
      <c r="B7" s="114"/>
      <c r="C7" s="115"/>
      <c r="D7" s="115" t="s">
        <v>309</v>
      </c>
      <c r="E7" s="115" t="s">
        <v>310</v>
      </c>
      <c r="F7" s="116" t="s">
        <v>309</v>
      </c>
      <c r="G7" s="117" t="s">
        <v>310</v>
      </c>
      <c r="H7" s="118" t="s">
        <v>309</v>
      </c>
      <c r="I7" s="119" t="s">
        <v>311</v>
      </c>
      <c r="J7" s="119" t="s">
        <v>312</v>
      </c>
      <c r="K7" s="120" t="s">
        <v>313</v>
      </c>
      <c r="L7" s="115" t="s">
        <v>314</v>
      </c>
      <c r="M7" s="121" t="s">
        <v>309</v>
      </c>
      <c r="N7" s="121" t="s">
        <v>309</v>
      </c>
      <c r="O7" s="75"/>
      <c r="P7" s="2" t="s">
        <v>315</v>
      </c>
      <c r="Q7" s="2" t="s">
        <v>305</v>
      </c>
      <c r="R7" s="2" t="s">
        <v>306</v>
      </c>
      <c r="S7" s="2" t="s">
        <v>307</v>
      </c>
      <c r="T7" s="2" t="s">
        <v>308</v>
      </c>
      <c r="U7" s="2" t="s">
        <v>1113</v>
      </c>
      <c r="V7" s="2" t="s">
        <v>290</v>
      </c>
      <c r="W7" s="47"/>
      <c r="X7" s="2" t="s">
        <v>315</v>
      </c>
      <c r="Y7" s="2" t="s">
        <v>316</v>
      </c>
      <c r="Z7" s="2" t="s">
        <v>311</v>
      </c>
      <c r="AA7" s="2" t="s">
        <v>312</v>
      </c>
      <c r="AB7" s="2" t="s">
        <v>313</v>
      </c>
      <c r="AC7" s="2" t="s">
        <v>314</v>
      </c>
      <c r="AD7" s="2" t="s">
        <v>1576</v>
      </c>
      <c r="AE7" s="2" t="s">
        <v>1503</v>
      </c>
      <c r="AF7" s="2" t="s">
        <v>1113</v>
      </c>
      <c r="AG7" s="2"/>
      <c r="AH7" s="47"/>
      <c r="AI7" s="47"/>
      <c r="AJ7" s="2" t="s">
        <v>167</v>
      </c>
      <c r="AK7" s="2" t="s">
        <v>317</v>
      </c>
      <c r="AL7" s="2" t="s">
        <v>318</v>
      </c>
      <c r="AM7" s="123"/>
      <c r="AN7" s="2" t="s">
        <v>167</v>
      </c>
      <c r="AO7" s="2" t="s">
        <v>318</v>
      </c>
      <c r="AP7" s="2" t="s">
        <v>1579</v>
      </c>
      <c r="AQ7" s="2" t="s">
        <v>317</v>
      </c>
      <c r="AR7" s="2" t="s">
        <v>1427</v>
      </c>
      <c r="AS7" s="123"/>
      <c r="AT7" s="123"/>
    </row>
    <row r="8" spans="1:46" s="73" customFormat="1" ht="21" customHeight="1" x14ac:dyDescent="0.3">
      <c r="A8" s="75"/>
      <c r="B8" s="81">
        <v>1</v>
      </c>
      <c r="C8" s="82" t="s">
        <v>6</v>
      </c>
      <c r="D8" s="83">
        <f>+F8+H8+M8+N8</f>
        <v>1</v>
      </c>
      <c r="E8" s="84">
        <f>+G8+I8+J8+K8+L8</f>
        <v>1</v>
      </c>
      <c r="F8" s="85"/>
      <c r="G8" s="86"/>
      <c r="H8" s="87">
        <v>1</v>
      </c>
      <c r="I8" s="88"/>
      <c r="J8" s="88"/>
      <c r="K8" s="88">
        <v>1</v>
      </c>
      <c r="L8" s="89"/>
      <c r="M8" s="90"/>
      <c r="N8" s="90"/>
      <c r="O8" s="75"/>
      <c r="P8" s="2" t="s">
        <v>6</v>
      </c>
      <c r="Q8" s="2"/>
      <c r="R8" s="2">
        <v>1</v>
      </c>
      <c r="S8" s="2"/>
      <c r="T8" s="2"/>
      <c r="U8" s="2"/>
      <c r="V8" s="2">
        <v>1</v>
      </c>
      <c r="W8" s="47"/>
      <c r="X8" s="2" t="s">
        <v>6</v>
      </c>
      <c r="Y8" s="2"/>
      <c r="Z8" s="2"/>
      <c r="AA8" s="2"/>
      <c r="AB8" s="2">
        <v>1</v>
      </c>
      <c r="AC8" s="2"/>
      <c r="AD8" s="2"/>
      <c r="AE8" s="2"/>
      <c r="AF8" s="2"/>
      <c r="AG8" s="2">
        <v>1</v>
      </c>
      <c r="AH8" s="47"/>
      <c r="AI8" s="47"/>
      <c r="AJ8" s="2" t="s">
        <v>6</v>
      </c>
      <c r="AK8" s="2" t="s">
        <v>306</v>
      </c>
      <c r="AL8" s="2" t="s">
        <v>319</v>
      </c>
      <c r="AM8" s="123"/>
      <c r="AN8" s="2" t="s">
        <v>6</v>
      </c>
      <c r="AO8" s="2" t="s">
        <v>319</v>
      </c>
      <c r="AP8" s="2" t="s">
        <v>320</v>
      </c>
      <c r="AQ8" s="2" t="s">
        <v>306</v>
      </c>
      <c r="AR8" s="2" t="s">
        <v>313</v>
      </c>
      <c r="AS8" s="123"/>
      <c r="AT8" s="123"/>
    </row>
    <row r="9" spans="1:46" s="73" customFormat="1" ht="21" customHeight="1" x14ac:dyDescent="0.3">
      <c r="A9" s="75"/>
      <c r="B9" s="91">
        <v>2</v>
      </c>
      <c r="C9" s="92" t="s">
        <v>8</v>
      </c>
      <c r="D9" s="87">
        <f>+F9+H9+M9+N9</f>
        <v>1</v>
      </c>
      <c r="E9" s="93">
        <f>+G9+I9+J9+K9+L9</f>
        <v>1</v>
      </c>
      <c r="F9" s="94"/>
      <c r="G9" s="89"/>
      <c r="H9" s="87">
        <v>1</v>
      </c>
      <c r="I9" s="88"/>
      <c r="J9" s="88"/>
      <c r="K9" s="88">
        <v>1</v>
      </c>
      <c r="L9" s="89"/>
      <c r="M9" s="95"/>
      <c r="N9" s="95"/>
      <c r="O9" s="75"/>
      <c r="P9" s="2" t="s">
        <v>8</v>
      </c>
      <c r="Q9" s="2"/>
      <c r="R9" s="2">
        <v>1</v>
      </c>
      <c r="S9" s="2"/>
      <c r="T9" s="2"/>
      <c r="U9" s="2"/>
      <c r="V9" s="2">
        <v>1</v>
      </c>
      <c r="W9" s="47"/>
      <c r="X9" s="2" t="s">
        <v>8</v>
      </c>
      <c r="Y9" s="2"/>
      <c r="Z9" s="2"/>
      <c r="AA9" s="2"/>
      <c r="AB9" s="2">
        <v>1</v>
      </c>
      <c r="AC9" s="2"/>
      <c r="AD9" s="2"/>
      <c r="AE9" s="2"/>
      <c r="AF9" s="2"/>
      <c r="AG9" s="2">
        <v>1</v>
      </c>
      <c r="AH9" s="47"/>
      <c r="AI9" s="47"/>
      <c r="AJ9" s="2" t="s">
        <v>8</v>
      </c>
      <c r="AK9" s="2" t="s">
        <v>306</v>
      </c>
      <c r="AL9" s="2" t="s">
        <v>321</v>
      </c>
      <c r="AM9" s="123"/>
      <c r="AN9" s="2" t="s">
        <v>8</v>
      </c>
      <c r="AO9" s="2" t="s">
        <v>321</v>
      </c>
      <c r="AP9" s="2" t="s">
        <v>322</v>
      </c>
      <c r="AQ9" s="2" t="s">
        <v>306</v>
      </c>
      <c r="AR9" s="2" t="s">
        <v>313</v>
      </c>
      <c r="AS9" s="123"/>
      <c r="AT9" s="123"/>
    </row>
    <row r="10" spans="1:46" s="73" customFormat="1" ht="21" customHeight="1" x14ac:dyDescent="0.3">
      <c r="A10" s="75"/>
      <c r="B10" s="91">
        <v>3</v>
      </c>
      <c r="C10" s="92" t="s">
        <v>160</v>
      </c>
      <c r="D10" s="87">
        <f t="shared" ref="D10:D19" si="0">+F10+H10+M10+N10</f>
        <v>1</v>
      </c>
      <c r="E10" s="93">
        <f t="shared" ref="E10:E19" si="1">+G10+I10+J10+K10+L10</f>
        <v>1</v>
      </c>
      <c r="F10" s="94"/>
      <c r="G10" s="89"/>
      <c r="H10" s="87">
        <v>1</v>
      </c>
      <c r="I10" s="88"/>
      <c r="J10" s="88"/>
      <c r="K10" s="88">
        <v>1</v>
      </c>
      <c r="L10" s="89"/>
      <c r="M10" s="95"/>
      <c r="N10" s="95"/>
      <c r="O10" s="75"/>
      <c r="P10" s="2" t="s">
        <v>160</v>
      </c>
      <c r="Q10" s="2"/>
      <c r="R10" s="2">
        <v>1</v>
      </c>
      <c r="S10" s="2"/>
      <c r="T10" s="2"/>
      <c r="U10" s="2"/>
      <c r="V10" s="2">
        <v>1</v>
      </c>
      <c r="W10" s="47"/>
      <c r="X10" s="2" t="s">
        <v>160</v>
      </c>
      <c r="Y10" s="2"/>
      <c r="Z10" s="2"/>
      <c r="AA10" s="2"/>
      <c r="AB10" s="2">
        <v>1</v>
      </c>
      <c r="AC10" s="2"/>
      <c r="AD10" s="2"/>
      <c r="AE10" s="2"/>
      <c r="AF10" s="2"/>
      <c r="AG10" s="2">
        <v>1</v>
      </c>
      <c r="AH10" s="47"/>
      <c r="AI10" s="47"/>
      <c r="AJ10" s="2" t="s">
        <v>160</v>
      </c>
      <c r="AK10" s="2" t="s">
        <v>306</v>
      </c>
      <c r="AL10" s="2" t="s">
        <v>323</v>
      </c>
      <c r="AM10" s="123"/>
      <c r="AN10" s="2" t="s">
        <v>160</v>
      </c>
      <c r="AO10" s="2" t="s">
        <v>323</v>
      </c>
      <c r="AP10" s="2" t="s">
        <v>324</v>
      </c>
      <c r="AQ10" s="2" t="s">
        <v>306</v>
      </c>
      <c r="AR10" s="2" t="s">
        <v>313</v>
      </c>
      <c r="AS10" s="123"/>
      <c r="AT10" s="123"/>
    </row>
    <row r="11" spans="1:46" s="73" customFormat="1" ht="21" customHeight="1" x14ac:dyDescent="0.3">
      <c r="A11" s="75"/>
      <c r="B11" s="91">
        <v>4</v>
      </c>
      <c r="C11" s="92" t="s">
        <v>11</v>
      </c>
      <c r="D11" s="87">
        <f t="shared" si="0"/>
        <v>1</v>
      </c>
      <c r="E11" s="93">
        <f t="shared" si="1"/>
        <v>2</v>
      </c>
      <c r="F11" s="94">
        <v>1</v>
      </c>
      <c r="G11" s="89">
        <v>2</v>
      </c>
      <c r="H11" s="87"/>
      <c r="I11" s="88"/>
      <c r="J11" s="88"/>
      <c r="K11" s="88"/>
      <c r="L11" s="89"/>
      <c r="M11" s="95"/>
      <c r="N11" s="95"/>
      <c r="O11" s="75"/>
      <c r="P11" s="2" t="s">
        <v>11</v>
      </c>
      <c r="Q11" s="2">
        <v>1</v>
      </c>
      <c r="R11" s="2"/>
      <c r="S11" s="2"/>
      <c r="T11" s="2"/>
      <c r="U11" s="2"/>
      <c r="V11" s="2">
        <v>1</v>
      </c>
      <c r="W11" s="47"/>
      <c r="X11" s="2" t="s">
        <v>11</v>
      </c>
      <c r="Y11" s="2">
        <v>2</v>
      </c>
      <c r="Z11" s="2"/>
      <c r="AA11" s="2"/>
      <c r="AB11" s="2"/>
      <c r="AC11" s="2"/>
      <c r="AD11" s="2"/>
      <c r="AE11" s="2"/>
      <c r="AF11" s="2"/>
      <c r="AG11" s="2">
        <v>2</v>
      </c>
      <c r="AH11" s="47"/>
      <c r="AI11" s="47"/>
      <c r="AJ11" s="2" t="s">
        <v>11</v>
      </c>
      <c r="AK11" s="2" t="s">
        <v>305</v>
      </c>
      <c r="AL11" s="2" t="s">
        <v>325</v>
      </c>
      <c r="AM11" s="123"/>
      <c r="AN11" s="2" t="s">
        <v>11</v>
      </c>
      <c r="AO11" s="2" t="s">
        <v>325</v>
      </c>
      <c r="AP11" s="2" t="s">
        <v>326</v>
      </c>
      <c r="AQ11" s="2" t="s">
        <v>305</v>
      </c>
      <c r="AR11" s="2" t="s">
        <v>316</v>
      </c>
      <c r="AS11" s="123"/>
      <c r="AT11" s="123"/>
    </row>
    <row r="12" spans="1:46" s="73" customFormat="1" ht="21" customHeight="1" x14ac:dyDescent="0.3">
      <c r="A12" s="75"/>
      <c r="B12" s="91">
        <v>5</v>
      </c>
      <c r="C12" s="92" t="s">
        <v>13</v>
      </c>
      <c r="D12" s="87">
        <f t="shared" si="0"/>
        <v>1</v>
      </c>
      <c r="E12" s="93">
        <f t="shared" si="1"/>
        <v>1</v>
      </c>
      <c r="F12" s="94">
        <v>1</v>
      </c>
      <c r="G12" s="89">
        <v>1</v>
      </c>
      <c r="H12" s="87"/>
      <c r="I12" s="88"/>
      <c r="J12" s="88"/>
      <c r="K12" s="88"/>
      <c r="L12" s="89"/>
      <c r="M12" s="95"/>
      <c r="N12" s="95"/>
      <c r="O12" s="75"/>
      <c r="P12" s="2" t="s">
        <v>13</v>
      </c>
      <c r="Q12" s="2">
        <v>1</v>
      </c>
      <c r="R12" s="2"/>
      <c r="S12" s="2"/>
      <c r="T12" s="2"/>
      <c r="U12" s="2"/>
      <c r="V12" s="2">
        <v>1</v>
      </c>
      <c r="W12" s="47"/>
      <c r="X12" s="2" t="s">
        <v>13</v>
      </c>
      <c r="Y12" s="2">
        <v>1</v>
      </c>
      <c r="Z12" s="2"/>
      <c r="AA12" s="2"/>
      <c r="AB12" s="2"/>
      <c r="AC12" s="2"/>
      <c r="AD12" s="2"/>
      <c r="AE12" s="2"/>
      <c r="AF12" s="2"/>
      <c r="AG12" s="2">
        <v>1</v>
      </c>
      <c r="AH12" s="47"/>
      <c r="AI12" s="47"/>
      <c r="AJ12" s="2" t="s">
        <v>13</v>
      </c>
      <c r="AK12" s="2" t="s">
        <v>305</v>
      </c>
      <c r="AL12" s="2" t="s">
        <v>327</v>
      </c>
      <c r="AM12" s="123"/>
      <c r="AN12" s="2" t="s">
        <v>11</v>
      </c>
      <c r="AO12" s="2" t="s">
        <v>325</v>
      </c>
      <c r="AP12" s="2" t="s">
        <v>328</v>
      </c>
      <c r="AQ12" s="2" t="s">
        <v>305</v>
      </c>
      <c r="AR12" s="2" t="s">
        <v>316</v>
      </c>
      <c r="AS12" s="123"/>
      <c r="AT12" s="123"/>
    </row>
    <row r="13" spans="1:46" s="73" customFormat="1" ht="21" customHeight="1" x14ac:dyDescent="0.3">
      <c r="A13" s="75"/>
      <c r="B13" s="91">
        <v>6</v>
      </c>
      <c r="C13" s="92" t="s">
        <v>161</v>
      </c>
      <c r="D13" s="87">
        <f t="shared" si="0"/>
        <v>1</v>
      </c>
      <c r="E13" s="93">
        <f t="shared" si="1"/>
        <v>1</v>
      </c>
      <c r="F13" s="94">
        <v>1</v>
      </c>
      <c r="G13" s="89">
        <v>1</v>
      </c>
      <c r="H13" s="87"/>
      <c r="I13" s="88"/>
      <c r="J13" s="88"/>
      <c r="K13" s="88"/>
      <c r="L13" s="89"/>
      <c r="M13" s="95"/>
      <c r="N13" s="95"/>
      <c r="O13" s="75"/>
      <c r="P13" s="2" t="s">
        <v>161</v>
      </c>
      <c r="Q13" s="2">
        <v>1</v>
      </c>
      <c r="R13" s="2"/>
      <c r="S13" s="2"/>
      <c r="T13" s="2"/>
      <c r="U13" s="2"/>
      <c r="V13" s="2">
        <v>1</v>
      </c>
      <c r="W13" s="47"/>
      <c r="X13" s="2" t="s">
        <v>161</v>
      </c>
      <c r="Y13" s="2">
        <v>1</v>
      </c>
      <c r="Z13" s="2"/>
      <c r="AA13" s="2"/>
      <c r="AB13" s="2"/>
      <c r="AC13" s="2"/>
      <c r="AD13" s="2"/>
      <c r="AE13" s="2"/>
      <c r="AF13" s="2"/>
      <c r="AG13" s="2">
        <v>1</v>
      </c>
      <c r="AH13" s="47"/>
      <c r="AI13" s="47"/>
      <c r="AJ13" s="2" t="s">
        <v>161</v>
      </c>
      <c r="AK13" s="2" t="s">
        <v>305</v>
      </c>
      <c r="AL13" s="2" t="s">
        <v>329</v>
      </c>
      <c r="AM13" s="123"/>
      <c r="AN13" s="2" t="s">
        <v>13</v>
      </c>
      <c r="AO13" s="2" t="s">
        <v>327</v>
      </c>
      <c r="AP13" s="2" t="s">
        <v>322</v>
      </c>
      <c r="AQ13" s="2" t="s">
        <v>305</v>
      </c>
      <c r="AR13" s="2" t="s">
        <v>316</v>
      </c>
      <c r="AS13" s="123"/>
      <c r="AT13" s="123"/>
    </row>
    <row r="14" spans="1:46" s="73" customFormat="1" ht="21" customHeight="1" x14ac:dyDescent="0.3">
      <c r="A14" s="75"/>
      <c r="B14" s="91">
        <v>7</v>
      </c>
      <c r="C14" s="92" t="s">
        <v>16</v>
      </c>
      <c r="D14" s="87">
        <f t="shared" si="0"/>
        <v>2</v>
      </c>
      <c r="E14" s="93">
        <f t="shared" si="1"/>
        <v>3</v>
      </c>
      <c r="F14" s="94"/>
      <c r="G14" s="89"/>
      <c r="H14" s="87">
        <v>2</v>
      </c>
      <c r="I14" s="88">
        <v>1</v>
      </c>
      <c r="J14" s="88"/>
      <c r="K14" s="88">
        <v>2</v>
      </c>
      <c r="L14" s="89"/>
      <c r="M14" s="95"/>
      <c r="N14" s="95"/>
      <c r="O14" s="75"/>
      <c r="P14" s="2" t="s">
        <v>16</v>
      </c>
      <c r="Q14" s="2"/>
      <c r="R14" s="2">
        <v>2</v>
      </c>
      <c r="S14" s="2"/>
      <c r="T14" s="2"/>
      <c r="U14" s="2"/>
      <c r="V14" s="2">
        <v>2</v>
      </c>
      <c r="W14" s="47"/>
      <c r="X14" s="2" t="s">
        <v>16</v>
      </c>
      <c r="Y14" s="2"/>
      <c r="Z14" s="2">
        <v>1</v>
      </c>
      <c r="AA14" s="2"/>
      <c r="AB14" s="2">
        <v>2</v>
      </c>
      <c r="AC14" s="2"/>
      <c r="AD14" s="2"/>
      <c r="AE14" s="2"/>
      <c r="AF14" s="2"/>
      <c r="AG14" s="2">
        <v>3</v>
      </c>
      <c r="AH14" s="47"/>
      <c r="AI14" s="47"/>
      <c r="AJ14" s="2" t="s">
        <v>16</v>
      </c>
      <c r="AK14" s="2" t="s">
        <v>306</v>
      </c>
      <c r="AL14" s="2" t="s">
        <v>330</v>
      </c>
      <c r="AM14" s="123"/>
      <c r="AN14" s="2" t="s">
        <v>161</v>
      </c>
      <c r="AO14" s="2" t="s">
        <v>329</v>
      </c>
      <c r="AP14" s="2" t="s">
        <v>322</v>
      </c>
      <c r="AQ14" s="2" t="s">
        <v>305</v>
      </c>
      <c r="AR14" s="2" t="s">
        <v>316</v>
      </c>
      <c r="AS14" s="123"/>
      <c r="AT14" s="123"/>
    </row>
    <row r="15" spans="1:46" s="73" customFormat="1" ht="21" customHeight="1" x14ac:dyDescent="0.3">
      <c r="A15" s="75"/>
      <c r="B15" s="91">
        <v>8</v>
      </c>
      <c r="C15" s="92" t="s">
        <v>18</v>
      </c>
      <c r="D15" s="87">
        <f t="shared" si="0"/>
        <v>1</v>
      </c>
      <c r="E15" s="93">
        <f t="shared" si="1"/>
        <v>3</v>
      </c>
      <c r="F15" s="94">
        <v>1</v>
      </c>
      <c r="G15" s="89">
        <v>3</v>
      </c>
      <c r="H15" s="87"/>
      <c r="I15" s="88"/>
      <c r="J15" s="88"/>
      <c r="K15" s="88"/>
      <c r="L15" s="89"/>
      <c r="M15" s="95"/>
      <c r="N15" s="95"/>
      <c r="O15" s="75"/>
      <c r="P15" s="2" t="s">
        <v>18</v>
      </c>
      <c r="Q15" s="2">
        <v>1</v>
      </c>
      <c r="R15" s="2"/>
      <c r="S15" s="2"/>
      <c r="T15" s="2"/>
      <c r="U15" s="2"/>
      <c r="V15" s="2">
        <v>1</v>
      </c>
      <c r="W15" s="47"/>
      <c r="X15" s="2" t="s">
        <v>18</v>
      </c>
      <c r="Y15" s="2">
        <v>3</v>
      </c>
      <c r="Z15" s="2"/>
      <c r="AA15" s="2"/>
      <c r="AB15" s="2"/>
      <c r="AC15" s="2"/>
      <c r="AD15" s="2"/>
      <c r="AE15" s="2"/>
      <c r="AF15" s="2"/>
      <c r="AG15" s="2">
        <v>3</v>
      </c>
      <c r="AH15" s="47"/>
      <c r="AI15" s="47"/>
      <c r="AJ15" s="2" t="s">
        <v>16</v>
      </c>
      <c r="AK15" s="2" t="s">
        <v>306</v>
      </c>
      <c r="AL15" s="2" t="s">
        <v>331</v>
      </c>
      <c r="AM15" s="123"/>
      <c r="AN15" s="2" t="s">
        <v>16</v>
      </c>
      <c r="AO15" s="2" t="s">
        <v>330</v>
      </c>
      <c r="AP15" s="2" t="s">
        <v>332</v>
      </c>
      <c r="AQ15" s="2" t="s">
        <v>306</v>
      </c>
      <c r="AR15" s="2" t="s">
        <v>313</v>
      </c>
      <c r="AS15" s="123"/>
      <c r="AT15" s="123"/>
    </row>
    <row r="16" spans="1:46" s="73" customFormat="1" ht="21" customHeight="1" x14ac:dyDescent="0.3">
      <c r="A16" s="75"/>
      <c r="B16" s="91">
        <v>9</v>
      </c>
      <c r="C16" s="92" t="s">
        <v>20</v>
      </c>
      <c r="D16" s="87">
        <f t="shared" si="0"/>
        <v>1</v>
      </c>
      <c r="E16" s="93">
        <f t="shared" si="1"/>
        <v>3</v>
      </c>
      <c r="F16" s="94">
        <v>1</v>
      </c>
      <c r="G16" s="89">
        <v>3</v>
      </c>
      <c r="H16" s="87"/>
      <c r="I16" s="88"/>
      <c r="J16" s="88"/>
      <c r="K16" s="88"/>
      <c r="L16" s="89"/>
      <c r="M16" s="95"/>
      <c r="N16" s="95"/>
      <c r="O16" s="75"/>
      <c r="P16" s="2" t="s">
        <v>20</v>
      </c>
      <c r="Q16" s="2">
        <v>1</v>
      </c>
      <c r="R16" s="2"/>
      <c r="S16" s="2"/>
      <c r="T16" s="2"/>
      <c r="U16" s="2"/>
      <c r="V16" s="2">
        <v>1</v>
      </c>
      <c r="W16" s="47"/>
      <c r="X16" s="2" t="s">
        <v>20</v>
      </c>
      <c r="Y16" s="2">
        <v>3</v>
      </c>
      <c r="Z16" s="2"/>
      <c r="AA16" s="2"/>
      <c r="AB16" s="2"/>
      <c r="AC16" s="2"/>
      <c r="AD16" s="2"/>
      <c r="AE16" s="2"/>
      <c r="AF16" s="2"/>
      <c r="AG16" s="2">
        <v>3</v>
      </c>
      <c r="AH16" s="47"/>
      <c r="AI16" s="47"/>
      <c r="AJ16" s="2" t="s">
        <v>18</v>
      </c>
      <c r="AK16" s="2" t="s">
        <v>305</v>
      </c>
      <c r="AL16" s="2" t="s">
        <v>333</v>
      </c>
      <c r="AM16" s="123"/>
      <c r="AN16" s="2" t="s">
        <v>16</v>
      </c>
      <c r="AO16" s="2" t="s">
        <v>330</v>
      </c>
      <c r="AP16" s="2" t="s">
        <v>334</v>
      </c>
      <c r="AQ16" s="2" t="s">
        <v>306</v>
      </c>
      <c r="AR16" s="2" t="s">
        <v>313</v>
      </c>
      <c r="AS16" s="123"/>
      <c r="AT16" s="123"/>
    </row>
    <row r="17" spans="1:46" s="73" customFormat="1" ht="21" customHeight="1" x14ac:dyDescent="0.3">
      <c r="A17" s="75"/>
      <c r="B17" s="91">
        <v>10</v>
      </c>
      <c r="C17" s="92" t="s">
        <v>22</v>
      </c>
      <c r="D17" s="87">
        <f t="shared" si="0"/>
        <v>2</v>
      </c>
      <c r="E17" s="93">
        <f t="shared" si="1"/>
        <v>2</v>
      </c>
      <c r="F17" s="94">
        <v>2</v>
      </c>
      <c r="G17" s="89">
        <v>2</v>
      </c>
      <c r="H17" s="87"/>
      <c r="I17" s="88"/>
      <c r="J17" s="88"/>
      <c r="K17" s="88"/>
      <c r="L17" s="89"/>
      <c r="M17" s="95"/>
      <c r="N17" s="95"/>
      <c r="O17" s="75"/>
      <c r="P17" s="2" t="s">
        <v>22</v>
      </c>
      <c r="Q17" s="2">
        <v>2</v>
      </c>
      <c r="R17" s="2"/>
      <c r="S17" s="2"/>
      <c r="T17" s="2"/>
      <c r="U17" s="2"/>
      <c r="V17" s="2">
        <v>2</v>
      </c>
      <c r="W17" s="47"/>
      <c r="X17" s="2" t="s">
        <v>22</v>
      </c>
      <c r="Y17" s="2">
        <v>2</v>
      </c>
      <c r="Z17" s="2"/>
      <c r="AA17" s="2"/>
      <c r="AB17" s="2"/>
      <c r="AC17" s="2"/>
      <c r="AD17" s="2"/>
      <c r="AE17" s="2"/>
      <c r="AF17" s="2"/>
      <c r="AG17" s="2">
        <v>2</v>
      </c>
      <c r="AH17" s="47"/>
      <c r="AI17" s="47"/>
      <c r="AJ17" s="2" t="s">
        <v>20</v>
      </c>
      <c r="AK17" s="2" t="s">
        <v>305</v>
      </c>
      <c r="AL17" s="2" t="s">
        <v>335</v>
      </c>
      <c r="AM17" s="123"/>
      <c r="AN17" s="2" t="s">
        <v>16</v>
      </c>
      <c r="AO17" s="2" t="s">
        <v>331</v>
      </c>
      <c r="AP17" s="2" t="s">
        <v>1801</v>
      </c>
      <c r="AQ17" s="2" t="s">
        <v>306</v>
      </c>
      <c r="AR17" s="2" t="s">
        <v>311</v>
      </c>
      <c r="AS17" s="123"/>
      <c r="AT17" s="123"/>
    </row>
    <row r="18" spans="1:46" s="73" customFormat="1" ht="21" customHeight="1" x14ac:dyDescent="0.3">
      <c r="A18" s="75"/>
      <c r="B18" s="91">
        <v>11</v>
      </c>
      <c r="C18" s="92" t="s">
        <v>24</v>
      </c>
      <c r="D18" s="87">
        <f t="shared" si="0"/>
        <v>2</v>
      </c>
      <c r="E18" s="93">
        <f t="shared" si="1"/>
        <v>3</v>
      </c>
      <c r="F18" s="94">
        <v>2</v>
      </c>
      <c r="G18" s="89">
        <v>3</v>
      </c>
      <c r="H18" s="87"/>
      <c r="I18" s="88"/>
      <c r="J18" s="88"/>
      <c r="K18" s="88"/>
      <c r="L18" s="89"/>
      <c r="M18" s="95"/>
      <c r="N18" s="95"/>
      <c r="O18" s="75"/>
      <c r="P18" s="2" t="s">
        <v>24</v>
      </c>
      <c r="Q18" s="2">
        <v>2</v>
      </c>
      <c r="R18" s="2"/>
      <c r="S18" s="2"/>
      <c r="T18" s="2"/>
      <c r="U18" s="2"/>
      <c r="V18" s="2">
        <v>2</v>
      </c>
      <c r="W18" s="47"/>
      <c r="X18" s="2" t="s">
        <v>24</v>
      </c>
      <c r="Y18" s="2">
        <v>3</v>
      </c>
      <c r="Z18" s="2"/>
      <c r="AA18" s="2"/>
      <c r="AB18" s="2"/>
      <c r="AC18" s="2"/>
      <c r="AD18" s="2"/>
      <c r="AE18" s="2"/>
      <c r="AF18" s="2"/>
      <c r="AG18" s="2">
        <v>3</v>
      </c>
      <c r="AH18" s="47"/>
      <c r="AI18" s="47"/>
      <c r="AJ18" s="2" t="s">
        <v>22</v>
      </c>
      <c r="AK18" s="2" t="s">
        <v>305</v>
      </c>
      <c r="AL18" s="2" t="s">
        <v>336</v>
      </c>
      <c r="AM18" s="123"/>
      <c r="AN18" s="2" t="s">
        <v>18</v>
      </c>
      <c r="AO18" s="2" t="s">
        <v>333</v>
      </c>
      <c r="AP18" s="2" t="s">
        <v>338</v>
      </c>
      <c r="AQ18" s="2" t="s">
        <v>305</v>
      </c>
      <c r="AR18" s="2" t="s">
        <v>316</v>
      </c>
      <c r="AS18" s="123"/>
      <c r="AT18" s="123"/>
    </row>
    <row r="19" spans="1:46" s="73" customFormat="1" ht="21" customHeight="1" x14ac:dyDescent="0.3">
      <c r="A19" s="75"/>
      <c r="B19" s="91">
        <v>12</v>
      </c>
      <c r="C19" s="92" t="s">
        <v>26</v>
      </c>
      <c r="D19" s="87">
        <f t="shared" si="0"/>
        <v>1</v>
      </c>
      <c r="E19" s="93">
        <f t="shared" si="1"/>
        <v>1</v>
      </c>
      <c r="F19" s="94">
        <v>1</v>
      </c>
      <c r="G19" s="89">
        <v>1</v>
      </c>
      <c r="H19" s="87"/>
      <c r="I19" s="88"/>
      <c r="J19" s="88"/>
      <c r="K19" s="88"/>
      <c r="L19" s="89"/>
      <c r="M19" s="95"/>
      <c r="N19" s="95"/>
      <c r="O19" s="75"/>
      <c r="P19" s="2" t="s">
        <v>26</v>
      </c>
      <c r="Q19" s="2">
        <v>1</v>
      </c>
      <c r="R19" s="2"/>
      <c r="S19" s="2"/>
      <c r="T19" s="2"/>
      <c r="U19" s="2"/>
      <c r="V19" s="2">
        <v>1</v>
      </c>
      <c r="W19" s="47"/>
      <c r="X19" s="2" t="s">
        <v>26</v>
      </c>
      <c r="Y19" s="2">
        <v>1</v>
      </c>
      <c r="Z19" s="2"/>
      <c r="AA19" s="2"/>
      <c r="AB19" s="2"/>
      <c r="AC19" s="2"/>
      <c r="AD19" s="2"/>
      <c r="AE19" s="2"/>
      <c r="AF19" s="2"/>
      <c r="AG19" s="2">
        <v>1</v>
      </c>
      <c r="AH19" s="47"/>
      <c r="AI19" s="47"/>
      <c r="AJ19" s="2" t="s">
        <v>22</v>
      </c>
      <c r="AK19" s="2" t="s">
        <v>305</v>
      </c>
      <c r="AL19" s="2" t="s">
        <v>337</v>
      </c>
      <c r="AM19" s="123"/>
      <c r="AN19" s="2" t="s">
        <v>18</v>
      </c>
      <c r="AO19" s="2" t="s">
        <v>333</v>
      </c>
      <c r="AP19" s="2" t="s">
        <v>340</v>
      </c>
      <c r="AQ19" s="2" t="s">
        <v>305</v>
      </c>
      <c r="AR19" s="2" t="s">
        <v>316</v>
      </c>
      <c r="AS19" s="123"/>
      <c r="AT19" s="123"/>
    </row>
    <row r="20" spans="1:46" s="73" customFormat="1" ht="21" customHeight="1" x14ac:dyDescent="0.3">
      <c r="A20" s="75"/>
      <c r="B20" s="91">
        <v>13</v>
      </c>
      <c r="C20" s="92" t="s">
        <v>1817</v>
      </c>
      <c r="D20" s="87">
        <f t="shared" ref="D20" si="2">+F20+H20+M20+N20</f>
        <v>1</v>
      </c>
      <c r="E20" s="93">
        <f t="shared" ref="E20" si="3">+G20+I20+J20+K20+L20</f>
        <v>3</v>
      </c>
      <c r="F20" s="94"/>
      <c r="G20" s="89"/>
      <c r="H20" s="87">
        <v>1</v>
      </c>
      <c r="I20" s="88"/>
      <c r="J20" s="88">
        <v>1</v>
      </c>
      <c r="K20" s="88">
        <v>2</v>
      </c>
      <c r="L20" s="89"/>
      <c r="M20" s="95"/>
      <c r="N20" s="95"/>
      <c r="O20" s="75"/>
      <c r="P20" s="2" t="s">
        <v>1817</v>
      </c>
      <c r="Q20" s="2"/>
      <c r="R20" s="2">
        <v>1</v>
      </c>
      <c r="S20" s="2"/>
      <c r="T20" s="2"/>
      <c r="U20" s="2"/>
      <c r="V20" s="2">
        <v>1</v>
      </c>
      <c r="W20" s="47"/>
      <c r="X20" s="2" t="s">
        <v>1817</v>
      </c>
      <c r="Y20" s="2"/>
      <c r="Z20" s="2"/>
      <c r="AA20" s="2">
        <v>1</v>
      </c>
      <c r="AB20" s="2">
        <v>2</v>
      </c>
      <c r="AC20" s="2"/>
      <c r="AD20" s="2"/>
      <c r="AE20" s="2"/>
      <c r="AF20" s="2"/>
      <c r="AG20" s="2">
        <v>3</v>
      </c>
      <c r="AH20" s="47"/>
      <c r="AI20" s="47"/>
      <c r="AJ20" s="2" t="s">
        <v>24</v>
      </c>
      <c r="AK20" s="2" t="s">
        <v>305</v>
      </c>
      <c r="AL20" s="2" t="s">
        <v>339</v>
      </c>
      <c r="AM20" s="123"/>
      <c r="AN20" s="2" t="s">
        <v>18</v>
      </c>
      <c r="AO20" s="2" t="s">
        <v>333</v>
      </c>
      <c r="AP20" s="2" t="s">
        <v>342</v>
      </c>
      <c r="AQ20" s="2" t="s">
        <v>305</v>
      </c>
      <c r="AR20" s="2" t="s">
        <v>316</v>
      </c>
      <c r="AS20" s="123"/>
      <c r="AT20" s="123"/>
    </row>
    <row r="21" spans="1:46" s="73" customFormat="1" ht="21" customHeight="1" x14ac:dyDescent="0.3">
      <c r="A21" s="75"/>
      <c r="B21" s="91">
        <v>14</v>
      </c>
      <c r="C21" s="92" t="s">
        <v>1613</v>
      </c>
      <c r="D21" s="87">
        <f t="shared" ref="D21:D55" si="4">+F21+H21+M21+N21</f>
        <v>1</v>
      </c>
      <c r="E21" s="93">
        <f t="shared" ref="E21:E55" si="5">+G21+I21+J21+K21+L21</f>
        <v>0</v>
      </c>
      <c r="F21" s="94"/>
      <c r="G21" s="89"/>
      <c r="H21" s="87"/>
      <c r="I21" s="88"/>
      <c r="J21" s="88"/>
      <c r="K21" s="88"/>
      <c r="L21" s="89"/>
      <c r="M21" s="95">
        <v>1</v>
      </c>
      <c r="N21" s="95"/>
      <c r="O21" s="75"/>
      <c r="P21" s="2" t="s">
        <v>1613</v>
      </c>
      <c r="Q21" s="2"/>
      <c r="R21" s="2"/>
      <c r="S21" s="2">
        <v>1</v>
      </c>
      <c r="T21" s="2"/>
      <c r="U21" s="2"/>
      <c r="V21" s="2">
        <v>1</v>
      </c>
      <c r="W21" s="47"/>
      <c r="X21" s="2" t="s">
        <v>1613</v>
      </c>
      <c r="Y21" s="2"/>
      <c r="Z21" s="2"/>
      <c r="AA21" s="2"/>
      <c r="AB21" s="2"/>
      <c r="AC21" s="2"/>
      <c r="AD21" s="2">
        <v>1</v>
      </c>
      <c r="AE21" s="2"/>
      <c r="AF21" s="2"/>
      <c r="AG21" s="2">
        <v>1</v>
      </c>
      <c r="AH21" s="47"/>
      <c r="AI21" s="47"/>
      <c r="AJ21" s="2" t="s">
        <v>24</v>
      </c>
      <c r="AK21" s="2" t="s">
        <v>305</v>
      </c>
      <c r="AL21" s="2" t="s">
        <v>341</v>
      </c>
      <c r="AM21" s="123"/>
      <c r="AN21" s="2" t="s">
        <v>20</v>
      </c>
      <c r="AO21" s="2" t="s">
        <v>335</v>
      </c>
      <c r="AP21" s="2" t="s">
        <v>1577</v>
      </c>
      <c r="AQ21" s="2" t="s">
        <v>305</v>
      </c>
      <c r="AR21" s="2" t="s">
        <v>316</v>
      </c>
      <c r="AS21" s="123"/>
      <c r="AT21" s="123"/>
    </row>
    <row r="22" spans="1:46" s="73" customFormat="1" ht="21" customHeight="1" x14ac:dyDescent="0.3">
      <c r="A22" s="75"/>
      <c r="B22" s="91">
        <v>15</v>
      </c>
      <c r="C22" s="92" t="s">
        <v>28</v>
      </c>
      <c r="D22" s="87">
        <f t="shared" si="4"/>
        <v>1</v>
      </c>
      <c r="E22" s="93">
        <f t="shared" si="5"/>
        <v>2</v>
      </c>
      <c r="F22" s="94">
        <v>1</v>
      </c>
      <c r="G22" s="89">
        <v>2</v>
      </c>
      <c r="H22" s="87"/>
      <c r="I22" s="88"/>
      <c r="J22" s="88"/>
      <c r="K22" s="88"/>
      <c r="L22" s="89"/>
      <c r="M22" s="95"/>
      <c r="N22" s="95"/>
      <c r="O22" s="75"/>
      <c r="P22" s="2" t="s">
        <v>28</v>
      </c>
      <c r="Q22" s="2">
        <v>1</v>
      </c>
      <c r="R22" s="2"/>
      <c r="S22" s="2"/>
      <c r="T22" s="2"/>
      <c r="U22" s="2"/>
      <c r="V22" s="2">
        <v>1</v>
      </c>
      <c r="W22" s="47"/>
      <c r="X22" s="2" t="s">
        <v>28</v>
      </c>
      <c r="Y22" s="2">
        <v>2</v>
      </c>
      <c r="Z22" s="2"/>
      <c r="AA22" s="2"/>
      <c r="AB22" s="2"/>
      <c r="AC22" s="2"/>
      <c r="AD22" s="2"/>
      <c r="AE22" s="2"/>
      <c r="AF22" s="2"/>
      <c r="AG22" s="2">
        <v>2</v>
      </c>
      <c r="AH22" s="47"/>
      <c r="AI22" s="47"/>
      <c r="AJ22" s="2" t="s">
        <v>26</v>
      </c>
      <c r="AK22" s="2" t="s">
        <v>305</v>
      </c>
      <c r="AL22" s="2" t="s">
        <v>343</v>
      </c>
      <c r="AM22" s="123"/>
      <c r="AN22" s="2" t="s">
        <v>20</v>
      </c>
      <c r="AO22" s="2" t="s">
        <v>335</v>
      </c>
      <c r="AP22" s="2" t="s">
        <v>345</v>
      </c>
      <c r="AQ22" s="2" t="s">
        <v>305</v>
      </c>
      <c r="AR22" s="2" t="s">
        <v>316</v>
      </c>
      <c r="AS22" s="123"/>
      <c r="AT22" s="123"/>
    </row>
    <row r="23" spans="1:46" s="73" customFormat="1" ht="21" customHeight="1" x14ac:dyDescent="0.3">
      <c r="A23" s="75"/>
      <c r="B23" s="91">
        <v>16</v>
      </c>
      <c r="C23" s="92" t="s">
        <v>30</v>
      </c>
      <c r="D23" s="87">
        <f t="shared" si="4"/>
        <v>1</v>
      </c>
      <c r="E23" s="93">
        <f t="shared" si="5"/>
        <v>4</v>
      </c>
      <c r="F23" s="94">
        <v>1</v>
      </c>
      <c r="G23" s="89">
        <v>4</v>
      </c>
      <c r="H23" s="87"/>
      <c r="I23" s="88"/>
      <c r="J23" s="88"/>
      <c r="K23" s="88"/>
      <c r="L23" s="89"/>
      <c r="M23" s="95"/>
      <c r="N23" s="95"/>
      <c r="O23" s="75"/>
      <c r="P23" s="2" t="s">
        <v>30</v>
      </c>
      <c r="Q23" s="2">
        <v>1</v>
      </c>
      <c r="R23" s="2"/>
      <c r="S23" s="2"/>
      <c r="T23" s="2"/>
      <c r="U23" s="2"/>
      <c r="V23" s="2">
        <v>1</v>
      </c>
      <c r="W23" s="47"/>
      <c r="X23" s="2" t="s">
        <v>30</v>
      </c>
      <c r="Y23" s="2">
        <v>1</v>
      </c>
      <c r="Z23" s="2"/>
      <c r="AA23" s="2"/>
      <c r="AB23" s="2"/>
      <c r="AC23" s="2"/>
      <c r="AD23" s="2"/>
      <c r="AE23" s="2"/>
      <c r="AF23" s="2"/>
      <c r="AG23" s="2">
        <v>1</v>
      </c>
      <c r="AH23" s="47"/>
      <c r="AI23" s="47"/>
      <c r="AJ23" s="2" t="s">
        <v>1613</v>
      </c>
      <c r="AK23" s="2" t="s">
        <v>307</v>
      </c>
      <c r="AL23" s="2" t="s">
        <v>1615</v>
      </c>
      <c r="AM23" s="123"/>
      <c r="AN23" s="2" t="s">
        <v>20</v>
      </c>
      <c r="AO23" s="2" t="s">
        <v>335</v>
      </c>
      <c r="AP23" s="2" t="s">
        <v>347</v>
      </c>
      <c r="AQ23" s="2" t="s">
        <v>305</v>
      </c>
      <c r="AR23" s="2" t="s">
        <v>316</v>
      </c>
      <c r="AS23" s="123"/>
      <c r="AT23" s="123"/>
    </row>
    <row r="24" spans="1:46" s="73" customFormat="1" ht="21" customHeight="1" x14ac:dyDescent="0.3">
      <c r="A24" s="75"/>
      <c r="B24" s="91">
        <v>17</v>
      </c>
      <c r="C24" s="92" t="s">
        <v>32</v>
      </c>
      <c r="D24" s="87">
        <f t="shared" si="4"/>
        <v>3</v>
      </c>
      <c r="E24" s="93">
        <f t="shared" si="5"/>
        <v>3</v>
      </c>
      <c r="F24" s="94">
        <v>1</v>
      </c>
      <c r="G24" s="89">
        <v>1</v>
      </c>
      <c r="H24" s="87">
        <v>2</v>
      </c>
      <c r="I24" s="88">
        <v>2</v>
      </c>
      <c r="J24" s="88"/>
      <c r="K24" s="88"/>
      <c r="L24" s="89"/>
      <c r="M24" s="95"/>
      <c r="N24" s="95"/>
      <c r="O24" s="75"/>
      <c r="P24" s="2" t="s">
        <v>32</v>
      </c>
      <c r="Q24" s="2">
        <v>1</v>
      </c>
      <c r="R24" s="2">
        <v>2</v>
      </c>
      <c r="S24" s="2"/>
      <c r="T24" s="2"/>
      <c r="U24" s="2"/>
      <c r="V24" s="2">
        <v>3</v>
      </c>
      <c r="W24" s="47"/>
      <c r="X24" s="2" t="s">
        <v>32</v>
      </c>
      <c r="Y24" s="2">
        <v>1</v>
      </c>
      <c r="Z24" s="2">
        <v>2</v>
      </c>
      <c r="AA24" s="2"/>
      <c r="AB24" s="2"/>
      <c r="AC24" s="2"/>
      <c r="AD24" s="2"/>
      <c r="AE24" s="2"/>
      <c r="AF24" s="2"/>
      <c r="AG24" s="2">
        <v>3</v>
      </c>
      <c r="AH24" s="47"/>
      <c r="AI24" s="47"/>
      <c r="AJ24" s="2" t="s">
        <v>28</v>
      </c>
      <c r="AK24" s="2" t="s">
        <v>305</v>
      </c>
      <c r="AL24" s="2" t="s">
        <v>344</v>
      </c>
      <c r="AM24" s="123"/>
      <c r="AN24" s="2" t="s">
        <v>22</v>
      </c>
      <c r="AO24" s="2" t="s">
        <v>336</v>
      </c>
      <c r="AP24" s="2" t="s">
        <v>349</v>
      </c>
      <c r="AQ24" s="2" t="s">
        <v>305</v>
      </c>
      <c r="AR24" s="2" t="s">
        <v>316</v>
      </c>
      <c r="AS24" s="123"/>
      <c r="AT24" s="123"/>
    </row>
    <row r="25" spans="1:46" s="73" customFormat="1" ht="21" customHeight="1" x14ac:dyDescent="0.3">
      <c r="A25" s="75"/>
      <c r="B25" s="91">
        <v>18</v>
      </c>
      <c r="C25" s="92" t="s">
        <v>34</v>
      </c>
      <c r="D25" s="87">
        <f t="shared" si="4"/>
        <v>1</v>
      </c>
      <c r="E25" s="93">
        <f t="shared" si="5"/>
        <v>3</v>
      </c>
      <c r="F25" s="94">
        <v>1</v>
      </c>
      <c r="G25" s="89">
        <v>3</v>
      </c>
      <c r="H25" s="87"/>
      <c r="I25" s="88"/>
      <c r="J25" s="88"/>
      <c r="K25" s="88"/>
      <c r="L25" s="89"/>
      <c r="M25" s="95"/>
      <c r="N25" s="95"/>
      <c r="O25" s="75"/>
      <c r="P25" s="2" t="s">
        <v>34</v>
      </c>
      <c r="Q25" s="2">
        <v>1</v>
      </c>
      <c r="R25" s="2"/>
      <c r="S25" s="2"/>
      <c r="T25" s="2"/>
      <c r="U25" s="2"/>
      <c r="V25" s="2">
        <v>1</v>
      </c>
      <c r="W25" s="47"/>
      <c r="X25" s="2" t="s">
        <v>34</v>
      </c>
      <c r="Y25" s="2">
        <v>3</v>
      </c>
      <c r="Z25" s="2"/>
      <c r="AA25" s="2"/>
      <c r="AB25" s="2"/>
      <c r="AC25" s="2"/>
      <c r="AD25" s="2"/>
      <c r="AE25" s="2"/>
      <c r="AF25" s="2"/>
      <c r="AG25" s="2">
        <v>3</v>
      </c>
      <c r="AH25" s="47"/>
      <c r="AI25" s="47"/>
      <c r="AJ25" s="2" t="s">
        <v>30</v>
      </c>
      <c r="AK25" s="2" t="s">
        <v>305</v>
      </c>
      <c r="AL25" s="2" t="s">
        <v>346</v>
      </c>
      <c r="AM25" s="123"/>
      <c r="AN25" s="2" t="s">
        <v>22</v>
      </c>
      <c r="AO25" s="2" t="s">
        <v>337</v>
      </c>
      <c r="AP25" s="2" t="s">
        <v>349</v>
      </c>
      <c r="AQ25" s="2" t="s">
        <v>305</v>
      </c>
      <c r="AR25" s="2" t="s">
        <v>316</v>
      </c>
      <c r="AS25" s="123"/>
      <c r="AT25" s="123"/>
    </row>
    <row r="26" spans="1:46" s="73" customFormat="1" ht="21" customHeight="1" x14ac:dyDescent="0.3">
      <c r="A26" s="75"/>
      <c r="B26" s="91">
        <v>19</v>
      </c>
      <c r="C26" s="92" t="s">
        <v>36</v>
      </c>
      <c r="D26" s="87">
        <f t="shared" si="4"/>
        <v>1</v>
      </c>
      <c r="E26" s="93">
        <f t="shared" si="5"/>
        <v>3</v>
      </c>
      <c r="F26" s="94">
        <v>1</v>
      </c>
      <c r="G26" s="89">
        <v>3</v>
      </c>
      <c r="H26" s="87"/>
      <c r="I26" s="88"/>
      <c r="J26" s="88"/>
      <c r="K26" s="88"/>
      <c r="L26" s="89"/>
      <c r="M26" s="95"/>
      <c r="N26" s="95"/>
      <c r="O26" s="75"/>
      <c r="P26" s="2" t="s">
        <v>36</v>
      </c>
      <c r="Q26" s="2">
        <v>1</v>
      </c>
      <c r="R26" s="2"/>
      <c r="S26" s="2"/>
      <c r="T26" s="2"/>
      <c r="U26" s="2"/>
      <c r="V26" s="2">
        <v>1</v>
      </c>
      <c r="W26" s="47"/>
      <c r="X26" s="2" t="s">
        <v>36</v>
      </c>
      <c r="Y26" s="2">
        <v>3</v>
      </c>
      <c r="Z26" s="2"/>
      <c r="AA26" s="2"/>
      <c r="AB26" s="2"/>
      <c r="AC26" s="2"/>
      <c r="AD26" s="2"/>
      <c r="AE26" s="2"/>
      <c r="AF26" s="2"/>
      <c r="AG26" s="2">
        <v>3</v>
      </c>
      <c r="AH26" s="47"/>
      <c r="AI26" s="47"/>
      <c r="AJ26" s="2" t="s">
        <v>32</v>
      </c>
      <c r="AK26" s="2" t="s">
        <v>305</v>
      </c>
      <c r="AL26" s="2" t="s">
        <v>348</v>
      </c>
      <c r="AM26" s="123"/>
      <c r="AN26" s="2" t="s">
        <v>24</v>
      </c>
      <c r="AO26" s="2" t="s">
        <v>339</v>
      </c>
      <c r="AP26" s="2" t="s">
        <v>351</v>
      </c>
      <c r="AQ26" s="2" t="s">
        <v>305</v>
      </c>
      <c r="AR26" s="2" t="s">
        <v>316</v>
      </c>
      <c r="AS26" s="123"/>
      <c r="AT26" s="123"/>
    </row>
    <row r="27" spans="1:46" s="73" customFormat="1" ht="21" customHeight="1" x14ac:dyDescent="0.3">
      <c r="A27" s="75"/>
      <c r="B27" s="91">
        <v>20</v>
      </c>
      <c r="C27" s="92" t="s">
        <v>38</v>
      </c>
      <c r="D27" s="87">
        <f t="shared" si="4"/>
        <v>3</v>
      </c>
      <c r="E27" s="93">
        <f t="shared" si="5"/>
        <v>6</v>
      </c>
      <c r="F27" s="94">
        <v>1</v>
      </c>
      <c r="G27" s="89">
        <v>2</v>
      </c>
      <c r="H27" s="87">
        <v>2</v>
      </c>
      <c r="I27" s="88">
        <v>4</v>
      </c>
      <c r="J27" s="88"/>
      <c r="K27" s="88"/>
      <c r="L27" s="89"/>
      <c r="M27" s="95"/>
      <c r="N27" s="95"/>
      <c r="O27" s="75"/>
      <c r="P27" s="2" t="s">
        <v>38</v>
      </c>
      <c r="Q27" s="2">
        <v>1</v>
      </c>
      <c r="R27" s="2">
        <v>2</v>
      </c>
      <c r="S27" s="2"/>
      <c r="T27" s="2"/>
      <c r="U27" s="2"/>
      <c r="V27" s="2">
        <v>3</v>
      </c>
      <c r="W27" s="47"/>
      <c r="X27" s="2" t="s">
        <v>38</v>
      </c>
      <c r="Y27" s="2">
        <v>2</v>
      </c>
      <c r="Z27" s="2">
        <v>4</v>
      </c>
      <c r="AA27" s="2"/>
      <c r="AB27" s="2"/>
      <c r="AC27" s="2"/>
      <c r="AD27" s="2"/>
      <c r="AE27" s="2"/>
      <c r="AF27" s="2"/>
      <c r="AG27" s="2">
        <v>6</v>
      </c>
      <c r="AH27" s="47"/>
      <c r="AI27" s="47"/>
      <c r="AJ27" s="2" t="s">
        <v>32</v>
      </c>
      <c r="AK27" s="2" t="s">
        <v>306</v>
      </c>
      <c r="AL27" s="2" t="s">
        <v>518</v>
      </c>
      <c r="AM27" s="123"/>
      <c r="AN27" s="2" t="s">
        <v>24</v>
      </c>
      <c r="AO27" s="2" t="s">
        <v>339</v>
      </c>
      <c r="AP27" s="2" t="s">
        <v>353</v>
      </c>
      <c r="AQ27" s="2" t="s">
        <v>305</v>
      </c>
      <c r="AR27" s="2" t="s">
        <v>316</v>
      </c>
      <c r="AS27" s="123"/>
      <c r="AT27" s="123"/>
    </row>
    <row r="28" spans="1:46" s="73" customFormat="1" ht="21" customHeight="1" x14ac:dyDescent="0.3">
      <c r="A28" s="75"/>
      <c r="B28" s="91">
        <v>21</v>
      </c>
      <c r="C28" s="92" t="s">
        <v>40</v>
      </c>
      <c r="D28" s="87">
        <f t="shared" si="4"/>
        <v>36</v>
      </c>
      <c r="E28" s="93">
        <f t="shared" si="5"/>
        <v>129</v>
      </c>
      <c r="F28" s="94">
        <v>10</v>
      </c>
      <c r="G28" s="89">
        <v>21</v>
      </c>
      <c r="H28" s="87">
        <v>26</v>
      </c>
      <c r="I28" s="88">
        <v>108</v>
      </c>
      <c r="J28" s="88"/>
      <c r="K28" s="88"/>
      <c r="L28" s="89"/>
      <c r="M28" s="95"/>
      <c r="N28" s="95"/>
      <c r="O28" s="75"/>
      <c r="P28" s="2" t="s">
        <v>40</v>
      </c>
      <c r="Q28" s="2">
        <v>10</v>
      </c>
      <c r="R28" s="2">
        <v>26</v>
      </c>
      <c r="S28" s="2"/>
      <c r="T28" s="2"/>
      <c r="U28" s="2"/>
      <c r="V28" s="2">
        <v>36</v>
      </c>
      <c r="W28" s="47"/>
      <c r="X28" s="2" t="s">
        <v>40</v>
      </c>
      <c r="Y28" s="2">
        <v>21</v>
      </c>
      <c r="Z28" s="2">
        <v>108</v>
      </c>
      <c r="AA28" s="2"/>
      <c r="AB28" s="2"/>
      <c r="AC28" s="2"/>
      <c r="AD28" s="2"/>
      <c r="AE28" s="2"/>
      <c r="AF28" s="2"/>
      <c r="AG28" s="2">
        <v>129</v>
      </c>
      <c r="AH28" s="47"/>
      <c r="AI28" s="47"/>
      <c r="AJ28" s="2" t="s">
        <v>32</v>
      </c>
      <c r="AK28" s="2" t="s">
        <v>306</v>
      </c>
      <c r="AL28" s="2" t="s">
        <v>1591</v>
      </c>
      <c r="AM28" s="123"/>
      <c r="AN28" s="2" t="s">
        <v>24</v>
      </c>
      <c r="AO28" s="2" t="s">
        <v>341</v>
      </c>
      <c r="AP28" s="2" t="s">
        <v>351</v>
      </c>
      <c r="AQ28" s="2" t="s">
        <v>305</v>
      </c>
      <c r="AR28" s="2" t="s">
        <v>316</v>
      </c>
      <c r="AS28" s="123"/>
      <c r="AT28" s="123"/>
    </row>
    <row r="29" spans="1:46" s="73" customFormat="1" ht="21" customHeight="1" x14ac:dyDescent="0.3">
      <c r="A29" s="75"/>
      <c r="B29" s="91">
        <v>22</v>
      </c>
      <c r="C29" s="92" t="s">
        <v>42</v>
      </c>
      <c r="D29" s="87">
        <f t="shared" si="4"/>
        <v>3</v>
      </c>
      <c r="E29" s="93">
        <f t="shared" si="5"/>
        <v>4</v>
      </c>
      <c r="F29" s="94">
        <v>1</v>
      </c>
      <c r="G29" s="89">
        <v>3</v>
      </c>
      <c r="H29" s="87">
        <v>1</v>
      </c>
      <c r="I29" s="88">
        <v>1</v>
      </c>
      <c r="J29" s="88"/>
      <c r="K29" s="88"/>
      <c r="L29" s="89"/>
      <c r="M29" s="95">
        <v>1</v>
      </c>
      <c r="N29" s="95"/>
      <c r="O29" s="75"/>
      <c r="P29" s="2" t="s">
        <v>42</v>
      </c>
      <c r="Q29" s="2">
        <v>1</v>
      </c>
      <c r="R29" s="2">
        <v>1</v>
      </c>
      <c r="S29" s="2">
        <v>1</v>
      </c>
      <c r="T29" s="2"/>
      <c r="U29" s="2"/>
      <c r="V29" s="2">
        <v>3</v>
      </c>
      <c r="W29" s="47"/>
      <c r="X29" s="2" t="s">
        <v>42</v>
      </c>
      <c r="Y29" s="2">
        <v>3</v>
      </c>
      <c r="Z29" s="2">
        <v>1</v>
      </c>
      <c r="AA29" s="2"/>
      <c r="AB29" s="2"/>
      <c r="AC29" s="2"/>
      <c r="AD29" s="2">
        <v>1</v>
      </c>
      <c r="AE29" s="2"/>
      <c r="AF29" s="2"/>
      <c r="AG29" s="2">
        <v>5</v>
      </c>
      <c r="AH29" s="47"/>
      <c r="AI29" s="47"/>
      <c r="AJ29" s="2" t="s">
        <v>34</v>
      </c>
      <c r="AK29" s="2" t="s">
        <v>305</v>
      </c>
      <c r="AL29" s="2" t="s">
        <v>350</v>
      </c>
      <c r="AM29" s="123"/>
      <c r="AN29" s="2" t="s">
        <v>26</v>
      </c>
      <c r="AO29" s="2" t="s">
        <v>343</v>
      </c>
      <c r="AP29" s="2" t="s">
        <v>322</v>
      </c>
      <c r="AQ29" s="2" t="s">
        <v>305</v>
      </c>
      <c r="AR29" s="2" t="s">
        <v>316</v>
      </c>
      <c r="AS29" s="123"/>
      <c r="AT29" s="123"/>
    </row>
    <row r="30" spans="1:46" s="73" customFormat="1" ht="21" customHeight="1" x14ac:dyDescent="0.3">
      <c r="A30" s="75"/>
      <c r="B30" s="91">
        <v>23</v>
      </c>
      <c r="C30" s="92" t="s">
        <v>44</v>
      </c>
      <c r="D30" s="87">
        <f t="shared" si="4"/>
        <v>11</v>
      </c>
      <c r="E30" s="93">
        <f t="shared" si="5"/>
        <v>22</v>
      </c>
      <c r="F30" s="94">
        <v>8</v>
      </c>
      <c r="G30" s="89">
        <v>19</v>
      </c>
      <c r="H30" s="87">
        <v>3</v>
      </c>
      <c r="I30" s="88">
        <v>3</v>
      </c>
      <c r="J30" s="88"/>
      <c r="K30" s="88"/>
      <c r="L30" s="89"/>
      <c r="M30" s="95"/>
      <c r="N30" s="95"/>
      <c r="O30" s="75"/>
      <c r="P30" s="2" t="s">
        <v>44</v>
      </c>
      <c r="Q30" s="2">
        <v>8</v>
      </c>
      <c r="R30" s="2">
        <v>3</v>
      </c>
      <c r="S30" s="2"/>
      <c r="T30" s="2"/>
      <c r="U30" s="2"/>
      <c r="V30" s="2">
        <v>11</v>
      </c>
      <c r="W30" s="47"/>
      <c r="X30" s="2" t="s">
        <v>44</v>
      </c>
      <c r="Y30" s="2">
        <v>19</v>
      </c>
      <c r="Z30" s="2">
        <v>3</v>
      </c>
      <c r="AA30" s="2"/>
      <c r="AB30" s="2"/>
      <c r="AC30" s="2"/>
      <c r="AD30" s="2"/>
      <c r="AE30" s="2"/>
      <c r="AF30" s="2"/>
      <c r="AG30" s="2">
        <v>22</v>
      </c>
      <c r="AH30" s="47"/>
      <c r="AI30" s="47"/>
      <c r="AJ30" s="2" t="s">
        <v>36</v>
      </c>
      <c r="AK30" s="2" t="s">
        <v>305</v>
      </c>
      <c r="AL30" s="2" t="s">
        <v>352</v>
      </c>
      <c r="AM30" s="123"/>
      <c r="AN30" s="2" t="s">
        <v>1613</v>
      </c>
      <c r="AO30" s="2" t="s">
        <v>1615</v>
      </c>
      <c r="AP30" s="2" t="s">
        <v>786</v>
      </c>
      <c r="AQ30" s="2" t="s">
        <v>307</v>
      </c>
      <c r="AR30" s="2" t="s">
        <v>1576</v>
      </c>
      <c r="AS30" s="123"/>
      <c r="AT30" s="123"/>
    </row>
    <row r="31" spans="1:46" s="73" customFormat="1" ht="21" customHeight="1" x14ac:dyDescent="0.3">
      <c r="A31" s="75"/>
      <c r="B31" s="91">
        <v>24</v>
      </c>
      <c r="C31" s="92" t="s">
        <v>46</v>
      </c>
      <c r="D31" s="87">
        <f t="shared" si="4"/>
        <v>4</v>
      </c>
      <c r="E31" s="93">
        <f t="shared" si="5"/>
        <v>12</v>
      </c>
      <c r="F31" s="94">
        <v>1</v>
      </c>
      <c r="G31" s="89">
        <v>4</v>
      </c>
      <c r="H31" s="87">
        <v>2</v>
      </c>
      <c r="I31" s="88">
        <v>8</v>
      </c>
      <c r="J31" s="88"/>
      <c r="K31" s="88"/>
      <c r="L31" s="89"/>
      <c r="M31" s="95">
        <v>1</v>
      </c>
      <c r="N31" s="95"/>
      <c r="O31" s="75"/>
      <c r="P31" s="2" t="s">
        <v>46</v>
      </c>
      <c r="Q31" s="2">
        <v>1</v>
      </c>
      <c r="R31" s="2">
        <v>2</v>
      </c>
      <c r="S31" s="2">
        <v>1</v>
      </c>
      <c r="T31" s="2"/>
      <c r="U31" s="2"/>
      <c r="V31" s="2">
        <v>4</v>
      </c>
      <c r="W31" s="47"/>
      <c r="X31" s="2" t="s">
        <v>46</v>
      </c>
      <c r="Y31" s="2">
        <v>4</v>
      </c>
      <c r="Z31" s="2">
        <v>8</v>
      </c>
      <c r="AA31" s="2"/>
      <c r="AB31" s="2"/>
      <c r="AC31" s="2"/>
      <c r="AD31" s="2">
        <v>1</v>
      </c>
      <c r="AE31" s="2"/>
      <c r="AF31" s="2"/>
      <c r="AG31" s="2">
        <v>13</v>
      </c>
      <c r="AH31" s="47"/>
      <c r="AI31" s="47"/>
      <c r="AJ31" s="2" t="s">
        <v>38</v>
      </c>
      <c r="AK31" s="2" t="s">
        <v>305</v>
      </c>
      <c r="AL31" s="2" t="s">
        <v>354</v>
      </c>
      <c r="AM31" s="123"/>
      <c r="AN31" s="2" t="s">
        <v>28</v>
      </c>
      <c r="AO31" s="2" t="s">
        <v>344</v>
      </c>
      <c r="AP31" s="2" t="s">
        <v>356</v>
      </c>
      <c r="AQ31" s="2" t="s">
        <v>305</v>
      </c>
      <c r="AR31" s="2" t="s">
        <v>316</v>
      </c>
      <c r="AS31" s="123"/>
      <c r="AT31" s="123"/>
    </row>
    <row r="32" spans="1:46" s="73" customFormat="1" ht="21" customHeight="1" x14ac:dyDescent="0.3">
      <c r="A32" s="75"/>
      <c r="B32" s="91">
        <v>25</v>
      </c>
      <c r="C32" s="92" t="s">
        <v>48</v>
      </c>
      <c r="D32" s="87">
        <f t="shared" si="4"/>
        <v>1</v>
      </c>
      <c r="E32" s="93">
        <f t="shared" si="5"/>
        <v>2</v>
      </c>
      <c r="F32" s="94">
        <v>1</v>
      </c>
      <c r="G32" s="89">
        <v>2</v>
      </c>
      <c r="H32" s="87"/>
      <c r="I32" s="88"/>
      <c r="J32" s="88"/>
      <c r="K32" s="88"/>
      <c r="L32" s="89"/>
      <c r="M32" s="95"/>
      <c r="N32" s="95"/>
      <c r="O32" s="75"/>
      <c r="P32" s="2" t="s">
        <v>48</v>
      </c>
      <c r="Q32" s="2">
        <v>1</v>
      </c>
      <c r="R32" s="2"/>
      <c r="S32" s="2"/>
      <c r="T32" s="2"/>
      <c r="U32" s="2"/>
      <c r="V32" s="2">
        <v>1</v>
      </c>
      <c r="W32" s="47"/>
      <c r="X32" s="2" t="s">
        <v>48</v>
      </c>
      <c r="Y32" s="2">
        <v>2</v>
      </c>
      <c r="Z32" s="2"/>
      <c r="AA32" s="2"/>
      <c r="AB32" s="2"/>
      <c r="AC32" s="2"/>
      <c r="AD32" s="2"/>
      <c r="AE32" s="2"/>
      <c r="AF32" s="2"/>
      <c r="AG32" s="2">
        <v>2</v>
      </c>
      <c r="AH32" s="47"/>
      <c r="AI32" s="47"/>
      <c r="AJ32" s="2" t="s">
        <v>38</v>
      </c>
      <c r="AK32" s="2" t="s">
        <v>306</v>
      </c>
      <c r="AL32" s="2" t="s">
        <v>357</v>
      </c>
      <c r="AM32" s="123"/>
      <c r="AN32" s="2" t="s">
        <v>28</v>
      </c>
      <c r="AO32" s="2" t="s">
        <v>344</v>
      </c>
      <c r="AP32" s="2" t="s">
        <v>1429</v>
      </c>
      <c r="AQ32" s="2" t="s">
        <v>305</v>
      </c>
      <c r="AR32" s="2" t="s">
        <v>316</v>
      </c>
      <c r="AS32" s="123"/>
      <c r="AT32" s="123"/>
    </row>
    <row r="33" spans="1:46" s="73" customFormat="1" ht="21" customHeight="1" x14ac:dyDescent="0.3">
      <c r="A33" s="75"/>
      <c r="B33" s="91">
        <v>26</v>
      </c>
      <c r="C33" s="92" t="s">
        <v>50</v>
      </c>
      <c r="D33" s="87">
        <f t="shared" si="4"/>
        <v>18</v>
      </c>
      <c r="E33" s="93">
        <f t="shared" si="5"/>
        <v>38</v>
      </c>
      <c r="F33" s="94">
        <v>14</v>
      </c>
      <c r="G33" s="89">
        <v>28</v>
      </c>
      <c r="H33" s="87">
        <v>4</v>
      </c>
      <c r="I33" s="88">
        <v>10</v>
      </c>
      <c r="J33" s="88"/>
      <c r="K33" s="88"/>
      <c r="L33" s="89"/>
      <c r="M33" s="95"/>
      <c r="N33" s="95"/>
      <c r="O33" s="75"/>
      <c r="P33" s="2" t="s">
        <v>50</v>
      </c>
      <c r="Q33" s="2">
        <v>14</v>
      </c>
      <c r="R33" s="2">
        <v>4</v>
      </c>
      <c r="S33" s="2"/>
      <c r="T33" s="2"/>
      <c r="U33" s="2"/>
      <c r="V33" s="2">
        <v>18</v>
      </c>
      <c r="W33" s="47"/>
      <c r="X33" s="2" t="s">
        <v>50</v>
      </c>
      <c r="Y33" s="2">
        <v>28</v>
      </c>
      <c r="Z33" s="2">
        <v>10</v>
      </c>
      <c r="AA33" s="2"/>
      <c r="AB33" s="2"/>
      <c r="AC33" s="2"/>
      <c r="AD33" s="2"/>
      <c r="AE33" s="2"/>
      <c r="AF33" s="2"/>
      <c r="AG33" s="2">
        <v>38</v>
      </c>
      <c r="AH33" s="47"/>
      <c r="AI33" s="47"/>
      <c r="AJ33" s="2" t="s">
        <v>38</v>
      </c>
      <c r="AK33" s="2" t="s">
        <v>306</v>
      </c>
      <c r="AL33" s="2" t="s">
        <v>355</v>
      </c>
      <c r="AM33" s="123"/>
      <c r="AN33" s="2" t="s">
        <v>30</v>
      </c>
      <c r="AO33" s="2" t="s">
        <v>346</v>
      </c>
      <c r="AP33" s="2" t="s">
        <v>359</v>
      </c>
      <c r="AQ33" s="2" t="s">
        <v>305</v>
      </c>
      <c r="AR33" s="2" t="s">
        <v>316</v>
      </c>
      <c r="AS33" s="123"/>
      <c r="AT33" s="123"/>
    </row>
    <row r="34" spans="1:46" s="73" customFormat="1" ht="21" customHeight="1" x14ac:dyDescent="0.3">
      <c r="A34" s="75"/>
      <c r="B34" s="91">
        <v>27</v>
      </c>
      <c r="C34" s="96" t="s">
        <v>52</v>
      </c>
      <c r="D34" s="87">
        <f t="shared" si="4"/>
        <v>8</v>
      </c>
      <c r="E34" s="93">
        <f t="shared" si="5"/>
        <v>22</v>
      </c>
      <c r="F34" s="94">
        <v>4</v>
      </c>
      <c r="G34" s="89">
        <v>8</v>
      </c>
      <c r="H34" s="87">
        <v>4</v>
      </c>
      <c r="I34" s="88">
        <v>13</v>
      </c>
      <c r="J34" s="88">
        <v>1</v>
      </c>
      <c r="K34" s="88"/>
      <c r="L34" s="89"/>
      <c r="M34" s="95"/>
      <c r="N34" s="95"/>
      <c r="O34" s="75"/>
      <c r="P34" s="2" t="s">
        <v>52</v>
      </c>
      <c r="Q34" s="2">
        <v>4</v>
      </c>
      <c r="R34" s="2">
        <v>4</v>
      </c>
      <c r="S34" s="2"/>
      <c r="T34" s="2"/>
      <c r="U34" s="2"/>
      <c r="V34" s="2">
        <v>8</v>
      </c>
      <c r="W34" s="47"/>
      <c r="X34" s="2" t="s">
        <v>52</v>
      </c>
      <c r="Y34" s="2">
        <v>8</v>
      </c>
      <c r="Z34" s="2">
        <v>13</v>
      </c>
      <c r="AA34" s="2">
        <v>1</v>
      </c>
      <c r="AB34" s="2"/>
      <c r="AC34" s="2"/>
      <c r="AD34" s="2"/>
      <c r="AE34" s="2"/>
      <c r="AF34" s="2"/>
      <c r="AG34" s="2">
        <v>22</v>
      </c>
      <c r="AH34" s="47"/>
      <c r="AI34" s="47"/>
      <c r="AJ34" s="2" t="s">
        <v>40</v>
      </c>
      <c r="AK34" s="2" t="s">
        <v>305</v>
      </c>
      <c r="AL34" s="2" t="s">
        <v>358</v>
      </c>
      <c r="AM34" s="123"/>
      <c r="AN34" s="2" t="s">
        <v>32</v>
      </c>
      <c r="AO34" s="2" t="s">
        <v>348</v>
      </c>
      <c r="AP34" s="2" t="s">
        <v>349</v>
      </c>
      <c r="AQ34" s="2" t="s">
        <v>305</v>
      </c>
      <c r="AR34" s="2" t="s">
        <v>316</v>
      </c>
      <c r="AS34" s="123"/>
      <c r="AT34" s="123"/>
    </row>
    <row r="35" spans="1:46" s="73" customFormat="1" ht="21" customHeight="1" x14ac:dyDescent="0.3">
      <c r="A35" s="75"/>
      <c r="B35" s="91">
        <v>28</v>
      </c>
      <c r="C35" s="92" t="s">
        <v>54</v>
      </c>
      <c r="D35" s="87">
        <f t="shared" si="4"/>
        <v>9</v>
      </c>
      <c r="E35" s="93">
        <f t="shared" si="5"/>
        <v>15</v>
      </c>
      <c r="F35" s="94">
        <v>4</v>
      </c>
      <c r="G35" s="89">
        <v>9</v>
      </c>
      <c r="H35" s="87">
        <v>5</v>
      </c>
      <c r="I35" s="88">
        <v>6</v>
      </c>
      <c r="J35" s="88"/>
      <c r="K35" s="88"/>
      <c r="L35" s="89"/>
      <c r="M35" s="95"/>
      <c r="N35" s="95"/>
      <c r="O35" s="75"/>
      <c r="P35" s="2" t="s">
        <v>54</v>
      </c>
      <c r="Q35" s="2">
        <v>4</v>
      </c>
      <c r="R35" s="2">
        <v>5</v>
      </c>
      <c r="S35" s="2"/>
      <c r="T35" s="2"/>
      <c r="U35" s="2"/>
      <c r="V35" s="2">
        <v>9</v>
      </c>
      <c r="W35" s="47"/>
      <c r="X35" s="2" t="s">
        <v>54</v>
      </c>
      <c r="Y35" s="2">
        <v>9</v>
      </c>
      <c r="Z35" s="2">
        <v>6</v>
      </c>
      <c r="AA35" s="2"/>
      <c r="AB35" s="2"/>
      <c r="AC35" s="2"/>
      <c r="AD35" s="2"/>
      <c r="AE35" s="2"/>
      <c r="AF35" s="2"/>
      <c r="AG35" s="2">
        <v>15</v>
      </c>
      <c r="AH35" s="47"/>
      <c r="AI35" s="47"/>
      <c r="AJ35" s="2" t="s">
        <v>40</v>
      </c>
      <c r="AK35" s="2" t="s">
        <v>305</v>
      </c>
      <c r="AL35" s="2" t="s">
        <v>360</v>
      </c>
      <c r="AM35" s="123"/>
      <c r="AN35" s="2" t="s">
        <v>32</v>
      </c>
      <c r="AO35" s="2" t="s">
        <v>518</v>
      </c>
      <c r="AP35" s="2" t="s">
        <v>349</v>
      </c>
      <c r="AQ35" s="2" t="s">
        <v>306</v>
      </c>
      <c r="AR35" s="2" t="s">
        <v>311</v>
      </c>
      <c r="AS35" s="123"/>
      <c r="AT35" s="123"/>
    </row>
    <row r="36" spans="1:46" s="73" customFormat="1" ht="21" customHeight="1" x14ac:dyDescent="0.3">
      <c r="A36" s="75"/>
      <c r="B36" s="91">
        <v>29</v>
      </c>
      <c r="C36" s="92" t="s">
        <v>56</v>
      </c>
      <c r="D36" s="87">
        <f t="shared" si="4"/>
        <v>3</v>
      </c>
      <c r="E36" s="93">
        <f t="shared" si="5"/>
        <v>12</v>
      </c>
      <c r="F36" s="94">
        <v>2</v>
      </c>
      <c r="G36" s="89">
        <v>10</v>
      </c>
      <c r="H36" s="87">
        <v>1</v>
      </c>
      <c r="I36" s="88">
        <v>2</v>
      </c>
      <c r="J36" s="88"/>
      <c r="K36" s="88"/>
      <c r="L36" s="89"/>
      <c r="M36" s="95"/>
      <c r="N36" s="95"/>
      <c r="O36" s="75"/>
      <c r="P36" s="2" t="s">
        <v>56</v>
      </c>
      <c r="Q36" s="2">
        <v>2</v>
      </c>
      <c r="R36" s="2">
        <v>1</v>
      </c>
      <c r="S36" s="2"/>
      <c r="T36" s="2"/>
      <c r="U36" s="2"/>
      <c r="V36" s="2">
        <v>3</v>
      </c>
      <c r="W36" s="47"/>
      <c r="X36" s="2" t="s">
        <v>56</v>
      </c>
      <c r="Y36" s="2">
        <v>10</v>
      </c>
      <c r="Z36" s="2">
        <v>2</v>
      </c>
      <c r="AA36" s="2"/>
      <c r="AB36" s="2"/>
      <c r="AC36" s="2"/>
      <c r="AD36" s="2"/>
      <c r="AE36" s="2"/>
      <c r="AF36" s="2"/>
      <c r="AG36" s="2">
        <v>12</v>
      </c>
      <c r="AH36" s="47"/>
      <c r="AI36" s="47"/>
      <c r="AJ36" s="2" t="s">
        <v>40</v>
      </c>
      <c r="AK36" s="2" t="s">
        <v>305</v>
      </c>
      <c r="AL36" s="2" t="s">
        <v>361</v>
      </c>
      <c r="AM36" s="123"/>
      <c r="AN36" s="2" t="s">
        <v>32</v>
      </c>
      <c r="AO36" s="2" t="s">
        <v>1591</v>
      </c>
      <c r="AP36" s="2" t="s">
        <v>349</v>
      </c>
      <c r="AQ36" s="2" t="s">
        <v>306</v>
      </c>
      <c r="AR36" s="2" t="s">
        <v>311</v>
      </c>
      <c r="AS36" s="123"/>
      <c r="AT36" s="123"/>
    </row>
    <row r="37" spans="1:46" s="73" customFormat="1" ht="21" customHeight="1" x14ac:dyDescent="0.3">
      <c r="A37" s="75"/>
      <c r="B37" s="91">
        <v>30</v>
      </c>
      <c r="C37" s="92" t="s">
        <v>58</v>
      </c>
      <c r="D37" s="87">
        <f t="shared" si="4"/>
        <v>8</v>
      </c>
      <c r="E37" s="93">
        <f t="shared" si="5"/>
        <v>20</v>
      </c>
      <c r="F37" s="94">
        <v>6</v>
      </c>
      <c r="G37" s="89">
        <v>14</v>
      </c>
      <c r="H37" s="87">
        <v>2</v>
      </c>
      <c r="I37" s="88">
        <v>5</v>
      </c>
      <c r="J37" s="88"/>
      <c r="K37" s="88"/>
      <c r="L37" s="89">
        <v>1</v>
      </c>
      <c r="M37" s="95"/>
      <c r="N37" s="95"/>
      <c r="O37" s="75"/>
      <c r="P37" s="2" t="s">
        <v>58</v>
      </c>
      <c r="Q37" s="2">
        <v>6</v>
      </c>
      <c r="R37" s="2">
        <v>2</v>
      </c>
      <c r="S37" s="2"/>
      <c r="T37" s="2"/>
      <c r="U37" s="2"/>
      <c r="V37" s="2">
        <v>8</v>
      </c>
      <c r="W37" s="47"/>
      <c r="X37" s="2" t="s">
        <v>58</v>
      </c>
      <c r="Y37" s="2">
        <v>14</v>
      </c>
      <c r="Z37" s="2">
        <v>5</v>
      </c>
      <c r="AA37" s="2"/>
      <c r="AB37" s="2"/>
      <c r="AC37" s="2">
        <v>1</v>
      </c>
      <c r="AD37" s="2"/>
      <c r="AE37" s="2"/>
      <c r="AF37" s="2"/>
      <c r="AG37" s="2">
        <v>20</v>
      </c>
      <c r="AH37" s="47"/>
      <c r="AI37" s="47"/>
      <c r="AJ37" s="2" t="s">
        <v>40</v>
      </c>
      <c r="AK37" s="2" t="s">
        <v>305</v>
      </c>
      <c r="AL37" s="2" t="s">
        <v>363</v>
      </c>
      <c r="AM37" s="123"/>
      <c r="AN37" s="2" t="s">
        <v>34</v>
      </c>
      <c r="AO37" s="2" t="s">
        <v>350</v>
      </c>
      <c r="AP37" s="2" t="s">
        <v>362</v>
      </c>
      <c r="AQ37" s="2" t="s">
        <v>305</v>
      </c>
      <c r="AR37" s="2" t="s">
        <v>316</v>
      </c>
      <c r="AS37" s="123"/>
      <c r="AT37" s="123"/>
    </row>
    <row r="38" spans="1:46" s="73" customFormat="1" ht="21" customHeight="1" x14ac:dyDescent="0.3">
      <c r="A38" s="75"/>
      <c r="B38" s="91">
        <v>31</v>
      </c>
      <c r="C38" s="92" t="s">
        <v>60</v>
      </c>
      <c r="D38" s="87">
        <f t="shared" si="4"/>
        <v>3</v>
      </c>
      <c r="E38" s="93">
        <f t="shared" si="5"/>
        <v>7</v>
      </c>
      <c r="F38" s="94">
        <v>2</v>
      </c>
      <c r="G38" s="89">
        <v>3</v>
      </c>
      <c r="H38" s="87">
        <v>1</v>
      </c>
      <c r="I38" s="88">
        <v>4</v>
      </c>
      <c r="J38" s="88"/>
      <c r="K38" s="88"/>
      <c r="L38" s="89"/>
      <c r="M38" s="95"/>
      <c r="N38" s="95"/>
      <c r="O38" s="75"/>
      <c r="P38" s="2" t="s">
        <v>60</v>
      </c>
      <c r="Q38" s="2">
        <v>2</v>
      </c>
      <c r="R38" s="2">
        <v>1</v>
      </c>
      <c r="S38" s="2"/>
      <c r="T38" s="2"/>
      <c r="U38" s="2"/>
      <c r="V38" s="2">
        <v>3</v>
      </c>
      <c r="W38" s="47"/>
      <c r="X38" s="2" t="s">
        <v>60</v>
      </c>
      <c r="Y38" s="2">
        <v>3</v>
      </c>
      <c r="Z38" s="2">
        <v>4</v>
      </c>
      <c r="AA38" s="2"/>
      <c r="AB38" s="2"/>
      <c r="AC38" s="2"/>
      <c r="AD38" s="2"/>
      <c r="AE38" s="2"/>
      <c r="AF38" s="2"/>
      <c r="AG38" s="2">
        <v>7</v>
      </c>
      <c r="AH38" s="47"/>
      <c r="AI38" s="47"/>
      <c r="AJ38" s="2" t="s">
        <v>40</v>
      </c>
      <c r="AK38" s="2" t="s">
        <v>305</v>
      </c>
      <c r="AL38" s="2" t="s">
        <v>373</v>
      </c>
      <c r="AM38" s="123"/>
      <c r="AN38" s="2" t="s">
        <v>34</v>
      </c>
      <c r="AO38" s="2" t="s">
        <v>350</v>
      </c>
      <c r="AP38" s="2" t="s">
        <v>364</v>
      </c>
      <c r="AQ38" s="2" t="s">
        <v>305</v>
      </c>
      <c r="AR38" s="2" t="s">
        <v>316</v>
      </c>
      <c r="AS38" s="123"/>
      <c r="AT38" s="123"/>
    </row>
    <row r="39" spans="1:46" s="73" customFormat="1" ht="36.75" customHeight="1" x14ac:dyDescent="0.3">
      <c r="A39" s="75"/>
      <c r="B39" s="91">
        <v>32</v>
      </c>
      <c r="C39" s="92" t="s">
        <v>62</v>
      </c>
      <c r="D39" s="87">
        <f t="shared" si="4"/>
        <v>1</v>
      </c>
      <c r="E39" s="93">
        <f t="shared" si="5"/>
        <v>2</v>
      </c>
      <c r="F39" s="94">
        <v>1</v>
      </c>
      <c r="G39" s="97">
        <v>2</v>
      </c>
      <c r="H39" s="87"/>
      <c r="I39" s="88"/>
      <c r="J39" s="88"/>
      <c r="K39" s="88"/>
      <c r="L39" s="89"/>
      <c r="M39" s="95"/>
      <c r="N39" s="95"/>
      <c r="O39" s="75"/>
      <c r="P39" s="2" t="s">
        <v>62</v>
      </c>
      <c r="Q39" s="2">
        <v>1</v>
      </c>
      <c r="R39" s="2"/>
      <c r="S39" s="2"/>
      <c r="T39" s="2"/>
      <c r="U39" s="2"/>
      <c r="V39" s="2">
        <v>1</v>
      </c>
      <c r="W39" s="47"/>
      <c r="X39" s="2" t="s">
        <v>62</v>
      </c>
      <c r="Y39" s="2">
        <v>2</v>
      </c>
      <c r="Z39" s="2"/>
      <c r="AA39" s="2"/>
      <c r="AB39" s="2"/>
      <c r="AC39" s="2"/>
      <c r="AD39" s="2"/>
      <c r="AE39" s="2"/>
      <c r="AF39" s="2"/>
      <c r="AG39" s="2">
        <v>2</v>
      </c>
      <c r="AH39" s="47"/>
      <c r="AI39" s="47"/>
      <c r="AJ39" s="2" t="s">
        <v>40</v>
      </c>
      <c r="AK39" s="2" t="s">
        <v>305</v>
      </c>
      <c r="AL39" s="2" t="s">
        <v>371</v>
      </c>
      <c r="AM39" s="123"/>
      <c r="AN39" s="2" t="s">
        <v>34</v>
      </c>
      <c r="AO39" s="2" t="s">
        <v>350</v>
      </c>
      <c r="AP39" s="2" t="s">
        <v>365</v>
      </c>
      <c r="AQ39" s="2" t="s">
        <v>305</v>
      </c>
      <c r="AR39" s="2" t="s">
        <v>316</v>
      </c>
      <c r="AS39" s="123"/>
      <c r="AT39" s="123"/>
    </row>
    <row r="40" spans="1:46" s="73" customFormat="1" ht="21" customHeight="1" x14ac:dyDescent="0.3">
      <c r="A40" s="75"/>
      <c r="B40" s="91">
        <v>33</v>
      </c>
      <c r="C40" s="92" t="s">
        <v>64</v>
      </c>
      <c r="D40" s="87">
        <f t="shared" si="4"/>
        <v>1</v>
      </c>
      <c r="E40" s="93">
        <f t="shared" si="5"/>
        <v>1</v>
      </c>
      <c r="F40" s="94">
        <v>1</v>
      </c>
      <c r="G40" s="89">
        <v>1</v>
      </c>
      <c r="H40" s="87"/>
      <c r="I40" s="88"/>
      <c r="J40" s="88"/>
      <c r="K40" s="88"/>
      <c r="L40" s="89"/>
      <c r="M40" s="95"/>
      <c r="N40" s="95"/>
      <c r="O40" s="75"/>
      <c r="P40" s="2" t="s">
        <v>64</v>
      </c>
      <c r="Q40" s="2">
        <v>1</v>
      </c>
      <c r="R40" s="2"/>
      <c r="S40" s="2"/>
      <c r="T40" s="2"/>
      <c r="U40" s="2"/>
      <c r="V40" s="2">
        <v>1</v>
      </c>
      <c r="W40" s="47"/>
      <c r="X40" s="2" t="s">
        <v>64</v>
      </c>
      <c r="Y40" s="2">
        <v>1</v>
      </c>
      <c r="Z40" s="2"/>
      <c r="AA40" s="2"/>
      <c r="AB40" s="2"/>
      <c r="AC40" s="2"/>
      <c r="AD40" s="2"/>
      <c r="AE40" s="2"/>
      <c r="AF40" s="2"/>
      <c r="AG40" s="2">
        <v>1</v>
      </c>
      <c r="AH40" s="47"/>
      <c r="AI40" s="47"/>
      <c r="AJ40" s="2" t="s">
        <v>40</v>
      </c>
      <c r="AK40" s="2" t="s">
        <v>305</v>
      </c>
      <c r="AL40" s="2" t="s">
        <v>366</v>
      </c>
      <c r="AM40" s="123"/>
      <c r="AN40" s="2" t="s">
        <v>36</v>
      </c>
      <c r="AO40" s="2" t="s">
        <v>352</v>
      </c>
      <c r="AP40" s="2" t="s">
        <v>1577</v>
      </c>
      <c r="AQ40" s="2" t="s">
        <v>305</v>
      </c>
      <c r="AR40" s="2" t="s">
        <v>316</v>
      </c>
      <c r="AS40" s="123"/>
      <c r="AT40" s="123"/>
    </row>
    <row r="41" spans="1:46" s="73" customFormat="1" ht="21" customHeight="1" x14ac:dyDescent="0.3">
      <c r="A41" s="75"/>
      <c r="B41" s="91">
        <v>34</v>
      </c>
      <c r="C41" s="92" t="s">
        <v>66</v>
      </c>
      <c r="D41" s="87">
        <f t="shared" si="4"/>
        <v>6</v>
      </c>
      <c r="E41" s="93">
        <f t="shared" si="5"/>
        <v>12</v>
      </c>
      <c r="F41" s="94">
        <v>6</v>
      </c>
      <c r="G41" s="89">
        <v>12</v>
      </c>
      <c r="H41" s="87"/>
      <c r="I41" s="88"/>
      <c r="J41" s="88"/>
      <c r="K41" s="88"/>
      <c r="L41" s="89"/>
      <c r="M41" s="95"/>
      <c r="N41" s="95"/>
      <c r="O41" s="75"/>
      <c r="P41" s="2" t="s">
        <v>66</v>
      </c>
      <c r="Q41" s="2">
        <v>6</v>
      </c>
      <c r="R41" s="2"/>
      <c r="S41" s="2"/>
      <c r="T41" s="2"/>
      <c r="U41" s="2"/>
      <c r="V41" s="2">
        <v>6</v>
      </c>
      <c r="W41" s="47"/>
      <c r="X41" s="2" t="s">
        <v>66</v>
      </c>
      <c r="Y41" s="2">
        <v>12</v>
      </c>
      <c r="Z41" s="2"/>
      <c r="AA41" s="2"/>
      <c r="AB41" s="2"/>
      <c r="AC41" s="2"/>
      <c r="AD41" s="2"/>
      <c r="AE41" s="2"/>
      <c r="AF41" s="2"/>
      <c r="AG41" s="2">
        <v>12</v>
      </c>
      <c r="AH41" s="47"/>
      <c r="AI41" s="47"/>
      <c r="AJ41" s="2" t="s">
        <v>40</v>
      </c>
      <c r="AK41" s="2" t="s">
        <v>305</v>
      </c>
      <c r="AL41" s="2" t="s">
        <v>367</v>
      </c>
      <c r="AM41" s="123"/>
      <c r="AN41" s="2" t="s">
        <v>36</v>
      </c>
      <c r="AO41" s="2" t="s">
        <v>352</v>
      </c>
      <c r="AP41" s="2" t="s">
        <v>345</v>
      </c>
      <c r="AQ41" s="2" t="s">
        <v>305</v>
      </c>
      <c r="AR41" s="2" t="s">
        <v>316</v>
      </c>
      <c r="AS41" s="123"/>
      <c r="AT41" s="123"/>
    </row>
    <row r="42" spans="1:46" s="73" customFormat="1" ht="21" customHeight="1" x14ac:dyDescent="0.3">
      <c r="A42" s="75"/>
      <c r="B42" s="91">
        <v>35</v>
      </c>
      <c r="C42" s="92" t="s">
        <v>68</v>
      </c>
      <c r="D42" s="87">
        <f t="shared" si="4"/>
        <v>2</v>
      </c>
      <c r="E42" s="93">
        <f t="shared" si="5"/>
        <v>11</v>
      </c>
      <c r="F42" s="94">
        <v>1</v>
      </c>
      <c r="G42" s="89">
        <v>4</v>
      </c>
      <c r="H42" s="87">
        <v>1</v>
      </c>
      <c r="I42" s="88">
        <v>7</v>
      </c>
      <c r="J42" s="88"/>
      <c r="K42" s="88"/>
      <c r="L42" s="89"/>
      <c r="M42" s="95"/>
      <c r="N42" s="95"/>
      <c r="O42" s="75"/>
      <c r="P42" s="2" t="s">
        <v>68</v>
      </c>
      <c r="Q42" s="2">
        <v>1</v>
      </c>
      <c r="R42" s="2">
        <v>1</v>
      </c>
      <c r="S42" s="2"/>
      <c r="T42" s="2"/>
      <c r="U42" s="2"/>
      <c r="V42" s="2">
        <v>2</v>
      </c>
      <c r="W42" s="47"/>
      <c r="X42" s="2" t="s">
        <v>68</v>
      </c>
      <c r="Y42" s="2">
        <v>4</v>
      </c>
      <c r="Z42" s="2">
        <v>7</v>
      </c>
      <c r="AA42" s="2"/>
      <c r="AB42" s="2"/>
      <c r="AC42" s="2"/>
      <c r="AD42" s="2"/>
      <c r="AE42" s="2"/>
      <c r="AF42" s="2"/>
      <c r="AG42" s="2">
        <v>11</v>
      </c>
      <c r="AH42" s="47"/>
      <c r="AI42" s="47"/>
      <c r="AJ42" s="2" t="s">
        <v>40</v>
      </c>
      <c r="AK42" s="2" t="s">
        <v>305</v>
      </c>
      <c r="AL42" s="2" t="s">
        <v>368</v>
      </c>
      <c r="AM42" s="123"/>
      <c r="AN42" s="2" t="s">
        <v>36</v>
      </c>
      <c r="AO42" s="2" t="s">
        <v>352</v>
      </c>
      <c r="AP42" s="2" t="s">
        <v>347</v>
      </c>
      <c r="AQ42" s="2" t="s">
        <v>305</v>
      </c>
      <c r="AR42" s="2" t="s">
        <v>316</v>
      </c>
      <c r="AS42" s="123"/>
      <c r="AT42" s="123"/>
    </row>
    <row r="43" spans="1:46" s="73" customFormat="1" ht="21" customHeight="1" x14ac:dyDescent="0.3">
      <c r="A43" s="75"/>
      <c r="B43" s="91">
        <v>36</v>
      </c>
      <c r="C43" s="92" t="s">
        <v>70</v>
      </c>
      <c r="D43" s="87">
        <f t="shared" si="4"/>
        <v>1</v>
      </c>
      <c r="E43" s="93">
        <f t="shared" si="5"/>
        <v>2</v>
      </c>
      <c r="F43" s="94">
        <v>1</v>
      </c>
      <c r="G43" s="89">
        <v>2</v>
      </c>
      <c r="H43" s="87"/>
      <c r="I43" s="88"/>
      <c r="J43" s="88"/>
      <c r="K43" s="88"/>
      <c r="L43" s="89"/>
      <c r="M43" s="95"/>
      <c r="N43" s="95"/>
      <c r="O43" s="75"/>
      <c r="P43" s="2" t="s">
        <v>70</v>
      </c>
      <c r="Q43" s="2">
        <v>1</v>
      </c>
      <c r="R43" s="2"/>
      <c r="S43" s="2"/>
      <c r="T43" s="2"/>
      <c r="U43" s="2"/>
      <c r="V43" s="2">
        <v>1</v>
      </c>
      <c r="W43" s="47"/>
      <c r="X43" s="2" t="s">
        <v>70</v>
      </c>
      <c r="Y43" s="2">
        <v>2</v>
      </c>
      <c r="Z43" s="2"/>
      <c r="AA43" s="2"/>
      <c r="AB43" s="2"/>
      <c r="AC43" s="2"/>
      <c r="AD43" s="2"/>
      <c r="AE43" s="2"/>
      <c r="AF43" s="2"/>
      <c r="AG43" s="2">
        <v>2</v>
      </c>
      <c r="AH43" s="47"/>
      <c r="AI43" s="47"/>
      <c r="AJ43" s="2" t="s">
        <v>40</v>
      </c>
      <c r="AK43" s="2" t="s">
        <v>305</v>
      </c>
      <c r="AL43" s="2" t="s">
        <v>369</v>
      </c>
      <c r="AM43" s="123"/>
      <c r="AN43" s="2" t="s">
        <v>38</v>
      </c>
      <c r="AO43" s="2" t="s">
        <v>354</v>
      </c>
      <c r="AP43" s="2" t="s">
        <v>370</v>
      </c>
      <c r="AQ43" s="2" t="s">
        <v>305</v>
      </c>
      <c r="AR43" s="2" t="s">
        <v>316</v>
      </c>
      <c r="AS43" s="123"/>
      <c r="AT43" s="123"/>
    </row>
    <row r="44" spans="1:46" s="73" customFormat="1" ht="21" customHeight="1" x14ac:dyDescent="0.3">
      <c r="A44" s="75"/>
      <c r="B44" s="91">
        <v>37</v>
      </c>
      <c r="C44" s="92" t="s">
        <v>72</v>
      </c>
      <c r="D44" s="87">
        <f t="shared" si="4"/>
        <v>2</v>
      </c>
      <c r="E44" s="93">
        <f t="shared" si="5"/>
        <v>3</v>
      </c>
      <c r="F44" s="94">
        <v>2</v>
      </c>
      <c r="G44" s="89">
        <v>3</v>
      </c>
      <c r="H44" s="87"/>
      <c r="I44" s="88"/>
      <c r="J44" s="88"/>
      <c r="K44" s="88"/>
      <c r="L44" s="89"/>
      <c r="M44" s="95"/>
      <c r="N44" s="95"/>
      <c r="O44" s="75"/>
      <c r="P44" s="2" t="s">
        <v>72</v>
      </c>
      <c r="Q44" s="2">
        <v>2</v>
      </c>
      <c r="R44" s="2"/>
      <c r="S44" s="2"/>
      <c r="T44" s="2"/>
      <c r="U44" s="2"/>
      <c r="V44" s="2">
        <v>2</v>
      </c>
      <c r="W44" s="47"/>
      <c r="X44" s="2" t="s">
        <v>72</v>
      </c>
      <c r="Y44" s="2">
        <v>3</v>
      </c>
      <c r="Z44" s="2"/>
      <c r="AA44" s="2"/>
      <c r="AB44" s="2"/>
      <c r="AC44" s="2"/>
      <c r="AD44" s="2"/>
      <c r="AE44" s="2"/>
      <c r="AF44" s="2"/>
      <c r="AG44" s="2">
        <v>3</v>
      </c>
      <c r="AH44" s="47"/>
      <c r="AI44" s="47"/>
      <c r="AJ44" s="2" t="s">
        <v>40</v>
      </c>
      <c r="AK44" s="2" t="s">
        <v>306</v>
      </c>
      <c r="AL44" s="2" t="s">
        <v>375</v>
      </c>
      <c r="AM44" s="123"/>
      <c r="AN44" s="2" t="s">
        <v>38</v>
      </c>
      <c r="AO44" s="2" t="s">
        <v>354</v>
      </c>
      <c r="AP44" s="2" t="s">
        <v>372</v>
      </c>
      <c r="AQ44" s="2" t="s">
        <v>305</v>
      </c>
      <c r="AR44" s="2" t="s">
        <v>316</v>
      </c>
      <c r="AS44" s="123"/>
      <c r="AT44" s="123"/>
    </row>
    <row r="45" spans="1:46" s="73" customFormat="1" ht="21" customHeight="1" x14ac:dyDescent="0.3">
      <c r="A45" s="75"/>
      <c r="B45" s="91">
        <v>38</v>
      </c>
      <c r="C45" s="92" t="s">
        <v>74</v>
      </c>
      <c r="D45" s="87">
        <f t="shared" si="4"/>
        <v>1</v>
      </c>
      <c r="E45" s="93">
        <f t="shared" si="5"/>
        <v>1</v>
      </c>
      <c r="F45" s="94">
        <v>1</v>
      </c>
      <c r="G45" s="89">
        <v>1</v>
      </c>
      <c r="H45" s="87"/>
      <c r="I45" s="88"/>
      <c r="J45" s="88"/>
      <c r="K45" s="88"/>
      <c r="L45" s="89"/>
      <c r="M45" s="95"/>
      <c r="N45" s="95"/>
      <c r="O45" s="75"/>
      <c r="P45" s="2" t="s">
        <v>74</v>
      </c>
      <c r="Q45" s="2">
        <v>1</v>
      </c>
      <c r="R45" s="2"/>
      <c r="S45" s="2"/>
      <c r="T45" s="2"/>
      <c r="U45" s="2"/>
      <c r="V45" s="2">
        <v>1</v>
      </c>
      <c r="W45" s="47"/>
      <c r="X45" s="2" t="s">
        <v>74</v>
      </c>
      <c r="Y45" s="2">
        <v>1</v>
      </c>
      <c r="Z45" s="2"/>
      <c r="AA45" s="2"/>
      <c r="AB45" s="2"/>
      <c r="AC45" s="2"/>
      <c r="AD45" s="2"/>
      <c r="AE45" s="2"/>
      <c r="AF45" s="2"/>
      <c r="AG45" s="2">
        <v>1</v>
      </c>
      <c r="AH45" s="47"/>
      <c r="AI45" s="47"/>
      <c r="AJ45" s="2" t="s">
        <v>40</v>
      </c>
      <c r="AK45" s="2" t="s">
        <v>306</v>
      </c>
      <c r="AL45" s="2" t="s">
        <v>377</v>
      </c>
      <c r="AM45" s="123"/>
      <c r="AN45" s="2" t="s">
        <v>38</v>
      </c>
      <c r="AO45" s="2" t="s">
        <v>357</v>
      </c>
      <c r="AP45" s="2" t="s">
        <v>322</v>
      </c>
      <c r="AQ45" s="2" t="s">
        <v>306</v>
      </c>
      <c r="AR45" s="2" t="s">
        <v>311</v>
      </c>
      <c r="AS45" s="123"/>
      <c r="AT45" s="123"/>
    </row>
    <row r="46" spans="1:46" s="73" customFormat="1" ht="21" customHeight="1" x14ac:dyDescent="0.3">
      <c r="A46" s="75"/>
      <c r="B46" s="91">
        <v>39</v>
      </c>
      <c r="C46" s="92" t="s">
        <v>76</v>
      </c>
      <c r="D46" s="87">
        <f t="shared" si="4"/>
        <v>1</v>
      </c>
      <c r="E46" s="93">
        <f t="shared" si="5"/>
        <v>3</v>
      </c>
      <c r="F46" s="94">
        <v>1</v>
      </c>
      <c r="G46" s="89">
        <v>3</v>
      </c>
      <c r="H46" s="87"/>
      <c r="I46" s="88"/>
      <c r="J46" s="88"/>
      <c r="K46" s="88"/>
      <c r="L46" s="89"/>
      <c r="M46" s="95"/>
      <c r="N46" s="95"/>
      <c r="O46" s="75"/>
      <c r="P46" s="2" t="s">
        <v>76</v>
      </c>
      <c r="Q46" s="2">
        <v>1</v>
      </c>
      <c r="R46" s="2"/>
      <c r="S46" s="2"/>
      <c r="T46" s="2"/>
      <c r="U46" s="2"/>
      <c r="V46" s="2">
        <v>1</v>
      </c>
      <c r="W46" s="47"/>
      <c r="X46" s="2" t="s">
        <v>76</v>
      </c>
      <c r="Y46" s="2">
        <v>3</v>
      </c>
      <c r="Z46" s="2"/>
      <c r="AA46" s="2"/>
      <c r="AB46" s="2"/>
      <c r="AC46" s="2"/>
      <c r="AD46" s="2"/>
      <c r="AE46" s="2"/>
      <c r="AF46" s="2"/>
      <c r="AG46" s="2">
        <v>3</v>
      </c>
      <c r="AH46" s="47"/>
      <c r="AI46" s="47"/>
      <c r="AJ46" s="2" t="s">
        <v>40</v>
      </c>
      <c r="AK46" s="2" t="s">
        <v>306</v>
      </c>
      <c r="AL46" s="2" t="s">
        <v>378</v>
      </c>
      <c r="AM46" s="123"/>
      <c r="AN46" s="2" t="s">
        <v>38</v>
      </c>
      <c r="AO46" s="2" t="s">
        <v>357</v>
      </c>
      <c r="AP46" s="2" t="s">
        <v>374</v>
      </c>
      <c r="AQ46" s="2" t="s">
        <v>306</v>
      </c>
      <c r="AR46" s="2" t="s">
        <v>311</v>
      </c>
      <c r="AS46" s="123"/>
      <c r="AT46" s="123"/>
    </row>
    <row r="47" spans="1:46" s="73" customFormat="1" ht="21" customHeight="1" x14ac:dyDescent="0.3">
      <c r="A47" s="75"/>
      <c r="B47" s="91">
        <v>40</v>
      </c>
      <c r="C47" s="92" t="s">
        <v>78</v>
      </c>
      <c r="D47" s="87">
        <f t="shared" si="4"/>
        <v>1</v>
      </c>
      <c r="E47" s="93">
        <f t="shared" si="5"/>
        <v>2</v>
      </c>
      <c r="F47" s="94">
        <v>1</v>
      </c>
      <c r="G47" s="89">
        <v>2</v>
      </c>
      <c r="H47" s="87"/>
      <c r="I47" s="88"/>
      <c r="J47" s="88"/>
      <c r="K47" s="88"/>
      <c r="L47" s="89"/>
      <c r="M47" s="95"/>
      <c r="N47" s="95"/>
      <c r="O47" s="75"/>
      <c r="P47" s="2" t="s">
        <v>78</v>
      </c>
      <c r="Q47" s="2">
        <v>1</v>
      </c>
      <c r="R47" s="2"/>
      <c r="S47" s="2"/>
      <c r="T47" s="2"/>
      <c r="U47" s="2"/>
      <c r="V47" s="2">
        <v>1</v>
      </c>
      <c r="W47" s="47"/>
      <c r="X47" s="2" t="s">
        <v>78</v>
      </c>
      <c r="Y47" s="2">
        <v>2</v>
      </c>
      <c r="Z47" s="2"/>
      <c r="AA47" s="2"/>
      <c r="AB47" s="2"/>
      <c r="AC47" s="2"/>
      <c r="AD47" s="2"/>
      <c r="AE47" s="2"/>
      <c r="AF47" s="2"/>
      <c r="AG47" s="2">
        <v>2</v>
      </c>
      <c r="AH47" s="47"/>
      <c r="AI47" s="47"/>
      <c r="AJ47" s="2" t="s">
        <v>40</v>
      </c>
      <c r="AK47" s="2" t="s">
        <v>306</v>
      </c>
      <c r="AL47" s="2" t="s">
        <v>380</v>
      </c>
      <c r="AM47" s="123"/>
      <c r="AN47" s="2" t="s">
        <v>38</v>
      </c>
      <c r="AO47" s="2" t="s">
        <v>355</v>
      </c>
      <c r="AP47" s="2" t="s">
        <v>322</v>
      </c>
      <c r="AQ47" s="2" t="s">
        <v>306</v>
      </c>
      <c r="AR47" s="2" t="s">
        <v>311</v>
      </c>
      <c r="AS47" s="123"/>
      <c r="AT47" s="123"/>
    </row>
    <row r="48" spans="1:46" s="73" customFormat="1" ht="34.5" customHeight="1" x14ac:dyDescent="0.3">
      <c r="A48" s="75"/>
      <c r="B48" s="91">
        <v>41</v>
      </c>
      <c r="C48" s="92" t="s">
        <v>80</v>
      </c>
      <c r="D48" s="87">
        <f t="shared" si="4"/>
        <v>2</v>
      </c>
      <c r="E48" s="93">
        <f t="shared" si="5"/>
        <v>3</v>
      </c>
      <c r="F48" s="94">
        <v>2</v>
      </c>
      <c r="G48" s="89">
        <v>3</v>
      </c>
      <c r="H48" s="87"/>
      <c r="I48" s="88"/>
      <c r="J48" s="88"/>
      <c r="K48" s="88"/>
      <c r="L48" s="89"/>
      <c r="M48" s="95"/>
      <c r="N48" s="95"/>
      <c r="O48" s="75"/>
      <c r="P48" s="2" t="s">
        <v>80</v>
      </c>
      <c r="Q48" s="2">
        <v>2</v>
      </c>
      <c r="R48" s="2"/>
      <c r="S48" s="2"/>
      <c r="T48" s="2"/>
      <c r="U48" s="2"/>
      <c r="V48" s="2">
        <v>2</v>
      </c>
      <c r="W48" s="47"/>
      <c r="X48" s="2" t="s">
        <v>80</v>
      </c>
      <c r="Y48" s="2">
        <v>3</v>
      </c>
      <c r="Z48" s="2"/>
      <c r="AA48" s="2"/>
      <c r="AB48" s="2"/>
      <c r="AC48" s="2"/>
      <c r="AD48" s="2"/>
      <c r="AE48" s="2"/>
      <c r="AF48" s="2"/>
      <c r="AG48" s="2">
        <v>3</v>
      </c>
      <c r="AH48" s="47"/>
      <c r="AI48" s="47"/>
      <c r="AJ48" s="2" t="s">
        <v>40</v>
      </c>
      <c r="AK48" s="2" t="s">
        <v>306</v>
      </c>
      <c r="AL48" s="2" t="s">
        <v>383</v>
      </c>
      <c r="AM48" s="123"/>
      <c r="AN48" s="2" t="s">
        <v>38</v>
      </c>
      <c r="AO48" s="2" t="s">
        <v>355</v>
      </c>
      <c r="AP48" s="2" t="s">
        <v>374</v>
      </c>
      <c r="AQ48" s="2" t="s">
        <v>306</v>
      </c>
      <c r="AR48" s="2" t="s">
        <v>311</v>
      </c>
      <c r="AS48" s="123"/>
      <c r="AT48" s="123"/>
    </row>
    <row r="49" spans="1:46" s="73" customFormat="1" ht="21" customHeight="1" x14ac:dyDescent="0.3">
      <c r="A49" s="75"/>
      <c r="B49" s="91">
        <v>42</v>
      </c>
      <c r="C49" s="92" t="s">
        <v>82</v>
      </c>
      <c r="D49" s="87">
        <f t="shared" si="4"/>
        <v>1</v>
      </c>
      <c r="E49" s="93">
        <f t="shared" si="5"/>
        <v>2</v>
      </c>
      <c r="F49" s="94">
        <v>1</v>
      </c>
      <c r="G49" s="89">
        <v>2</v>
      </c>
      <c r="H49" s="87"/>
      <c r="I49" s="88"/>
      <c r="J49" s="88"/>
      <c r="K49" s="88"/>
      <c r="L49" s="89"/>
      <c r="M49" s="95"/>
      <c r="N49" s="95"/>
      <c r="O49" s="75"/>
      <c r="P49" s="2" t="s">
        <v>82</v>
      </c>
      <c r="Q49" s="2">
        <v>1</v>
      </c>
      <c r="R49" s="2"/>
      <c r="S49" s="2"/>
      <c r="T49" s="2"/>
      <c r="U49" s="2"/>
      <c r="V49" s="2">
        <v>1</v>
      </c>
      <c r="W49" s="47"/>
      <c r="X49" s="2" t="s">
        <v>82</v>
      </c>
      <c r="Y49" s="2">
        <v>2</v>
      </c>
      <c r="Z49" s="2"/>
      <c r="AA49" s="2"/>
      <c r="AB49" s="2"/>
      <c r="AC49" s="2"/>
      <c r="AD49" s="2"/>
      <c r="AE49" s="2"/>
      <c r="AF49" s="2"/>
      <c r="AG49" s="2">
        <v>2</v>
      </c>
      <c r="AH49" s="47"/>
      <c r="AI49" s="47"/>
      <c r="AJ49" s="2" t="s">
        <v>40</v>
      </c>
      <c r="AK49" s="2" t="s">
        <v>306</v>
      </c>
      <c r="AL49" s="2" t="s">
        <v>385</v>
      </c>
      <c r="AM49" s="123"/>
      <c r="AN49" s="2" t="s">
        <v>40</v>
      </c>
      <c r="AO49" s="2" t="s">
        <v>358</v>
      </c>
      <c r="AP49" s="2" t="s">
        <v>379</v>
      </c>
      <c r="AQ49" s="2" t="s">
        <v>305</v>
      </c>
      <c r="AR49" s="2" t="s">
        <v>316</v>
      </c>
      <c r="AS49" s="123"/>
      <c r="AT49" s="123"/>
    </row>
    <row r="50" spans="1:46" s="73" customFormat="1" ht="21" customHeight="1" x14ac:dyDescent="0.3">
      <c r="A50" s="75"/>
      <c r="B50" s="91">
        <v>43</v>
      </c>
      <c r="C50" s="92" t="s">
        <v>84</v>
      </c>
      <c r="D50" s="87">
        <f t="shared" si="4"/>
        <v>2</v>
      </c>
      <c r="E50" s="93">
        <f t="shared" si="5"/>
        <v>3</v>
      </c>
      <c r="F50" s="94">
        <v>1</v>
      </c>
      <c r="G50" s="89">
        <v>2</v>
      </c>
      <c r="H50" s="87">
        <v>1</v>
      </c>
      <c r="I50" s="88">
        <v>1</v>
      </c>
      <c r="J50" s="88"/>
      <c r="K50" s="88"/>
      <c r="L50" s="89"/>
      <c r="M50" s="95"/>
      <c r="N50" s="95"/>
      <c r="O50" s="75"/>
      <c r="P50" s="2" t="s">
        <v>84</v>
      </c>
      <c r="Q50" s="2">
        <v>1</v>
      </c>
      <c r="R50" s="2">
        <v>1</v>
      </c>
      <c r="S50" s="2"/>
      <c r="T50" s="2"/>
      <c r="U50" s="2"/>
      <c r="V50" s="2">
        <v>2</v>
      </c>
      <c r="W50" s="47"/>
      <c r="X50" s="2" t="s">
        <v>84</v>
      </c>
      <c r="Y50" s="2">
        <v>2</v>
      </c>
      <c r="Z50" s="2">
        <v>1</v>
      </c>
      <c r="AA50" s="2"/>
      <c r="AB50" s="2"/>
      <c r="AC50" s="2"/>
      <c r="AD50" s="2"/>
      <c r="AE50" s="2"/>
      <c r="AF50" s="2"/>
      <c r="AG50" s="2">
        <v>3</v>
      </c>
      <c r="AH50" s="47"/>
      <c r="AI50" s="47"/>
      <c r="AJ50" s="2" t="s">
        <v>40</v>
      </c>
      <c r="AK50" s="2" t="s">
        <v>306</v>
      </c>
      <c r="AL50" s="2" t="s">
        <v>386</v>
      </c>
      <c r="AM50" s="123"/>
      <c r="AN50" s="2" t="s">
        <v>40</v>
      </c>
      <c r="AO50" s="2" t="s">
        <v>358</v>
      </c>
      <c r="AP50" s="2" t="s">
        <v>381</v>
      </c>
      <c r="AQ50" s="2" t="s">
        <v>305</v>
      </c>
      <c r="AR50" s="2" t="s">
        <v>316</v>
      </c>
      <c r="AS50" s="123"/>
      <c r="AT50" s="123"/>
    </row>
    <row r="51" spans="1:46" s="73" customFormat="1" ht="21" customHeight="1" x14ac:dyDescent="0.3">
      <c r="A51" s="75"/>
      <c r="B51" s="91">
        <v>44</v>
      </c>
      <c r="C51" s="92" t="s">
        <v>86</v>
      </c>
      <c r="D51" s="87">
        <f t="shared" si="4"/>
        <v>6</v>
      </c>
      <c r="E51" s="93">
        <f t="shared" si="5"/>
        <v>14</v>
      </c>
      <c r="F51" s="94">
        <v>5</v>
      </c>
      <c r="G51" s="89">
        <v>10</v>
      </c>
      <c r="H51" s="87">
        <v>1</v>
      </c>
      <c r="I51" s="88">
        <v>4</v>
      </c>
      <c r="J51" s="88"/>
      <c r="K51" s="88"/>
      <c r="L51" s="89"/>
      <c r="M51" s="95"/>
      <c r="N51" s="95"/>
      <c r="O51" s="75"/>
      <c r="P51" s="2" t="s">
        <v>86</v>
      </c>
      <c r="Q51" s="2">
        <v>5</v>
      </c>
      <c r="R51" s="2">
        <v>1</v>
      </c>
      <c r="S51" s="2"/>
      <c r="T51" s="2"/>
      <c r="U51" s="2"/>
      <c r="V51" s="2">
        <v>6</v>
      </c>
      <c r="W51" s="47"/>
      <c r="X51" s="2" t="s">
        <v>86</v>
      </c>
      <c r="Y51" s="2">
        <v>10</v>
      </c>
      <c r="Z51" s="2">
        <v>4</v>
      </c>
      <c r="AA51" s="2"/>
      <c r="AB51" s="2"/>
      <c r="AC51" s="2"/>
      <c r="AD51" s="2"/>
      <c r="AE51" s="2"/>
      <c r="AF51" s="2"/>
      <c r="AG51" s="2">
        <v>14</v>
      </c>
      <c r="AH51" s="47"/>
      <c r="AI51" s="47"/>
      <c r="AJ51" s="2" t="s">
        <v>40</v>
      </c>
      <c r="AK51" s="2" t="s">
        <v>306</v>
      </c>
      <c r="AL51" s="2" t="s">
        <v>387</v>
      </c>
      <c r="AM51" s="123"/>
      <c r="AN51" s="2" t="s">
        <v>40</v>
      </c>
      <c r="AO51" s="2" t="s">
        <v>358</v>
      </c>
      <c r="AP51" s="2" t="s">
        <v>382</v>
      </c>
      <c r="AQ51" s="2" t="s">
        <v>305</v>
      </c>
      <c r="AR51" s="2" t="s">
        <v>316</v>
      </c>
      <c r="AS51" s="123"/>
      <c r="AT51" s="123"/>
    </row>
    <row r="52" spans="1:46" s="73" customFormat="1" ht="21" customHeight="1" x14ac:dyDescent="0.3">
      <c r="A52" s="75"/>
      <c r="B52" s="91">
        <v>45</v>
      </c>
      <c r="C52" s="92" t="s">
        <v>88</v>
      </c>
      <c r="D52" s="87">
        <f t="shared" si="4"/>
        <v>12</v>
      </c>
      <c r="E52" s="93">
        <f t="shared" si="5"/>
        <v>27</v>
      </c>
      <c r="F52" s="94">
        <v>6</v>
      </c>
      <c r="G52" s="89">
        <v>17</v>
      </c>
      <c r="H52" s="87">
        <v>2</v>
      </c>
      <c r="I52" s="88"/>
      <c r="J52" s="88">
        <v>7</v>
      </c>
      <c r="K52" s="88"/>
      <c r="L52" s="89">
        <v>3</v>
      </c>
      <c r="M52" s="95">
        <v>2</v>
      </c>
      <c r="N52" s="95">
        <v>2</v>
      </c>
      <c r="O52" s="75"/>
      <c r="P52" s="2" t="s">
        <v>88</v>
      </c>
      <c r="Q52" s="2">
        <v>6</v>
      </c>
      <c r="R52" s="2">
        <v>2</v>
      </c>
      <c r="S52" s="2">
        <v>2</v>
      </c>
      <c r="T52" s="2">
        <v>2</v>
      </c>
      <c r="U52" s="2"/>
      <c r="V52" s="2">
        <v>12</v>
      </c>
      <c r="W52" s="47"/>
      <c r="X52" s="2" t="s">
        <v>88</v>
      </c>
      <c r="Y52" s="2">
        <v>17</v>
      </c>
      <c r="Z52" s="2"/>
      <c r="AA52" s="2">
        <v>7</v>
      </c>
      <c r="AB52" s="2"/>
      <c r="AC52" s="2">
        <v>3</v>
      </c>
      <c r="AD52" s="2">
        <v>17</v>
      </c>
      <c r="AE52" s="2">
        <v>18</v>
      </c>
      <c r="AF52" s="2"/>
      <c r="AG52" s="2">
        <v>62</v>
      </c>
      <c r="AH52" s="47"/>
      <c r="AI52" s="47"/>
      <c r="AJ52" s="2" t="s">
        <v>40</v>
      </c>
      <c r="AK52" s="2" t="s">
        <v>306</v>
      </c>
      <c r="AL52" s="2" t="s">
        <v>388</v>
      </c>
      <c r="AM52" s="123"/>
      <c r="AN52" s="2" t="s">
        <v>40</v>
      </c>
      <c r="AO52" s="2" t="s">
        <v>358</v>
      </c>
      <c r="AP52" s="2" t="s">
        <v>384</v>
      </c>
      <c r="AQ52" s="2" t="s">
        <v>305</v>
      </c>
      <c r="AR52" s="2" t="s">
        <v>316</v>
      </c>
      <c r="AS52" s="123"/>
      <c r="AT52" s="123"/>
    </row>
    <row r="53" spans="1:46" s="73" customFormat="1" ht="21" customHeight="1" x14ac:dyDescent="0.3">
      <c r="A53" s="75"/>
      <c r="B53" s="91">
        <v>46</v>
      </c>
      <c r="C53" s="96" t="s">
        <v>90</v>
      </c>
      <c r="D53" s="87">
        <f t="shared" si="4"/>
        <v>3</v>
      </c>
      <c r="E53" s="93">
        <f t="shared" si="5"/>
        <v>3</v>
      </c>
      <c r="F53" s="94"/>
      <c r="G53" s="89"/>
      <c r="H53" s="87">
        <v>3</v>
      </c>
      <c r="I53" s="88"/>
      <c r="J53" s="88">
        <v>3</v>
      </c>
      <c r="K53" s="88"/>
      <c r="L53" s="89"/>
      <c r="M53" s="95"/>
      <c r="N53" s="95"/>
      <c r="O53" s="75"/>
      <c r="P53" s="2" t="s">
        <v>90</v>
      </c>
      <c r="Q53" s="2"/>
      <c r="R53" s="2">
        <v>3</v>
      </c>
      <c r="S53" s="2"/>
      <c r="T53" s="2"/>
      <c r="U53" s="2"/>
      <c r="V53" s="2">
        <v>3</v>
      </c>
      <c r="W53" s="47"/>
      <c r="X53" s="2" t="s">
        <v>90</v>
      </c>
      <c r="Y53" s="2"/>
      <c r="Z53" s="2"/>
      <c r="AA53" s="2">
        <v>3</v>
      </c>
      <c r="AB53" s="2"/>
      <c r="AC53" s="2"/>
      <c r="AD53" s="2"/>
      <c r="AE53" s="2"/>
      <c r="AF53" s="2"/>
      <c r="AG53" s="2">
        <v>3</v>
      </c>
      <c r="AH53" s="47"/>
      <c r="AI53" s="47"/>
      <c r="AJ53" s="2" t="s">
        <v>40</v>
      </c>
      <c r="AK53" s="2" t="s">
        <v>306</v>
      </c>
      <c r="AL53" s="2" t="s">
        <v>389</v>
      </c>
      <c r="AM53" s="123"/>
      <c r="AN53" s="2" t="s">
        <v>40</v>
      </c>
      <c r="AO53" s="2" t="s">
        <v>360</v>
      </c>
      <c r="AP53" s="2" t="s">
        <v>1577</v>
      </c>
      <c r="AQ53" s="2" t="s">
        <v>305</v>
      </c>
      <c r="AR53" s="2" t="s">
        <v>316</v>
      </c>
      <c r="AS53" s="123"/>
      <c r="AT53" s="123"/>
    </row>
    <row r="54" spans="1:46" s="73" customFormat="1" ht="21" customHeight="1" x14ac:dyDescent="0.3">
      <c r="A54" s="75"/>
      <c r="B54" s="91">
        <v>47</v>
      </c>
      <c r="C54" s="96" t="s">
        <v>94</v>
      </c>
      <c r="D54" s="87">
        <f t="shared" si="4"/>
        <v>2</v>
      </c>
      <c r="E54" s="93">
        <f t="shared" si="5"/>
        <v>0</v>
      </c>
      <c r="F54" s="94"/>
      <c r="G54" s="89"/>
      <c r="H54" s="87"/>
      <c r="I54" s="88"/>
      <c r="J54" s="88"/>
      <c r="K54" s="88"/>
      <c r="L54" s="89"/>
      <c r="M54" s="95"/>
      <c r="N54" s="95">
        <v>2</v>
      </c>
      <c r="O54" s="75"/>
      <c r="P54" s="2" t="s">
        <v>92</v>
      </c>
      <c r="Q54" s="2"/>
      <c r="R54" s="2"/>
      <c r="S54" s="2">
        <v>2</v>
      </c>
      <c r="T54" s="2">
        <v>1</v>
      </c>
      <c r="U54" s="2"/>
      <c r="V54" s="2">
        <v>3</v>
      </c>
      <c r="W54" s="530"/>
      <c r="X54" s="2" t="s">
        <v>92</v>
      </c>
      <c r="Y54" s="2"/>
      <c r="Z54" s="2"/>
      <c r="AA54" s="2"/>
      <c r="AB54" s="2"/>
      <c r="AC54" s="2"/>
      <c r="AD54" s="2">
        <v>17</v>
      </c>
      <c r="AE54" s="2">
        <v>7</v>
      </c>
      <c r="AF54" s="2"/>
      <c r="AG54" s="2">
        <v>24</v>
      </c>
      <c r="AH54" s="47"/>
      <c r="AI54" s="47"/>
      <c r="AJ54" s="2" t="s">
        <v>40</v>
      </c>
      <c r="AK54" s="2" t="s">
        <v>306</v>
      </c>
      <c r="AL54" s="2" t="s">
        <v>413</v>
      </c>
      <c r="AM54" s="123"/>
      <c r="AN54" s="2" t="s">
        <v>40</v>
      </c>
      <c r="AO54" s="2" t="s">
        <v>360</v>
      </c>
      <c r="AP54" s="2" t="s">
        <v>345</v>
      </c>
      <c r="AQ54" s="2" t="s">
        <v>305</v>
      </c>
      <c r="AR54" s="2" t="s">
        <v>316</v>
      </c>
      <c r="AS54" s="123"/>
      <c r="AT54" s="123"/>
    </row>
    <row r="55" spans="1:46" s="73" customFormat="1" ht="21" customHeight="1" x14ac:dyDescent="0.3">
      <c r="A55" s="75"/>
      <c r="B55" s="91">
        <v>48</v>
      </c>
      <c r="C55" s="96" t="s">
        <v>1820</v>
      </c>
      <c r="D55" s="87">
        <f t="shared" si="4"/>
        <v>1</v>
      </c>
      <c r="E55" s="93">
        <f t="shared" si="5"/>
        <v>0</v>
      </c>
      <c r="F55" s="94"/>
      <c r="G55" s="89"/>
      <c r="H55" s="87"/>
      <c r="I55" s="88"/>
      <c r="J55" s="88"/>
      <c r="K55" s="88"/>
      <c r="L55" s="89"/>
      <c r="M55" s="95"/>
      <c r="N55" s="95">
        <v>1</v>
      </c>
      <c r="O55" s="75"/>
      <c r="P55" s="2" t="s">
        <v>94</v>
      </c>
      <c r="Q55" s="2"/>
      <c r="R55" s="2"/>
      <c r="S55" s="2"/>
      <c r="T55" s="2">
        <v>2</v>
      </c>
      <c r="U55" s="2"/>
      <c r="V55" s="2">
        <v>2</v>
      </c>
      <c r="W55" s="47"/>
      <c r="X55" s="2" t="s">
        <v>94</v>
      </c>
      <c r="Y55" s="2"/>
      <c r="Z55" s="2"/>
      <c r="AA55" s="2"/>
      <c r="AB55" s="2"/>
      <c r="AC55" s="2"/>
      <c r="AD55" s="2"/>
      <c r="AE55" s="2">
        <v>2</v>
      </c>
      <c r="AF55" s="2"/>
      <c r="AG55" s="2">
        <v>2</v>
      </c>
      <c r="AH55" s="47"/>
      <c r="AI55" s="47"/>
      <c r="AJ55" s="2" t="s">
        <v>40</v>
      </c>
      <c r="AK55" s="2" t="s">
        <v>306</v>
      </c>
      <c r="AL55" s="2" t="s">
        <v>418</v>
      </c>
      <c r="AM55" s="123"/>
      <c r="AN55" s="2" t="s">
        <v>40</v>
      </c>
      <c r="AO55" s="2" t="s">
        <v>360</v>
      </c>
      <c r="AP55" s="2" t="s">
        <v>347</v>
      </c>
      <c r="AQ55" s="2" t="s">
        <v>305</v>
      </c>
      <c r="AR55" s="2" t="s">
        <v>316</v>
      </c>
      <c r="AS55" s="123"/>
      <c r="AT55" s="123"/>
    </row>
    <row r="56" spans="1:46" s="73" customFormat="1" ht="21" customHeight="1" x14ac:dyDescent="0.3">
      <c r="A56" s="75"/>
      <c r="B56" s="91">
        <v>49</v>
      </c>
      <c r="C56" s="92" t="s">
        <v>96</v>
      </c>
      <c r="D56" s="87">
        <f t="shared" ref="D56" si="6">+F56+H56+M56+N56</f>
        <v>8</v>
      </c>
      <c r="E56" s="93">
        <f t="shared" ref="E56" si="7">+G56+I56+J56+K56+L56</f>
        <v>18</v>
      </c>
      <c r="F56" s="94">
        <v>2</v>
      </c>
      <c r="G56" s="89">
        <v>5</v>
      </c>
      <c r="H56" s="87">
        <v>4</v>
      </c>
      <c r="I56" s="88"/>
      <c r="J56" s="88">
        <v>6</v>
      </c>
      <c r="K56" s="88">
        <v>1</v>
      </c>
      <c r="L56" s="89">
        <v>6</v>
      </c>
      <c r="M56" s="95">
        <v>1</v>
      </c>
      <c r="N56" s="95">
        <v>1</v>
      </c>
      <c r="O56" s="75"/>
      <c r="P56" s="2" t="s">
        <v>1820</v>
      </c>
      <c r="Q56" s="2"/>
      <c r="R56" s="2"/>
      <c r="S56" s="2"/>
      <c r="T56" s="2">
        <v>1</v>
      </c>
      <c r="U56" s="2"/>
      <c r="V56" s="2">
        <v>1</v>
      </c>
      <c r="W56" s="47"/>
      <c r="X56" s="2" t="s">
        <v>1820</v>
      </c>
      <c r="Y56" s="2"/>
      <c r="Z56" s="2"/>
      <c r="AA56" s="2"/>
      <c r="AB56" s="2"/>
      <c r="AC56" s="2"/>
      <c r="AD56" s="2"/>
      <c r="AE56" s="2">
        <v>8</v>
      </c>
      <c r="AF56" s="2"/>
      <c r="AG56" s="2">
        <v>8</v>
      </c>
      <c r="AH56" s="47"/>
      <c r="AI56" s="47"/>
      <c r="AJ56" s="2" t="s">
        <v>40</v>
      </c>
      <c r="AK56" s="2" t="s">
        <v>306</v>
      </c>
      <c r="AL56" s="2" t="s">
        <v>390</v>
      </c>
      <c r="AM56" s="123"/>
      <c r="AN56" s="2" t="s">
        <v>40</v>
      </c>
      <c r="AO56" s="2" t="s">
        <v>361</v>
      </c>
      <c r="AP56" s="2" t="s">
        <v>379</v>
      </c>
      <c r="AQ56" s="2" t="s">
        <v>305</v>
      </c>
      <c r="AR56" s="2" t="s">
        <v>316</v>
      </c>
      <c r="AS56" s="123"/>
      <c r="AT56" s="123"/>
    </row>
    <row r="57" spans="1:46" s="73" customFormat="1" ht="21" customHeight="1" x14ac:dyDescent="0.3">
      <c r="A57" s="75"/>
      <c r="B57" s="91">
        <v>50</v>
      </c>
      <c r="C57" s="92" t="s">
        <v>98</v>
      </c>
      <c r="D57" s="87">
        <f>+F57+H57+M57+N57</f>
        <v>1</v>
      </c>
      <c r="E57" s="93">
        <f>+G57+I57+J57+K57+L57</f>
        <v>3</v>
      </c>
      <c r="F57" s="94"/>
      <c r="G57" s="89"/>
      <c r="H57" s="87">
        <v>1</v>
      </c>
      <c r="I57" s="88"/>
      <c r="J57" s="88"/>
      <c r="K57" s="88"/>
      <c r="L57" s="89">
        <v>3</v>
      </c>
      <c r="M57" s="95"/>
      <c r="N57" s="95"/>
      <c r="O57" s="75"/>
      <c r="P57" s="2" t="s">
        <v>96</v>
      </c>
      <c r="Q57" s="2">
        <v>2</v>
      </c>
      <c r="R57" s="2">
        <v>3</v>
      </c>
      <c r="S57" s="2">
        <v>1</v>
      </c>
      <c r="T57" s="2">
        <v>1</v>
      </c>
      <c r="U57" s="2"/>
      <c r="V57" s="2">
        <v>7</v>
      </c>
      <c r="W57" s="47"/>
      <c r="X57" s="2" t="s">
        <v>96</v>
      </c>
      <c r="Y57" s="2">
        <v>5</v>
      </c>
      <c r="Z57" s="2"/>
      <c r="AA57" s="2">
        <v>6</v>
      </c>
      <c r="AB57" s="2"/>
      <c r="AC57" s="2">
        <v>6</v>
      </c>
      <c r="AD57" s="2">
        <v>3</v>
      </c>
      <c r="AE57" s="2">
        <v>4</v>
      </c>
      <c r="AF57" s="2"/>
      <c r="AG57" s="2">
        <v>24</v>
      </c>
      <c r="AH57" s="47"/>
      <c r="AI57" s="47"/>
      <c r="AJ57" s="2" t="s">
        <v>40</v>
      </c>
      <c r="AK57" s="2" t="s">
        <v>306</v>
      </c>
      <c r="AL57" s="2" t="s">
        <v>411</v>
      </c>
      <c r="AM57" s="123"/>
      <c r="AN57" s="2" t="s">
        <v>40</v>
      </c>
      <c r="AO57" s="2" t="s">
        <v>361</v>
      </c>
      <c r="AP57" s="2" t="s">
        <v>381</v>
      </c>
      <c r="AQ57" s="2" t="s">
        <v>305</v>
      </c>
      <c r="AR57" s="2" t="s">
        <v>316</v>
      </c>
      <c r="AS57" s="123"/>
      <c r="AT57" s="123"/>
    </row>
    <row r="58" spans="1:46" s="73" customFormat="1" ht="21" customHeight="1" x14ac:dyDescent="0.3">
      <c r="A58" s="75"/>
      <c r="B58" s="91">
        <v>51</v>
      </c>
      <c r="C58" s="92" t="s">
        <v>100</v>
      </c>
      <c r="D58" s="87">
        <f>+F58+H58+M58+N58</f>
        <v>2</v>
      </c>
      <c r="E58" s="93">
        <f>+G58+I58+J58+K58+L58</f>
        <v>4</v>
      </c>
      <c r="F58" s="94">
        <v>2</v>
      </c>
      <c r="G58" s="89">
        <v>4</v>
      </c>
      <c r="H58" s="87"/>
      <c r="I58" s="88"/>
      <c r="J58" s="88"/>
      <c r="K58" s="88"/>
      <c r="L58" s="89"/>
      <c r="M58" s="95"/>
      <c r="N58" s="95"/>
      <c r="O58" s="75"/>
      <c r="P58" s="2" t="s">
        <v>98</v>
      </c>
      <c r="Q58" s="2"/>
      <c r="R58" s="2">
        <v>1</v>
      </c>
      <c r="S58" s="2"/>
      <c r="T58" s="2"/>
      <c r="U58" s="2"/>
      <c r="V58" s="2">
        <v>1</v>
      </c>
      <c r="W58" s="47"/>
      <c r="X58" s="2" t="s">
        <v>98</v>
      </c>
      <c r="Y58" s="2"/>
      <c r="Z58" s="2"/>
      <c r="AA58" s="2"/>
      <c r="AB58" s="2"/>
      <c r="AC58" s="2">
        <v>3</v>
      </c>
      <c r="AD58" s="2"/>
      <c r="AE58" s="2"/>
      <c r="AF58" s="2"/>
      <c r="AG58" s="2">
        <v>3</v>
      </c>
      <c r="AH58" s="47"/>
      <c r="AI58" s="47"/>
      <c r="AJ58" s="2" t="s">
        <v>40</v>
      </c>
      <c r="AK58" s="2" t="s">
        <v>306</v>
      </c>
      <c r="AL58" s="2" t="s">
        <v>392</v>
      </c>
      <c r="AM58" s="123"/>
      <c r="AN58" s="2" t="s">
        <v>40</v>
      </c>
      <c r="AO58" s="2" t="s">
        <v>363</v>
      </c>
      <c r="AP58" s="2" t="s">
        <v>379</v>
      </c>
      <c r="AQ58" s="2" t="s">
        <v>305</v>
      </c>
      <c r="AR58" s="2" t="s">
        <v>316</v>
      </c>
      <c r="AS58" s="123"/>
      <c r="AT58" s="123"/>
    </row>
    <row r="59" spans="1:46" s="73" customFormat="1" ht="21" customHeight="1" x14ac:dyDescent="0.3">
      <c r="A59" s="75"/>
      <c r="B59" s="91">
        <v>52</v>
      </c>
      <c r="C59" s="92" t="s">
        <v>102</v>
      </c>
      <c r="D59" s="87">
        <f>+F59+H59+M59+N59</f>
        <v>4</v>
      </c>
      <c r="E59" s="93">
        <f>+G59+I59+J59+K59+L59</f>
        <v>8</v>
      </c>
      <c r="F59" s="94">
        <v>4</v>
      </c>
      <c r="G59" s="89">
        <v>8</v>
      </c>
      <c r="H59" s="87"/>
      <c r="I59" s="88"/>
      <c r="J59" s="88"/>
      <c r="K59" s="88"/>
      <c r="L59" s="89"/>
      <c r="M59" s="95"/>
      <c r="N59" s="95"/>
      <c r="O59" s="75"/>
      <c r="P59" s="2" t="s">
        <v>100</v>
      </c>
      <c r="Q59" s="2">
        <v>2</v>
      </c>
      <c r="R59" s="2"/>
      <c r="S59" s="2"/>
      <c r="T59" s="2"/>
      <c r="U59" s="2"/>
      <c r="V59" s="2">
        <v>2</v>
      </c>
      <c r="W59" s="47"/>
      <c r="X59" s="2" t="s">
        <v>100</v>
      </c>
      <c r="Y59" s="2">
        <v>4</v>
      </c>
      <c r="Z59" s="2"/>
      <c r="AA59" s="2"/>
      <c r="AB59" s="2"/>
      <c r="AC59" s="2"/>
      <c r="AD59" s="2"/>
      <c r="AE59" s="2"/>
      <c r="AF59" s="2"/>
      <c r="AG59" s="2">
        <v>4</v>
      </c>
      <c r="AH59" s="47"/>
      <c r="AI59" s="47"/>
      <c r="AJ59" s="2" t="s">
        <v>40</v>
      </c>
      <c r="AK59" s="2" t="s">
        <v>306</v>
      </c>
      <c r="AL59" s="2" t="s">
        <v>414</v>
      </c>
      <c r="AM59" s="123"/>
      <c r="AN59" s="2" t="s">
        <v>40</v>
      </c>
      <c r="AO59" s="2" t="s">
        <v>363</v>
      </c>
      <c r="AP59" s="2" t="s">
        <v>381</v>
      </c>
      <c r="AQ59" s="2" t="s">
        <v>305</v>
      </c>
      <c r="AR59" s="2" t="s">
        <v>316</v>
      </c>
      <c r="AS59" s="123"/>
      <c r="AT59" s="123"/>
    </row>
    <row r="60" spans="1:46" s="73" customFormat="1" ht="21" customHeight="1" x14ac:dyDescent="0.3">
      <c r="A60" s="75"/>
      <c r="B60" s="91">
        <v>53</v>
      </c>
      <c r="C60" s="92" t="s">
        <v>104</v>
      </c>
      <c r="D60" s="87">
        <f>+F60+H60+M60+N60</f>
        <v>1</v>
      </c>
      <c r="E60" s="93">
        <f>+G60+I60+J60+K60+L60</f>
        <v>7</v>
      </c>
      <c r="F60" s="94"/>
      <c r="G60" s="89"/>
      <c r="H60" s="87">
        <v>1</v>
      </c>
      <c r="I60" s="88">
        <v>7</v>
      </c>
      <c r="J60" s="88"/>
      <c r="K60" s="88"/>
      <c r="L60" s="89"/>
      <c r="M60" s="95"/>
      <c r="N60" s="95"/>
      <c r="O60" s="75"/>
      <c r="P60" s="2" t="s">
        <v>102</v>
      </c>
      <c r="Q60" s="2">
        <v>4</v>
      </c>
      <c r="R60" s="2"/>
      <c r="S60" s="2"/>
      <c r="T60" s="2"/>
      <c r="U60" s="2"/>
      <c r="V60" s="2">
        <v>4</v>
      </c>
      <c r="W60" s="47"/>
      <c r="X60" s="2" t="s">
        <v>102</v>
      </c>
      <c r="Y60" s="2">
        <v>8</v>
      </c>
      <c r="Z60" s="2"/>
      <c r="AA60" s="2"/>
      <c r="AB60" s="2"/>
      <c r="AC60" s="2"/>
      <c r="AD60" s="2"/>
      <c r="AE60" s="2"/>
      <c r="AF60" s="2"/>
      <c r="AG60" s="2">
        <v>8</v>
      </c>
      <c r="AH60" s="47"/>
      <c r="AI60" s="47"/>
      <c r="AJ60" s="2" t="s">
        <v>40</v>
      </c>
      <c r="AK60" s="2" t="s">
        <v>306</v>
      </c>
      <c r="AL60" s="2" t="s">
        <v>394</v>
      </c>
      <c r="AM60" s="123"/>
      <c r="AN60" s="2" t="s">
        <v>40</v>
      </c>
      <c r="AO60" s="2" t="s">
        <v>373</v>
      </c>
      <c r="AP60" s="2" t="s">
        <v>1577</v>
      </c>
      <c r="AQ60" s="2" t="s">
        <v>305</v>
      </c>
      <c r="AR60" s="2" t="s">
        <v>316</v>
      </c>
      <c r="AS60" s="123"/>
      <c r="AT60" s="123"/>
    </row>
    <row r="61" spans="1:46" s="73" customFormat="1" ht="21" customHeight="1" x14ac:dyDescent="0.3">
      <c r="A61" s="75"/>
      <c r="B61" s="91">
        <v>54</v>
      </c>
      <c r="C61" s="92" t="s">
        <v>1818</v>
      </c>
      <c r="D61" s="87">
        <f>+F61+H61+M61+N61</f>
        <v>1</v>
      </c>
      <c r="E61" s="93">
        <f>+G61+I61+J61+K61+L61</f>
        <v>2</v>
      </c>
      <c r="F61" s="98"/>
      <c r="G61" s="89"/>
      <c r="H61" s="87">
        <v>1</v>
      </c>
      <c r="I61" s="88"/>
      <c r="J61" s="88"/>
      <c r="K61" s="88">
        <v>2</v>
      </c>
      <c r="L61" s="89"/>
      <c r="M61" s="95"/>
      <c r="N61" s="95"/>
      <c r="O61" s="75"/>
      <c r="P61" s="2" t="s">
        <v>104</v>
      </c>
      <c r="Q61" s="2"/>
      <c r="R61" s="2">
        <v>1</v>
      </c>
      <c r="S61" s="2"/>
      <c r="T61" s="2"/>
      <c r="U61" s="2"/>
      <c r="V61" s="2">
        <v>1</v>
      </c>
      <c r="W61" s="47"/>
      <c r="X61" s="2" t="s">
        <v>104</v>
      </c>
      <c r="Y61" s="2"/>
      <c r="Z61" s="2">
        <v>7</v>
      </c>
      <c r="AA61" s="2"/>
      <c r="AB61" s="2"/>
      <c r="AC61" s="2"/>
      <c r="AD61" s="2"/>
      <c r="AE61" s="2"/>
      <c r="AF61" s="2"/>
      <c r="AG61" s="2">
        <v>7</v>
      </c>
      <c r="AH61" s="47"/>
      <c r="AI61" s="47"/>
      <c r="AJ61" s="2" t="s">
        <v>40</v>
      </c>
      <c r="AK61" s="2" t="s">
        <v>306</v>
      </c>
      <c r="AL61" s="2" t="s">
        <v>395</v>
      </c>
      <c r="AM61" s="123"/>
      <c r="AN61" s="2" t="s">
        <v>40</v>
      </c>
      <c r="AO61" s="2" t="s">
        <v>371</v>
      </c>
      <c r="AP61" s="2" t="s">
        <v>391</v>
      </c>
      <c r="AQ61" s="2" t="s">
        <v>305</v>
      </c>
      <c r="AR61" s="2" t="s">
        <v>316</v>
      </c>
      <c r="AS61" s="123"/>
      <c r="AT61" s="123"/>
    </row>
    <row r="62" spans="1:46" s="73" customFormat="1" ht="21" customHeight="1" x14ac:dyDescent="0.3">
      <c r="A62" s="75"/>
      <c r="B62" s="91">
        <v>55</v>
      </c>
      <c r="C62" s="92" t="s">
        <v>1599</v>
      </c>
      <c r="D62" s="87"/>
      <c r="E62" s="93"/>
      <c r="F62" s="98"/>
      <c r="G62" s="89"/>
      <c r="H62" s="87"/>
      <c r="I62" s="88"/>
      <c r="J62" s="88"/>
      <c r="K62" s="88"/>
      <c r="L62" s="89"/>
      <c r="M62" s="95"/>
      <c r="N62" s="95">
        <v>1</v>
      </c>
      <c r="O62" s="75"/>
      <c r="P62" s="2" t="s">
        <v>1818</v>
      </c>
      <c r="Q62" s="2"/>
      <c r="R62" s="2">
        <v>1</v>
      </c>
      <c r="S62" s="2"/>
      <c r="T62" s="2"/>
      <c r="U62" s="2"/>
      <c r="V62" s="2">
        <v>1</v>
      </c>
      <c r="W62" s="47"/>
      <c r="X62" s="2" t="s">
        <v>1818</v>
      </c>
      <c r="Y62" s="2"/>
      <c r="Z62" s="2"/>
      <c r="AA62" s="2"/>
      <c r="AB62" s="2">
        <v>2</v>
      </c>
      <c r="AC62" s="2"/>
      <c r="AD62" s="2"/>
      <c r="AE62" s="2"/>
      <c r="AF62" s="2"/>
      <c r="AG62" s="2">
        <v>2</v>
      </c>
      <c r="AH62" s="47"/>
      <c r="AI62" s="47"/>
      <c r="AJ62" s="2" t="s">
        <v>40</v>
      </c>
      <c r="AK62" s="2" t="s">
        <v>306</v>
      </c>
      <c r="AL62" s="2" t="s">
        <v>396</v>
      </c>
      <c r="AM62" s="123"/>
      <c r="AN62" s="2" t="s">
        <v>40</v>
      </c>
      <c r="AO62" s="2" t="s">
        <v>366</v>
      </c>
      <c r="AP62" s="2" t="s">
        <v>391</v>
      </c>
      <c r="AQ62" s="2" t="s">
        <v>305</v>
      </c>
      <c r="AR62" s="2" t="s">
        <v>316</v>
      </c>
      <c r="AS62" s="123"/>
      <c r="AT62" s="123"/>
    </row>
    <row r="63" spans="1:46" s="73" customFormat="1" ht="21" customHeight="1" x14ac:dyDescent="0.3">
      <c r="A63" s="75"/>
      <c r="B63" s="91">
        <v>56</v>
      </c>
      <c r="C63" s="92" t="s">
        <v>1602</v>
      </c>
      <c r="D63" s="87">
        <f t="shared" ref="D63:D76" si="8">+F63+H63+M63+N63</f>
        <v>1</v>
      </c>
      <c r="E63" s="93">
        <f t="shared" ref="E63:E76" si="9">+G63+I63+J63+K63+L63</f>
        <v>0</v>
      </c>
      <c r="F63" s="94"/>
      <c r="G63" s="89"/>
      <c r="H63" s="87"/>
      <c r="I63" s="88"/>
      <c r="J63" s="88"/>
      <c r="K63" s="88"/>
      <c r="L63" s="89"/>
      <c r="M63" s="95"/>
      <c r="N63" s="95">
        <v>1</v>
      </c>
      <c r="O63" s="75"/>
      <c r="P63" s="2" t="s">
        <v>1599</v>
      </c>
      <c r="Q63" s="2"/>
      <c r="R63" s="2"/>
      <c r="S63" s="2"/>
      <c r="T63" s="2">
        <v>1</v>
      </c>
      <c r="U63" s="2"/>
      <c r="V63" s="2">
        <v>1</v>
      </c>
      <c r="W63" s="47"/>
      <c r="X63" s="2" t="s">
        <v>1599</v>
      </c>
      <c r="Y63" s="2"/>
      <c r="Z63" s="2"/>
      <c r="AA63" s="2"/>
      <c r="AB63" s="2"/>
      <c r="AC63" s="2"/>
      <c r="AD63" s="2"/>
      <c r="AE63" s="2">
        <v>1</v>
      </c>
      <c r="AF63" s="2"/>
      <c r="AG63" s="2">
        <v>1</v>
      </c>
      <c r="AH63" s="47"/>
      <c r="AI63" s="47"/>
      <c r="AJ63" s="2" t="s">
        <v>40</v>
      </c>
      <c r="AK63" s="2" t="s">
        <v>306</v>
      </c>
      <c r="AL63" s="2" t="s">
        <v>397</v>
      </c>
      <c r="AM63" s="123"/>
      <c r="AN63" s="2" t="s">
        <v>40</v>
      </c>
      <c r="AO63" s="2" t="s">
        <v>366</v>
      </c>
      <c r="AP63" s="2" t="s">
        <v>393</v>
      </c>
      <c r="AQ63" s="2" t="s">
        <v>305</v>
      </c>
      <c r="AR63" s="2" t="s">
        <v>316</v>
      </c>
      <c r="AS63" s="123"/>
      <c r="AT63" s="123"/>
    </row>
    <row r="64" spans="1:46" s="73" customFormat="1" ht="21" customHeight="1" x14ac:dyDescent="0.3">
      <c r="A64" s="75"/>
      <c r="B64" s="91">
        <v>57</v>
      </c>
      <c r="C64" s="92" t="s">
        <v>106</v>
      </c>
      <c r="D64" s="87">
        <f t="shared" si="8"/>
        <v>12</v>
      </c>
      <c r="E64" s="93">
        <f t="shared" si="9"/>
        <v>20</v>
      </c>
      <c r="F64" s="94">
        <v>11</v>
      </c>
      <c r="G64" s="89">
        <v>17</v>
      </c>
      <c r="H64" s="87">
        <v>1</v>
      </c>
      <c r="I64" s="88">
        <v>3</v>
      </c>
      <c r="J64" s="88"/>
      <c r="K64" s="88"/>
      <c r="L64" s="89"/>
      <c r="M64" s="95"/>
      <c r="N64" s="95"/>
      <c r="O64" s="75"/>
      <c r="P64" s="2" t="s">
        <v>1602</v>
      </c>
      <c r="Q64" s="2"/>
      <c r="R64" s="2"/>
      <c r="S64" s="2"/>
      <c r="T64" s="2">
        <v>1</v>
      </c>
      <c r="U64" s="2"/>
      <c r="V64" s="2">
        <v>1</v>
      </c>
      <c r="W64" s="47"/>
      <c r="X64" s="2" t="s">
        <v>1602</v>
      </c>
      <c r="Y64" s="2"/>
      <c r="Z64" s="2"/>
      <c r="AA64" s="2"/>
      <c r="AB64" s="2"/>
      <c r="AC64" s="2"/>
      <c r="AD64" s="2"/>
      <c r="AE64" s="2">
        <v>1</v>
      </c>
      <c r="AF64" s="2"/>
      <c r="AG64" s="2">
        <v>1</v>
      </c>
      <c r="AH64" s="47"/>
      <c r="AI64" s="47"/>
      <c r="AJ64" s="2" t="s">
        <v>40</v>
      </c>
      <c r="AK64" s="2" t="s">
        <v>306</v>
      </c>
      <c r="AL64" s="2" t="s">
        <v>415</v>
      </c>
      <c r="AM64" s="123"/>
      <c r="AN64" s="2" t="s">
        <v>40</v>
      </c>
      <c r="AO64" s="2" t="s">
        <v>367</v>
      </c>
      <c r="AP64" s="2" t="s">
        <v>379</v>
      </c>
      <c r="AQ64" s="2" t="s">
        <v>305</v>
      </c>
      <c r="AR64" s="2" t="s">
        <v>316</v>
      </c>
      <c r="AS64" s="123"/>
      <c r="AT64" s="123"/>
    </row>
    <row r="65" spans="1:46" s="73" customFormat="1" ht="21" customHeight="1" x14ac:dyDescent="0.3">
      <c r="A65" s="75"/>
      <c r="B65" s="91">
        <v>58</v>
      </c>
      <c r="C65" s="92" t="s">
        <v>109</v>
      </c>
      <c r="D65" s="87">
        <f t="shared" si="8"/>
        <v>1</v>
      </c>
      <c r="E65" s="93">
        <f t="shared" si="9"/>
        <v>1</v>
      </c>
      <c r="F65" s="94">
        <v>1</v>
      </c>
      <c r="G65" s="89">
        <v>1</v>
      </c>
      <c r="H65" s="87"/>
      <c r="I65" s="88"/>
      <c r="J65" s="88"/>
      <c r="K65" s="88"/>
      <c r="L65" s="89"/>
      <c r="M65" s="95"/>
      <c r="N65" s="95"/>
      <c r="O65" s="75"/>
      <c r="P65" s="2" t="s">
        <v>106</v>
      </c>
      <c r="Q65" s="2">
        <v>11</v>
      </c>
      <c r="R65" s="2">
        <v>1</v>
      </c>
      <c r="S65" s="2"/>
      <c r="T65" s="2"/>
      <c r="U65" s="2"/>
      <c r="V65" s="2">
        <v>12</v>
      </c>
      <c r="W65" s="47"/>
      <c r="X65" s="2" t="s">
        <v>106</v>
      </c>
      <c r="Y65" s="2">
        <v>17</v>
      </c>
      <c r="Z65" s="2">
        <v>3</v>
      </c>
      <c r="AA65" s="2"/>
      <c r="AB65" s="2"/>
      <c r="AC65" s="2"/>
      <c r="AD65" s="2"/>
      <c r="AE65" s="2"/>
      <c r="AF65" s="2"/>
      <c r="AG65" s="2">
        <v>20</v>
      </c>
      <c r="AH65" s="47"/>
      <c r="AI65" s="47"/>
      <c r="AJ65" s="2" t="s">
        <v>40</v>
      </c>
      <c r="AK65" s="2" t="s">
        <v>306</v>
      </c>
      <c r="AL65" s="2" t="s">
        <v>416</v>
      </c>
      <c r="AM65" s="123"/>
      <c r="AN65" s="2" t="s">
        <v>40</v>
      </c>
      <c r="AO65" s="2" t="s">
        <v>367</v>
      </c>
      <c r="AP65" s="2" t="s">
        <v>381</v>
      </c>
      <c r="AQ65" s="2" t="s">
        <v>305</v>
      </c>
      <c r="AR65" s="2" t="s">
        <v>316</v>
      </c>
      <c r="AS65" s="123"/>
      <c r="AT65" s="123"/>
    </row>
    <row r="66" spans="1:46" s="73" customFormat="1" ht="21" customHeight="1" x14ac:dyDescent="0.3">
      <c r="A66" s="75"/>
      <c r="B66" s="91">
        <v>59</v>
      </c>
      <c r="C66" s="92" t="s">
        <v>111</v>
      </c>
      <c r="D66" s="87">
        <f t="shared" si="8"/>
        <v>3</v>
      </c>
      <c r="E66" s="93">
        <f t="shared" si="9"/>
        <v>4</v>
      </c>
      <c r="F66" s="94">
        <v>3</v>
      </c>
      <c r="G66" s="89">
        <v>4</v>
      </c>
      <c r="H66" s="87"/>
      <c r="I66" s="88"/>
      <c r="J66" s="88"/>
      <c r="K66" s="88"/>
      <c r="L66" s="89"/>
      <c r="M66" s="95"/>
      <c r="N66" s="95"/>
      <c r="O66" s="75"/>
      <c r="P66" s="2" t="s">
        <v>109</v>
      </c>
      <c r="Q66" s="2">
        <v>1</v>
      </c>
      <c r="R66" s="2"/>
      <c r="S66" s="2"/>
      <c r="T66" s="2"/>
      <c r="U66" s="2"/>
      <c r="V66" s="2">
        <v>1</v>
      </c>
      <c r="W66" s="47"/>
      <c r="X66" s="2" t="s">
        <v>109</v>
      </c>
      <c r="Y66" s="2">
        <v>1</v>
      </c>
      <c r="Z66" s="2"/>
      <c r="AA66" s="2"/>
      <c r="AB66" s="2"/>
      <c r="AC66" s="2"/>
      <c r="AD66" s="2"/>
      <c r="AE66" s="2"/>
      <c r="AF66" s="2"/>
      <c r="AG66" s="2">
        <v>1</v>
      </c>
      <c r="AH66" s="47"/>
      <c r="AI66" s="47"/>
      <c r="AJ66" s="2" t="s">
        <v>40</v>
      </c>
      <c r="AK66" s="2" t="s">
        <v>306</v>
      </c>
      <c r="AL66" s="2" t="s">
        <v>1593</v>
      </c>
      <c r="AM66" s="123"/>
      <c r="AN66" s="2" t="s">
        <v>40</v>
      </c>
      <c r="AO66" s="2" t="s">
        <v>368</v>
      </c>
      <c r="AP66" s="2" t="s">
        <v>322</v>
      </c>
      <c r="AQ66" s="2" t="s">
        <v>305</v>
      </c>
      <c r="AR66" s="2" t="s">
        <v>316</v>
      </c>
      <c r="AS66" s="123"/>
      <c r="AT66" s="123"/>
    </row>
    <row r="67" spans="1:46" s="73" customFormat="1" ht="21" customHeight="1" x14ac:dyDescent="0.3">
      <c r="A67" s="75"/>
      <c r="B67" s="91">
        <v>60</v>
      </c>
      <c r="C67" s="92" t="s">
        <v>113</v>
      </c>
      <c r="D67" s="87">
        <f t="shared" si="8"/>
        <v>1</v>
      </c>
      <c r="E67" s="93">
        <f t="shared" si="9"/>
        <v>2</v>
      </c>
      <c r="F67" s="94">
        <v>1</v>
      </c>
      <c r="G67" s="97">
        <v>2</v>
      </c>
      <c r="H67" s="87"/>
      <c r="I67" s="88"/>
      <c r="J67" s="88"/>
      <c r="K67" s="88"/>
      <c r="L67" s="89"/>
      <c r="M67" s="95"/>
      <c r="N67" s="95"/>
      <c r="O67" s="75"/>
      <c r="P67" s="2" t="s">
        <v>111</v>
      </c>
      <c r="Q67" s="2">
        <v>3</v>
      </c>
      <c r="R67" s="2"/>
      <c r="S67" s="2"/>
      <c r="T67" s="2"/>
      <c r="U67" s="2"/>
      <c r="V67" s="2">
        <v>3</v>
      </c>
      <c r="W67" s="47"/>
      <c r="X67" s="2" t="s">
        <v>111</v>
      </c>
      <c r="Y67" s="2">
        <v>4</v>
      </c>
      <c r="Z67" s="2"/>
      <c r="AA67" s="2"/>
      <c r="AB67" s="2"/>
      <c r="AC67" s="2"/>
      <c r="AD67" s="2"/>
      <c r="AE67" s="2"/>
      <c r="AF67" s="2"/>
      <c r="AG67" s="2">
        <v>4</v>
      </c>
      <c r="AH67" s="47"/>
      <c r="AI67" s="47"/>
      <c r="AJ67" s="2" t="s">
        <v>40</v>
      </c>
      <c r="AK67" s="2" t="s">
        <v>306</v>
      </c>
      <c r="AL67" s="2" t="s">
        <v>404</v>
      </c>
      <c r="AM67" s="123"/>
      <c r="AN67" s="2" t="s">
        <v>40</v>
      </c>
      <c r="AO67" s="2" t="s">
        <v>368</v>
      </c>
      <c r="AP67" s="2" t="s">
        <v>374</v>
      </c>
      <c r="AQ67" s="2" t="s">
        <v>305</v>
      </c>
      <c r="AR67" s="2" t="s">
        <v>316</v>
      </c>
      <c r="AS67" s="123"/>
      <c r="AT67" s="123"/>
    </row>
    <row r="68" spans="1:46" s="73" customFormat="1" ht="21" customHeight="1" x14ac:dyDescent="0.3">
      <c r="A68" s="75"/>
      <c r="B68" s="91">
        <v>61</v>
      </c>
      <c r="C68" s="92" t="s">
        <v>1709</v>
      </c>
      <c r="D68" s="87">
        <f t="shared" si="8"/>
        <v>1</v>
      </c>
      <c r="E68" s="93">
        <f t="shared" si="9"/>
        <v>1</v>
      </c>
      <c r="F68" s="94">
        <v>1</v>
      </c>
      <c r="G68" s="89">
        <v>1</v>
      </c>
      <c r="H68" s="87"/>
      <c r="I68" s="88"/>
      <c r="J68" s="88"/>
      <c r="K68" s="88"/>
      <c r="L68" s="89"/>
      <c r="M68" s="95"/>
      <c r="N68" s="95"/>
      <c r="O68" s="75"/>
      <c r="P68" s="2" t="s">
        <v>113</v>
      </c>
      <c r="Q68" s="2">
        <v>1</v>
      </c>
      <c r="R68" s="2"/>
      <c r="S68" s="2"/>
      <c r="T68" s="2"/>
      <c r="U68" s="2"/>
      <c r="V68" s="2">
        <v>1</v>
      </c>
      <c r="W68" s="47"/>
      <c r="X68" s="2" t="s">
        <v>113</v>
      </c>
      <c r="Y68" s="2">
        <v>2</v>
      </c>
      <c r="Z68" s="2"/>
      <c r="AA68" s="2"/>
      <c r="AB68" s="2"/>
      <c r="AC68" s="2"/>
      <c r="AD68" s="2"/>
      <c r="AE68" s="2"/>
      <c r="AF68" s="2"/>
      <c r="AG68" s="2">
        <v>2</v>
      </c>
      <c r="AH68" s="47"/>
      <c r="AI68" s="47"/>
      <c r="AJ68" s="2" t="s">
        <v>40</v>
      </c>
      <c r="AK68" s="2" t="s">
        <v>306</v>
      </c>
      <c r="AL68" s="2" t="s">
        <v>406</v>
      </c>
      <c r="AM68" s="123"/>
      <c r="AN68" s="2" t="s">
        <v>40</v>
      </c>
      <c r="AO68" s="2" t="s">
        <v>369</v>
      </c>
      <c r="AP68" s="2" t="s">
        <v>1577</v>
      </c>
      <c r="AQ68" s="2" t="s">
        <v>305</v>
      </c>
      <c r="AR68" s="2" t="s">
        <v>316</v>
      </c>
      <c r="AS68" s="123"/>
      <c r="AT68" s="123"/>
    </row>
    <row r="69" spans="1:46" s="73" customFormat="1" ht="21" customHeight="1" x14ac:dyDescent="0.3">
      <c r="A69" s="75"/>
      <c r="B69" s="91">
        <v>62</v>
      </c>
      <c r="C69" s="92" t="s">
        <v>115</v>
      </c>
      <c r="D69" s="87">
        <f t="shared" si="8"/>
        <v>2</v>
      </c>
      <c r="E69" s="93">
        <f t="shared" si="9"/>
        <v>36</v>
      </c>
      <c r="F69" s="94"/>
      <c r="G69" s="89"/>
      <c r="H69" s="87">
        <v>2</v>
      </c>
      <c r="I69" s="88">
        <v>36</v>
      </c>
      <c r="J69" s="88"/>
      <c r="K69" s="88"/>
      <c r="L69" s="89"/>
      <c r="M69" s="95"/>
      <c r="N69" s="95"/>
      <c r="O69" s="75"/>
      <c r="P69" s="2" t="s">
        <v>1709</v>
      </c>
      <c r="Q69" s="2">
        <v>1</v>
      </c>
      <c r="R69" s="2"/>
      <c r="S69" s="2"/>
      <c r="T69" s="2"/>
      <c r="U69" s="2"/>
      <c r="V69" s="2">
        <v>1</v>
      </c>
      <c r="W69" s="47"/>
      <c r="X69" s="2" t="s">
        <v>1709</v>
      </c>
      <c r="Y69" s="2">
        <v>1</v>
      </c>
      <c r="Z69" s="2"/>
      <c r="AA69" s="2"/>
      <c r="AB69" s="2"/>
      <c r="AC69" s="2"/>
      <c r="AD69" s="2"/>
      <c r="AE69" s="2"/>
      <c r="AF69" s="2"/>
      <c r="AG69" s="2">
        <v>1</v>
      </c>
      <c r="AH69" s="47"/>
      <c r="AI69" s="47"/>
      <c r="AJ69" s="2" t="s">
        <v>40</v>
      </c>
      <c r="AK69" s="2" t="s">
        <v>306</v>
      </c>
      <c r="AL69" s="2" t="s">
        <v>409</v>
      </c>
      <c r="AM69" s="123"/>
      <c r="AN69" s="2" t="s">
        <v>40</v>
      </c>
      <c r="AO69" s="2" t="s">
        <v>369</v>
      </c>
      <c r="AP69" s="2" t="s">
        <v>345</v>
      </c>
      <c r="AQ69" s="2" t="s">
        <v>305</v>
      </c>
      <c r="AR69" s="2" t="s">
        <v>316</v>
      </c>
      <c r="AS69" s="123"/>
      <c r="AT69" s="123"/>
    </row>
    <row r="70" spans="1:46" s="73" customFormat="1" ht="21" customHeight="1" x14ac:dyDescent="0.3">
      <c r="A70" s="75"/>
      <c r="B70" s="91">
        <v>63</v>
      </c>
      <c r="C70" s="92" t="s">
        <v>117</v>
      </c>
      <c r="D70" s="87">
        <f t="shared" si="8"/>
        <v>1</v>
      </c>
      <c r="E70" s="93">
        <f t="shared" si="9"/>
        <v>2</v>
      </c>
      <c r="F70" s="94">
        <v>1</v>
      </c>
      <c r="G70" s="89">
        <v>2</v>
      </c>
      <c r="H70" s="87"/>
      <c r="I70" s="88"/>
      <c r="J70" s="88"/>
      <c r="K70" s="88"/>
      <c r="L70" s="89"/>
      <c r="M70" s="95"/>
      <c r="N70" s="95"/>
      <c r="O70" s="75"/>
      <c r="P70" s="2" t="s">
        <v>115</v>
      </c>
      <c r="Q70" s="2"/>
      <c r="R70" s="2">
        <v>2</v>
      </c>
      <c r="S70" s="2"/>
      <c r="T70" s="2"/>
      <c r="U70" s="2"/>
      <c r="V70" s="2">
        <v>2</v>
      </c>
      <c r="W70" s="47"/>
      <c r="X70" s="2" t="s">
        <v>115</v>
      </c>
      <c r="Y70" s="2"/>
      <c r="Z70" s="2">
        <v>2</v>
      </c>
      <c r="AA70" s="2"/>
      <c r="AB70" s="2"/>
      <c r="AC70" s="2"/>
      <c r="AD70" s="2"/>
      <c r="AE70" s="2"/>
      <c r="AF70" s="2"/>
      <c r="AG70" s="2">
        <v>2</v>
      </c>
      <c r="AH70" s="47"/>
      <c r="AI70" s="47"/>
      <c r="AJ70" s="2" t="s">
        <v>42</v>
      </c>
      <c r="AK70" s="2" t="s">
        <v>305</v>
      </c>
      <c r="AL70" s="2" t="s">
        <v>420</v>
      </c>
      <c r="AM70" s="123"/>
      <c r="AN70" s="2" t="s">
        <v>40</v>
      </c>
      <c r="AO70" s="2" t="s">
        <v>375</v>
      </c>
      <c r="AP70" s="2" t="s">
        <v>401</v>
      </c>
      <c r="AQ70" s="2" t="s">
        <v>306</v>
      </c>
      <c r="AR70" s="2" t="s">
        <v>311</v>
      </c>
      <c r="AS70" s="123"/>
      <c r="AT70" s="123"/>
    </row>
    <row r="71" spans="1:46" s="73" customFormat="1" ht="21" customHeight="1" x14ac:dyDescent="0.3">
      <c r="A71" s="75"/>
      <c r="B71" s="91">
        <v>64</v>
      </c>
      <c r="C71" s="92" t="s">
        <v>119</v>
      </c>
      <c r="D71" s="87">
        <f t="shared" si="8"/>
        <v>3</v>
      </c>
      <c r="E71" s="93">
        <f t="shared" si="9"/>
        <v>10</v>
      </c>
      <c r="F71" s="94">
        <v>1</v>
      </c>
      <c r="G71" s="89">
        <v>4</v>
      </c>
      <c r="H71" s="87">
        <v>2</v>
      </c>
      <c r="I71" s="88"/>
      <c r="J71" s="88">
        <v>2</v>
      </c>
      <c r="K71" s="88"/>
      <c r="L71" s="89">
        <v>4</v>
      </c>
      <c r="M71" s="95"/>
      <c r="N71" s="95"/>
      <c r="O71" s="75"/>
      <c r="P71" s="2" t="s">
        <v>117</v>
      </c>
      <c r="Q71" s="2">
        <v>1</v>
      </c>
      <c r="R71" s="2"/>
      <c r="S71" s="2"/>
      <c r="T71" s="2"/>
      <c r="U71" s="2"/>
      <c r="V71" s="2">
        <v>1</v>
      </c>
      <c r="W71" s="47"/>
      <c r="X71" s="2" t="s">
        <v>117</v>
      </c>
      <c r="Y71" s="2">
        <v>2</v>
      </c>
      <c r="Z71" s="2"/>
      <c r="AA71" s="2"/>
      <c r="AB71" s="2"/>
      <c r="AC71" s="2"/>
      <c r="AD71" s="2"/>
      <c r="AE71" s="2"/>
      <c r="AF71" s="2"/>
      <c r="AG71" s="2">
        <v>2</v>
      </c>
      <c r="AH71" s="47"/>
      <c r="AI71" s="47"/>
      <c r="AJ71" s="2" t="s">
        <v>42</v>
      </c>
      <c r="AK71" s="2" t="s">
        <v>307</v>
      </c>
      <c r="AL71" s="2" t="s">
        <v>1664</v>
      </c>
      <c r="AM71" s="123"/>
      <c r="AN71" s="2" t="s">
        <v>40</v>
      </c>
      <c r="AO71" s="2" t="s">
        <v>375</v>
      </c>
      <c r="AP71" s="2" t="s">
        <v>402</v>
      </c>
      <c r="AQ71" s="2" t="s">
        <v>306</v>
      </c>
      <c r="AR71" s="2" t="s">
        <v>311</v>
      </c>
      <c r="AS71" s="123"/>
      <c r="AT71" s="123"/>
    </row>
    <row r="72" spans="1:46" s="73" customFormat="1" ht="21" customHeight="1" x14ac:dyDescent="0.3">
      <c r="A72" s="75"/>
      <c r="B72" s="91">
        <v>65</v>
      </c>
      <c r="C72" s="92" t="s">
        <v>1629</v>
      </c>
      <c r="D72" s="87">
        <f t="shared" si="8"/>
        <v>1</v>
      </c>
      <c r="E72" s="93">
        <f t="shared" si="9"/>
        <v>3</v>
      </c>
      <c r="F72" s="94">
        <v>1</v>
      </c>
      <c r="G72" s="89">
        <v>3</v>
      </c>
      <c r="H72" s="87"/>
      <c r="I72" s="88"/>
      <c r="J72" s="88"/>
      <c r="K72" s="88"/>
      <c r="L72" s="89"/>
      <c r="M72" s="95"/>
      <c r="N72" s="95"/>
      <c r="O72" s="75"/>
      <c r="P72" s="2" t="s">
        <v>119</v>
      </c>
      <c r="Q72" s="2">
        <v>1</v>
      </c>
      <c r="R72" s="2">
        <v>2</v>
      </c>
      <c r="S72" s="2"/>
      <c r="T72" s="2"/>
      <c r="U72" s="2"/>
      <c r="V72" s="2">
        <v>3</v>
      </c>
      <c r="W72" s="47"/>
      <c r="X72" s="2" t="s">
        <v>119</v>
      </c>
      <c r="Y72" s="2">
        <v>4</v>
      </c>
      <c r="Z72" s="2"/>
      <c r="AA72" s="2"/>
      <c r="AB72" s="2"/>
      <c r="AC72" s="2">
        <v>6</v>
      </c>
      <c r="AD72" s="2"/>
      <c r="AE72" s="2"/>
      <c r="AF72" s="2"/>
      <c r="AG72" s="2">
        <v>10</v>
      </c>
      <c r="AH72" s="47"/>
      <c r="AI72" s="47"/>
      <c r="AJ72" s="2" t="s">
        <v>42</v>
      </c>
      <c r="AK72" s="2" t="s">
        <v>306</v>
      </c>
      <c r="AL72" s="2" t="s">
        <v>1665</v>
      </c>
      <c r="AM72" s="123"/>
      <c r="AN72" s="2" t="s">
        <v>40</v>
      </c>
      <c r="AO72" s="2" t="s">
        <v>375</v>
      </c>
      <c r="AP72" s="2" t="s">
        <v>405</v>
      </c>
      <c r="AQ72" s="2" t="s">
        <v>306</v>
      </c>
      <c r="AR72" s="2" t="s">
        <v>311</v>
      </c>
      <c r="AS72" s="123"/>
      <c r="AT72" s="123"/>
    </row>
    <row r="73" spans="1:46" s="73" customFormat="1" ht="21" customHeight="1" x14ac:dyDescent="0.3">
      <c r="A73" s="75"/>
      <c r="B73" s="91">
        <v>66</v>
      </c>
      <c r="C73" s="92" t="s">
        <v>121</v>
      </c>
      <c r="D73" s="87">
        <f t="shared" si="8"/>
        <v>1</v>
      </c>
      <c r="E73" s="93">
        <f t="shared" si="9"/>
        <v>2</v>
      </c>
      <c r="F73" s="94">
        <v>1</v>
      </c>
      <c r="G73" s="89">
        <v>2</v>
      </c>
      <c r="H73" s="87"/>
      <c r="I73" s="88"/>
      <c r="J73" s="88"/>
      <c r="K73" s="88"/>
      <c r="L73" s="89"/>
      <c r="M73" s="95"/>
      <c r="N73" s="95"/>
      <c r="O73" s="75"/>
      <c r="P73" s="2" t="s">
        <v>1629</v>
      </c>
      <c r="Q73" s="2">
        <v>1</v>
      </c>
      <c r="R73" s="2"/>
      <c r="S73" s="2"/>
      <c r="T73" s="2"/>
      <c r="U73" s="2"/>
      <c r="V73" s="2">
        <v>1</v>
      </c>
      <c r="W73" s="47"/>
      <c r="X73" s="2" t="s">
        <v>1629</v>
      </c>
      <c r="Y73" s="2">
        <v>3</v>
      </c>
      <c r="Z73" s="2"/>
      <c r="AA73" s="2"/>
      <c r="AB73" s="2"/>
      <c r="AC73" s="2"/>
      <c r="AD73" s="2"/>
      <c r="AE73" s="2"/>
      <c r="AF73" s="2"/>
      <c r="AG73" s="2">
        <v>3</v>
      </c>
      <c r="AH73" s="47"/>
      <c r="AI73" s="47"/>
      <c r="AJ73" s="2" t="s">
        <v>44</v>
      </c>
      <c r="AK73" s="2" t="s">
        <v>305</v>
      </c>
      <c r="AL73" s="2" t="s">
        <v>422</v>
      </c>
      <c r="AM73" s="123"/>
      <c r="AN73" s="2" t="s">
        <v>40</v>
      </c>
      <c r="AO73" s="2" t="s">
        <v>375</v>
      </c>
      <c r="AP73" s="2" t="s">
        <v>403</v>
      </c>
      <c r="AQ73" s="2" t="s">
        <v>306</v>
      </c>
      <c r="AR73" s="2" t="s">
        <v>311</v>
      </c>
      <c r="AS73" s="123"/>
      <c r="AT73" s="123"/>
    </row>
    <row r="74" spans="1:46" s="73" customFormat="1" ht="21" customHeight="1" x14ac:dyDescent="0.3">
      <c r="A74" s="75"/>
      <c r="B74" s="91">
        <v>67</v>
      </c>
      <c r="C74" s="92" t="s">
        <v>1587</v>
      </c>
      <c r="D74" s="87">
        <f t="shared" si="8"/>
        <v>1</v>
      </c>
      <c r="E74" s="93">
        <f t="shared" si="9"/>
        <v>0</v>
      </c>
      <c r="F74" s="94"/>
      <c r="G74" s="89"/>
      <c r="H74" s="87"/>
      <c r="I74" s="88"/>
      <c r="J74" s="88"/>
      <c r="K74" s="88"/>
      <c r="L74" s="89"/>
      <c r="M74" s="95">
        <v>1</v>
      </c>
      <c r="N74" s="95"/>
      <c r="O74" s="75"/>
      <c r="P74" s="2" t="s">
        <v>121</v>
      </c>
      <c r="Q74" s="2">
        <v>1</v>
      </c>
      <c r="R74" s="2"/>
      <c r="S74" s="2"/>
      <c r="T74" s="2"/>
      <c r="U74" s="2"/>
      <c r="V74" s="2">
        <v>1</v>
      </c>
      <c r="W74" s="47"/>
      <c r="X74" s="2" t="s">
        <v>121</v>
      </c>
      <c r="Y74" s="2">
        <v>2</v>
      </c>
      <c r="Z74" s="2"/>
      <c r="AA74" s="2"/>
      <c r="AB74" s="2"/>
      <c r="AC74" s="2"/>
      <c r="AD74" s="2"/>
      <c r="AE74" s="2"/>
      <c r="AF74" s="2"/>
      <c r="AG74" s="2">
        <v>2</v>
      </c>
      <c r="AH74" s="47"/>
      <c r="AI74" s="47"/>
      <c r="AJ74" s="2" t="s">
        <v>44</v>
      </c>
      <c r="AK74" s="2" t="s">
        <v>305</v>
      </c>
      <c r="AL74" s="2" t="s">
        <v>423</v>
      </c>
      <c r="AM74" s="123"/>
      <c r="AN74" s="2" t="s">
        <v>40</v>
      </c>
      <c r="AO74" s="2" t="s">
        <v>377</v>
      </c>
      <c r="AP74" s="2" t="s">
        <v>407</v>
      </c>
      <c r="AQ74" s="2" t="s">
        <v>306</v>
      </c>
      <c r="AR74" s="2" t="s">
        <v>311</v>
      </c>
      <c r="AS74" s="123"/>
      <c r="AT74" s="123"/>
    </row>
    <row r="75" spans="1:46" s="73" customFormat="1" ht="21" customHeight="1" x14ac:dyDescent="0.3">
      <c r="A75" s="75"/>
      <c r="B75" s="91">
        <v>68</v>
      </c>
      <c r="C75" s="92" t="s">
        <v>123</v>
      </c>
      <c r="D75" s="87">
        <f t="shared" si="8"/>
        <v>1</v>
      </c>
      <c r="E75" s="93">
        <f t="shared" si="9"/>
        <v>0</v>
      </c>
      <c r="F75" s="94"/>
      <c r="G75" s="89"/>
      <c r="H75" s="87"/>
      <c r="I75" s="88"/>
      <c r="J75" s="88"/>
      <c r="K75" s="88"/>
      <c r="L75" s="89"/>
      <c r="M75" s="95">
        <v>1</v>
      </c>
      <c r="N75" s="95"/>
      <c r="O75" s="75"/>
      <c r="P75" s="2" t="s">
        <v>1587</v>
      </c>
      <c r="Q75" s="2"/>
      <c r="R75" s="2"/>
      <c r="S75" s="2">
        <v>1</v>
      </c>
      <c r="T75" s="2"/>
      <c r="U75" s="2"/>
      <c r="V75" s="2">
        <v>1</v>
      </c>
      <c r="W75" s="47"/>
      <c r="X75" s="2" t="s">
        <v>1587</v>
      </c>
      <c r="Y75" s="2"/>
      <c r="Z75" s="2"/>
      <c r="AA75" s="2"/>
      <c r="AB75" s="2"/>
      <c r="AC75" s="2"/>
      <c r="AD75" s="2">
        <v>1</v>
      </c>
      <c r="AE75" s="2"/>
      <c r="AF75" s="2"/>
      <c r="AG75" s="2">
        <v>1</v>
      </c>
      <c r="AH75" s="47"/>
      <c r="AI75" s="47"/>
      <c r="AJ75" s="2" t="s">
        <v>44</v>
      </c>
      <c r="AK75" s="2" t="s">
        <v>305</v>
      </c>
      <c r="AL75" s="2" t="s">
        <v>425</v>
      </c>
      <c r="AM75" s="123"/>
      <c r="AN75" s="2" t="s">
        <v>40</v>
      </c>
      <c r="AO75" s="2" t="s">
        <v>378</v>
      </c>
      <c r="AP75" s="2" t="s">
        <v>408</v>
      </c>
      <c r="AQ75" s="2" t="s">
        <v>306</v>
      </c>
      <c r="AR75" s="2" t="s">
        <v>311</v>
      </c>
      <c r="AS75" s="123"/>
      <c r="AT75" s="123"/>
    </row>
    <row r="76" spans="1:46" s="73" customFormat="1" ht="21" customHeight="1" x14ac:dyDescent="0.3">
      <c r="A76" s="75"/>
      <c r="B76" s="91">
        <v>69</v>
      </c>
      <c r="C76" s="92" t="s">
        <v>125</v>
      </c>
      <c r="D76" s="87">
        <f t="shared" si="8"/>
        <v>4</v>
      </c>
      <c r="E76" s="93">
        <f t="shared" si="9"/>
        <v>11</v>
      </c>
      <c r="F76" s="94">
        <v>4</v>
      </c>
      <c r="G76" s="89">
        <v>11</v>
      </c>
      <c r="H76" s="87"/>
      <c r="I76" s="88"/>
      <c r="J76" s="88"/>
      <c r="K76" s="88"/>
      <c r="L76" s="89"/>
      <c r="M76" s="95"/>
      <c r="N76" s="95"/>
      <c r="O76" s="75"/>
      <c r="P76" s="2" t="s">
        <v>123</v>
      </c>
      <c r="Q76" s="2"/>
      <c r="R76" s="2"/>
      <c r="S76" s="2">
        <v>1</v>
      </c>
      <c r="T76" s="2"/>
      <c r="U76" s="2"/>
      <c r="V76" s="2">
        <v>1</v>
      </c>
      <c r="W76" s="47"/>
      <c r="X76" s="2" t="s">
        <v>123</v>
      </c>
      <c r="Y76" s="2"/>
      <c r="Z76" s="2"/>
      <c r="AA76" s="2"/>
      <c r="AB76" s="2"/>
      <c r="AC76" s="2"/>
      <c r="AD76" s="2">
        <v>1</v>
      </c>
      <c r="AE76" s="2"/>
      <c r="AF76" s="2"/>
      <c r="AG76" s="2">
        <v>1</v>
      </c>
      <c r="AH76" s="47"/>
      <c r="AI76" s="47"/>
      <c r="AJ76" s="2" t="s">
        <v>44</v>
      </c>
      <c r="AK76" s="2" t="s">
        <v>305</v>
      </c>
      <c r="AL76" s="2" t="s">
        <v>428</v>
      </c>
      <c r="AM76" s="123"/>
      <c r="AN76" s="2" t="s">
        <v>40</v>
      </c>
      <c r="AO76" s="2" t="s">
        <v>378</v>
      </c>
      <c r="AP76" s="2" t="s">
        <v>410</v>
      </c>
      <c r="AQ76" s="2" t="s">
        <v>306</v>
      </c>
      <c r="AR76" s="2" t="s">
        <v>311</v>
      </c>
      <c r="AS76" s="123"/>
      <c r="AT76" s="123"/>
    </row>
    <row r="77" spans="1:46" s="73" customFormat="1" ht="21" customHeight="1" x14ac:dyDescent="0.3">
      <c r="A77" s="75"/>
      <c r="B77" s="91">
        <v>70</v>
      </c>
      <c r="C77" s="92" t="s">
        <v>127</v>
      </c>
      <c r="D77" s="87">
        <f t="shared" ref="D77:D82" si="10">+F77+H77+M77+N77</f>
        <v>1</v>
      </c>
      <c r="E77" s="93">
        <f t="shared" ref="E77:E82" si="11">+G77+I77+J77+K77+L77</f>
        <v>0</v>
      </c>
      <c r="F77" s="94"/>
      <c r="G77" s="89"/>
      <c r="H77" s="87"/>
      <c r="I77" s="88"/>
      <c r="J77" s="88"/>
      <c r="K77" s="88"/>
      <c r="L77" s="89"/>
      <c r="M77" s="95">
        <v>1</v>
      </c>
      <c r="N77" s="95"/>
      <c r="O77" s="75"/>
      <c r="P77" s="2" t="s">
        <v>125</v>
      </c>
      <c r="Q77" s="2">
        <v>4</v>
      </c>
      <c r="R77" s="2"/>
      <c r="S77" s="2"/>
      <c r="T77" s="2"/>
      <c r="U77" s="2"/>
      <c r="V77" s="2">
        <v>4</v>
      </c>
      <c r="W77" s="47"/>
      <c r="X77" s="2" t="s">
        <v>125</v>
      </c>
      <c r="Y77" s="2">
        <v>11</v>
      </c>
      <c r="Z77" s="2"/>
      <c r="AA77" s="2"/>
      <c r="AB77" s="2"/>
      <c r="AC77" s="2"/>
      <c r="AD77" s="2"/>
      <c r="AE77" s="2"/>
      <c r="AF77" s="2"/>
      <c r="AG77" s="2">
        <v>11</v>
      </c>
      <c r="AH77" s="47"/>
      <c r="AI77" s="47"/>
      <c r="AJ77" s="2" t="s">
        <v>44</v>
      </c>
      <c r="AK77" s="2" t="s">
        <v>305</v>
      </c>
      <c r="AL77" s="2" t="s">
        <v>429</v>
      </c>
      <c r="AM77" s="123"/>
      <c r="AN77" s="2" t="s">
        <v>40</v>
      </c>
      <c r="AO77" s="2" t="s">
        <v>378</v>
      </c>
      <c r="AP77" s="2" t="s">
        <v>412</v>
      </c>
      <c r="AQ77" s="2" t="s">
        <v>306</v>
      </c>
      <c r="AR77" s="2" t="s">
        <v>311</v>
      </c>
      <c r="AS77" s="123"/>
      <c r="AT77" s="123"/>
    </row>
    <row r="78" spans="1:46" s="73" customFormat="1" ht="21" customHeight="1" x14ac:dyDescent="0.3">
      <c r="A78" s="75"/>
      <c r="B78" s="91">
        <v>71</v>
      </c>
      <c r="C78" s="92" t="s">
        <v>129</v>
      </c>
      <c r="D78" s="87">
        <f t="shared" si="10"/>
        <v>1</v>
      </c>
      <c r="E78" s="93">
        <f t="shared" si="11"/>
        <v>0</v>
      </c>
      <c r="F78" s="94"/>
      <c r="G78" s="89"/>
      <c r="H78" s="87"/>
      <c r="I78" s="88"/>
      <c r="J78" s="88"/>
      <c r="K78" s="88"/>
      <c r="L78" s="89"/>
      <c r="M78" s="95"/>
      <c r="N78" s="95">
        <v>1</v>
      </c>
      <c r="O78" s="75"/>
      <c r="P78" s="2" t="s">
        <v>127</v>
      </c>
      <c r="Q78" s="2"/>
      <c r="R78" s="2"/>
      <c r="S78" s="2">
        <v>1</v>
      </c>
      <c r="T78" s="2"/>
      <c r="U78" s="2"/>
      <c r="V78" s="2">
        <v>1</v>
      </c>
      <c r="W78" s="47"/>
      <c r="X78" s="2" t="s">
        <v>127</v>
      </c>
      <c r="Y78" s="2"/>
      <c r="Z78" s="2"/>
      <c r="AA78" s="2"/>
      <c r="AB78" s="2"/>
      <c r="AC78" s="2"/>
      <c r="AD78" s="2">
        <v>1</v>
      </c>
      <c r="AE78" s="2"/>
      <c r="AF78" s="2"/>
      <c r="AG78" s="2">
        <v>1</v>
      </c>
      <c r="AH78" s="47"/>
      <c r="AI78" s="47"/>
      <c r="AJ78" s="2" t="s">
        <v>44</v>
      </c>
      <c r="AK78" s="2" t="s">
        <v>305</v>
      </c>
      <c r="AL78" s="2" t="s">
        <v>432</v>
      </c>
      <c r="AM78" s="123"/>
      <c r="AN78" s="2" t="s">
        <v>40</v>
      </c>
      <c r="AO78" s="2" t="s">
        <v>378</v>
      </c>
      <c r="AP78" s="2" t="s">
        <v>1672</v>
      </c>
      <c r="AQ78" s="2" t="s">
        <v>306</v>
      </c>
      <c r="AR78" s="2" t="s">
        <v>311</v>
      </c>
      <c r="AS78" s="123"/>
      <c r="AT78" s="123"/>
    </row>
    <row r="79" spans="1:46" s="73" customFormat="1" ht="21" customHeight="1" x14ac:dyDescent="0.3">
      <c r="A79" s="75"/>
      <c r="B79" s="91">
        <v>72</v>
      </c>
      <c r="C79" s="92" t="s">
        <v>131</v>
      </c>
      <c r="D79" s="87">
        <f t="shared" si="10"/>
        <v>1</v>
      </c>
      <c r="E79" s="93">
        <f t="shared" si="11"/>
        <v>0</v>
      </c>
      <c r="F79" s="94"/>
      <c r="G79" s="89"/>
      <c r="H79" s="87"/>
      <c r="I79" s="88"/>
      <c r="J79" s="88"/>
      <c r="K79" s="88"/>
      <c r="L79" s="89"/>
      <c r="M79" s="95"/>
      <c r="N79" s="95">
        <v>1</v>
      </c>
      <c r="O79" s="75"/>
      <c r="P79" s="2" t="s">
        <v>129</v>
      </c>
      <c r="Q79" s="2"/>
      <c r="R79" s="2"/>
      <c r="S79" s="2"/>
      <c r="T79" s="2">
        <v>1</v>
      </c>
      <c r="U79" s="2"/>
      <c r="V79" s="2">
        <v>1</v>
      </c>
      <c r="W79" s="47"/>
      <c r="X79" s="2" t="s">
        <v>129</v>
      </c>
      <c r="Y79" s="2"/>
      <c r="Z79" s="2"/>
      <c r="AA79" s="2"/>
      <c r="AB79" s="2"/>
      <c r="AC79" s="2"/>
      <c r="AD79" s="2"/>
      <c r="AE79" s="2">
        <v>1</v>
      </c>
      <c r="AF79" s="2"/>
      <c r="AG79" s="2">
        <v>1</v>
      </c>
      <c r="AH79" s="47"/>
      <c r="AI79" s="47"/>
      <c r="AJ79" s="2" t="s">
        <v>44</v>
      </c>
      <c r="AK79" s="2" t="s">
        <v>305</v>
      </c>
      <c r="AL79" s="2" t="s">
        <v>434</v>
      </c>
      <c r="AM79" s="123"/>
      <c r="AN79" s="2" t="s">
        <v>40</v>
      </c>
      <c r="AO79" s="2" t="s">
        <v>378</v>
      </c>
      <c r="AP79" s="2" t="s">
        <v>1673</v>
      </c>
      <c r="AQ79" s="2" t="s">
        <v>306</v>
      </c>
      <c r="AR79" s="2" t="s">
        <v>311</v>
      </c>
      <c r="AS79" s="123"/>
      <c r="AT79" s="123"/>
    </row>
    <row r="80" spans="1:46" s="73" customFormat="1" ht="21" customHeight="1" x14ac:dyDescent="0.3">
      <c r="A80" s="75"/>
      <c r="B80" s="91">
        <v>73</v>
      </c>
      <c r="C80" s="92" t="s">
        <v>1606</v>
      </c>
      <c r="D80" s="87">
        <f t="shared" si="10"/>
        <v>1</v>
      </c>
      <c r="E80" s="93">
        <f t="shared" si="11"/>
        <v>2</v>
      </c>
      <c r="F80" s="94">
        <v>1</v>
      </c>
      <c r="G80" s="89">
        <v>2</v>
      </c>
      <c r="H80" s="87"/>
      <c r="I80" s="99"/>
      <c r="J80" s="88"/>
      <c r="K80" s="88"/>
      <c r="L80" s="89"/>
      <c r="M80" s="95"/>
      <c r="N80" s="95"/>
      <c r="O80" s="75"/>
      <c r="P80" s="2" t="s">
        <v>131</v>
      </c>
      <c r="Q80" s="2"/>
      <c r="R80" s="2"/>
      <c r="S80" s="2"/>
      <c r="T80" s="2">
        <v>1</v>
      </c>
      <c r="U80" s="2"/>
      <c r="V80" s="2">
        <v>1</v>
      </c>
      <c r="W80" s="47"/>
      <c r="X80" s="2" t="s">
        <v>131</v>
      </c>
      <c r="Y80" s="2"/>
      <c r="Z80" s="2"/>
      <c r="AA80" s="2"/>
      <c r="AB80" s="2"/>
      <c r="AC80" s="2"/>
      <c r="AD80" s="2"/>
      <c r="AE80" s="2">
        <v>7</v>
      </c>
      <c r="AF80" s="2"/>
      <c r="AG80" s="2">
        <v>7</v>
      </c>
      <c r="AH80" s="47"/>
      <c r="AI80" s="47"/>
      <c r="AJ80" s="2" t="s">
        <v>44</v>
      </c>
      <c r="AK80" s="2" t="s">
        <v>305</v>
      </c>
      <c r="AL80" s="2" t="s">
        <v>436</v>
      </c>
      <c r="AM80" s="123"/>
      <c r="AN80" s="2" t="s">
        <v>40</v>
      </c>
      <c r="AO80" s="2" t="s">
        <v>378</v>
      </c>
      <c r="AP80" s="2" t="s">
        <v>1674</v>
      </c>
      <c r="AQ80" s="2" t="s">
        <v>306</v>
      </c>
      <c r="AR80" s="2" t="s">
        <v>311</v>
      </c>
      <c r="AS80" s="123"/>
      <c r="AT80" s="123"/>
    </row>
    <row r="81" spans="1:46" s="73" customFormat="1" ht="21" customHeight="1" x14ac:dyDescent="0.3">
      <c r="A81" s="75"/>
      <c r="B81" s="91">
        <v>74</v>
      </c>
      <c r="C81" s="96" t="s">
        <v>133</v>
      </c>
      <c r="D81" s="87">
        <f t="shared" si="10"/>
        <v>4</v>
      </c>
      <c r="E81" s="93">
        <f t="shared" si="11"/>
        <v>9</v>
      </c>
      <c r="F81" s="94"/>
      <c r="G81" s="89"/>
      <c r="H81" s="87">
        <v>4</v>
      </c>
      <c r="I81" s="88">
        <v>9</v>
      </c>
      <c r="J81" s="88"/>
      <c r="K81" s="88"/>
      <c r="L81" s="89"/>
      <c r="M81" s="95"/>
      <c r="N81" s="95"/>
      <c r="O81" s="75"/>
      <c r="P81" s="2" t="s">
        <v>1606</v>
      </c>
      <c r="Q81" s="2">
        <v>1</v>
      </c>
      <c r="R81" s="2"/>
      <c r="S81" s="2"/>
      <c r="T81" s="2"/>
      <c r="U81" s="2"/>
      <c r="V81" s="2">
        <v>1</v>
      </c>
      <c r="W81" s="47"/>
      <c r="X81" s="2" t="s">
        <v>1606</v>
      </c>
      <c r="Y81" s="2">
        <v>2</v>
      </c>
      <c r="Z81" s="2"/>
      <c r="AA81" s="2"/>
      <c r="AB81" s="2"/>
      <c r="AC81" s="2"/>
      <c r="AD81" s="2"/>
      <c r="AE81" s="2"/>
      <c r="AF81" s="2"/>
      <c r="AG81" s="2">
        <v>2</v>
      </c>
      <c r="AH81" s="47"/>
      <c r="AI81" s="47"/>
      <c r="AJ81" s="2" t="s">
        <v>44</v>
      </c>
      <c r="AK81" s="2" t="s">
        <v>306</v>
      </c>
      <c r="AL81" s="2" t="s">
        <v>437</v>
      </c>
      <c r="AM81" s="123"/>
      <c r="AN81" s="2" t="s">
        <v>40</v>
      </c>
      <c r="AO81" s="2" t="s">
        <v>378</v>
      </c>
      <c r="AP81" s="2" t="s">
        <v>1685</v>
      </c>
      <c r="AQ81" s="2" t="s">
        <v>306</v>
      </c>
      <c r="AR81" s="2" t="s">
        <v>311</v>
      </c>
      <c r="AS81" s="123"/>
      <c r="AT81" s="123"/>
    </row>
    <row r="82" spans="1:46" s="73" customFormat="1" ht="21" customHeight="1" x14ac:dyDescent="0.3">
      <c r="A82" s="75"/>
      <c r="B82" s="91">
        <v>75</v>
      </c>
      <c r="C82" s="96" t="s">
        <v>135</v>
      </c>
      <c r="D82" s="87">
        <f t="shared" si="10"/>
        <v>1</v>
      </c>
      <c r="E82" s="93">
        <f t="shared" si="11"/>
        <v>3</v>
      </c>
      <c r="F82" s="94"/>
      <c r="G82" s="89"/>
      <c r="H82" s="87">
        <v>1</v>
      </c>
      <c r="I82" s="88">
        <v>2</v>
      </c>
      <c r="J82" s="88">
        <v>1</v>
      </c>
      <c r="K82" s="88"/>
      <c r="L82" s="89"/>
      <c r="M82" s="95"/>
      <c r="N82" s="95"/>
      <c r="O82" s="75"/>
      <c r="P82" s="2" t="s">
        <v>133</v>
      </c>
      <c r="Q82" s="2"/>
      <c r="R82" s="2">
        <v>4</v>
      </c>
      <c r="S82" s="2"/>
      <c r="T82" s="2"/>
      <c r="U82" s="2"/>
      <c r="V82" s="2">
        <v>4</v>
      </c>
      <c r="W82" s="47"/>
      <c r="X82" s="2" t="s">
        <v>133</v>
      </c>
      <c r="Y82" s="2"/>
      <c r="Z82" s="2">
        <v>4</v>
      </c>
      <c r="AA82" s="2"/>
      <c r="AB82" s="2"/>
      <c r="AC82" s="2"/>
      <c r="AD82" s="2"/>
      <c r="AE82" s="2"/>
      <c r="AF82" s="2"/>
      <c r="AG82" s="2">
        <v>4</v>
      </c>
      <c r="AH82" s="47"/>
      <c r="AI82" s="47"/>
      <c r="AJ82" s="2" t="s">
        <v>44</v>
      </c>
      <c r="AK82" s="2" t="s">
        <v>306</v>
      </c>
      <c r="AL82" s="2" t="s">
        <v>439</v>
      </c>
      <c r="AM82" s="123"/>
      <c r="AN82" s="2" t="s">
        <v>40</v>
      </c>
      <c r="AO82" s="2" t="s">
        <v>378</v>
      </c>
      <c r="AP82" s="2" t="s">
        <v>1800</v>
      </c>
      <c r="AQ82" s="2" t="s">
        <v>306</v>
      </c>
      <c r="AR82" s="2" t="s">
        <v>311</v>
      </c>
      <c r="AS82" s="123"/>
      <c r="AT82" s="123"/>
    </row>
    <row r="83" spans="1:46" s="73" customFormat="1" ht="21" customHeight="1" x14ac:dyDescent="0.3">
      <c r="A83" s="75"/>
      <c r="B83" s="91">
        <v>76</v>
      </c>
      <c r="C83" s="96" t="s">
        <v>137</v>
      </c>
      <c r="D83" s="87">
        <f>+F83+H83+M83+N83</f>
        <v>4</v>
      </c>
      <c r="E83" s="93">
        <f>+G83+I83+J83+K83+L83</f>
        <v>7</v>
      </c>
      <c r="F83" s="94">
        <v>3</v>
      </c>
      <c r="G83" s="89">
        <v>6</v>
      </c>
      <c r="H83" s="87">
        <v>1</v>
      </c>
      <c r="I83" s="88">
        <v>1</v>
      </c>
      <c r="J83" s="88"/>
      <c r="K83" s="88"/>
      <c r="L83" s="89"/>
      <c r="M83" s="95"/>
      <c r="N83" s="95"/>
      <c r="O83" s="75"/>
      <c r="P83" s="2" t="s">
        <v>264</v>
      </c>
      <c r="Q83" s="2"/>
      <c r="R83" s="2">
        <v>1</v>
      </c>
      <c r="S83" s="2"/>
      <c r="T83" s="2"/>
      <c r="U83" s="2"/>
      <c r="V83" s="2">
        <v>1</v>
      </c>
      <c r="W83" s="530"/>
      <c r="X83" s="2" t="s">
        <v>264</v>
      </c>
      <c r="Y83" s="2"/>
      <c r="Z83" s="2"/>
      <c r="AA83" s="2"/>
      <c r="AB83" s="2">
        <v>1</v>
      </c>
      <c r="AC83" s="2"/>
      <c r="AD83" s="2"/>
      <c r="AE83" s="2"/>
      <c r="AF83" s="2"/>
      <c r="AG83" s="2">
        <v>1</v>
      </c>
      <c r="AH83" s="47"/>
      <c r="AI83" s="47"/>
      <c r="AJ83" s="2" t="s">
        <v>44</v>
      </c>
      <c r="AK83" s="2" t="s">
        <v>306</v>
      </c>
      <c r="AL83" s="2" t="s">
        <v>1850</v>
      </c>
      <c r="AM83" s="123"/>
      <c r="AN83" s="2" t="s">
        <v>40</v>
      </c>
      <c r="AO83" s="2" t="s">
        <v>380</v>
      </c>
      <c r="AP83" s="2" t="s">
        <v>417</v>
      </c>
      <c r="AQ83" s="2" t="s">
        <v>306</v>
      </c>
      <c r="AR83" s="2" t="s">
        <v>311</v>
      </c>
      <c r="AS83" s="123"/>
      <c r="AT83" s="123"/>
    </row>
    <row r="84" spans="1:46" s="73" customFormat="1" ht="21" customHeight="1" x14ac:dyDescent="0.3">
      <c r="A84" s="75"/>
      <c r="B84" s="91">
        <v>77</v>
      </c>
      <c r="C84" s="96" t="s">
        <v>1589</v>
      </c>
      <c r="D84" s="87">
        <f t="shared" ref="D84:D93" si="12">+F84+H84+M84+N84</f>
        <v>1</v>
      </c>
      <c r="E84" s="93">
        <f t="shared" ref="E84:E93" si="13">+G84+I84+J84+K84+L84</f>
        <v>0</v>
      </c>
      <c r="F84" s="94"/>
      <c r="G84" s="89"/>
      <c r="H84" s="87"/>
      <c r="I84" s="88"/>
      <c r="J84" s="88"/>
      <c r="K84" s="88"/>
      <c r="L84" s="89"/>
      <c r="M84" s="95">
        <v>1</v>
      </c>
      <c r="N84" s="95"/>
      <c r="O84" s="75"/>
      <c r="P84" s="2" t="s">
        <v>135</v>
      </c>
      <c r="Q84" s="2"/>
      <c r="R84" s="2">
        <v>1</v>
      </c>
      <c r="S84" s="2"/>
      <c r="T84" s="2"/>
      <c r="U84" s="2"/>
      <c r="V84" s="2">
        <v>1</v>
      </c>
      <c r="W84" s="47"/>
      <c r="X84" s="2" t="s">
        <v>135</v>
      </c>
      <c r="Y84" s="2"/>
      <c r="Z84" s="2">
        <v>2</v>
      </c>
      <c r="AA84" s="2">
        <v>1</v>
      </c>
      <c r="AB84" s="2"/>
      <c r="AC84" s="2"/>
      <c r="AD84" s="2"/>
      <c r="AE84" s="2"/>
      <c r="AF84" s="2"/>
      <c r="AG84" s="2">
        <v>3</v>
      </c>
      <c r="AH84" s="47"/>
      <c r="AI84" s="47"/>
      <c r="AJ84" s="2" t="s">
        <v>46</v>
      </c>
      <c r="AK84" s="2" t="s">
        <v>305</v>
      </c>
      <c r="AL84" s="2" t="s">
        <v>441</v>
      </c>
      <c r="AM84" s="123"/>
      <c r="AN84" s="2" t="s">
        <v>40</v>
      </c>
      <c r="AO84" s="2" t="s">
        <v>380</v>
      </c>
      <c r="AP84" s="2" t="s">
        <v>419</v>
      </c>
      <c r="AQ84" s="2" t="s">
        <v>306</v>
      </c>
      <c r="AR84" s="2" t="s">
        <v>311</v>
      </c>
      <c r="AS84" s="123"/>
      <c r="AT84" s="123"/>
    </row>
    <row r="85" spans="1:46" s="73" customFormat="1" ht="21" customHeight="1" x14ac:dyDescent="0.3">
      <c r="A85" s="75"/>
      <c r="B85" s="91">
        <v>78</v>
      </c>
      <c r="C85" s="96" t="s">
        <v>139</v>
      </c>
      <c r="D85" s="87">
        <f t="shared" si="12"/>
        <v>1</v>
      </c>
      <c r="E85" s="93">
        <f t="shared" si="13"/>
        <v>4</v>
      </c>
      <c r="F85" s="94"/>
      <c r="G85" s="89"/>
      <c r="H85" s="87">
        <v>1</v>
      </c>
      <c r="I85" s="88"/>
      <c r="J85" s="88">
        <v>4</v>
      </c>
      <c r="K85" s="88"/>
      <c r="L85" s="89"/>
      <c r="M85" s="95"/>
      <c r="N85" s="95"/>
      <c r="O85" s="75"/>
      <c r="P85" s="2" t="s">
        <v>137</v>
      </c>
      <c r="Q85" s="2">
        <v>3</v>
      </c>
      <c r="R85" s="2">
        <v>1</v>
      </c>
      <c r="S85" s="2"/>
      <c r="T85" s="2"/>
      <c r="U85" s="2"/>
      <c r="V85" s="2">
        <v>4</v>
      </c>
      <c r="W85" s="47"/>
      <c r="X85" s="2" t="s">
        <v>137</v>
      </c>
      <c r="Y85" s="2">
        <v>6</v>
      </c>
      <c r="Z85" s="2">
        <v>1</v>
      </c>
      <c r="AA85" s="2"/>
      <c r="AB85" s="2"/>
      <c r="AC85" s="2"/>
      <c r="AD85" s="2"/>
      <c r="AE85" s="2"/>
      <c r="AF85" s="2"/>
      <c r="AG85" s="2">
        <v>7</v>
      </c>
      <c r="AH85" s="47"/>
      <c r="AI85" s="47"/>
      <c r="AJ85" s="2" t="s">
        <v>46</v>
      </c>
      <c r="AK85" s="2" t="s">
        <v>307</v>
      </c>
      <c r="AL85" s="2" t="s">
        <v>443</v>
      </c>
      <c r="AM85" s="123"/>
      <c r="AN85" s="2" t="s">
        <v>40</v>
      </c>
      <c r="AO85" s="2" t="s">
        <v>383</v>
      </c>
      <c r="AP85" s="2" t="s">
        <v>424</v>
      </c>
      <c r="AQ85" s="2" t="s">
        <v>306</v>
      </c>
      <c r="AR85" s="2" t="s">
        <v>311</v>
      </c>
      <c r="AS85" s="123"/>
      <c r="AT85" s="123"/>
    </row>
    <row r="86" spans="1:46" s="73" customFormat="1" ht="21" customHeight="1" x14ac:dyDescent="0.3">
      <c r="A86" s="75"/>
      <c r="B86" s="91">
        <v>79</v>
      </c>
      <c r="C86" s="96" t="s">
        <v>143</v>
      </c>
      <c r="D86" s="87">
        <f t="shared" si="12"/>
        <v>1</v>
      </c>
      <c r="E86" s="93">
        <f t="shared" si="13"/>
        <v>4</v>
      </c>
      <c r="F86" s="94"/>
      <c r="G86" s="89"/>
      <c r="H86" s="87">
        <v>1</v>
      </c>
      <c r="I86" s="88">
        <v>1</v>
      </c>
      <c r="J86" s="88"/>
      <c r="K86" s="88">
        <v>3</v>
      </c>
      <c r="L86" s="89"/>
      <c r="M86" s="95"/>
      <c r="N86" s="95"/>
      <c r="O86" s="75"/>
      <c r="P86" s="2" t="s">
        <v>1589</v>
      </c>
      <c r="Q86" s="2"/>
      <c r="R86" s="2"/>
      <c r="S86" s="2">
        <v>1</v>
      </c>
      <c r="T86" s="2"/>
      <c r="U86" s="2"/>
      <c r="V86" s="2">
        <v>1</v>
      </c>
      <c r="W86" s="47"/>
      <c r="X86" s="2" t="s">
        <v>1589</v>
      </c>
      <c r="Y86" s="2"/>
      <c r="Z86" s="2"/>
      <c r="AA86" s="2"/>
      <c r="AB86" s="2"/>
      <c r="AC86" s="2"/>
      <c r="AD86" s="2">
        <v>1</v>
      </c>
      <c r="AE86" s="2"/>
      <c r="AF86" s="2"/>
      <c r="AG86" s="2">
        <v>1</v>
      </c>
      <c r="AH86" s="47"/>
      <c r="AI86" s="47"/>
      <c r="AJ86" s="2" t="s">
        <v>46</v>
      </c>
      <c r="AK86" s="2" t="s">
        <v>306</v>
      </c>
      <c r="AL86" s="2" t="s">
        <v>444</v>
      </c>
      <c r="AM86" s="123"/>
      <c r="AN86" s="2" t="s">
        <v>40</v>
      </c>
      <c r="AO86" s="2" t="s">
        <v>383</v>
      </c>
      <c r="AP86" s="2" t="s">
        <v>426</v>
      </c>
      <c r="AQ86" s="2" t="s">
        <v>306</v>
      </c>
      <c r="AR86" s="2" t="s">
        <v>311</v>
      </c>
      <c r="AS86" s="123"/>
      <c r="AT86" s="123"/>
    </row>
    <row r="87" spans="1:46" s="73" customFormat="1" ht="21" customHeight="1" x14ac:dyDescent="0.3">
      <c r="A87" s="75"/>
      <c r="B87" s="91">
        <v>80</v>
      </c>
      <c r="C87" s="96" t="s">
        <v>145</v>
      </c>
      <c r="D87" s="87">
        <f t="shared" si="12"/>
        <v>4</v>
      </c>
      <c r="E87" s="93">
        <f t="shared" si="13"/>
        <v>8</v>
      </c>
      <c r="F87" s="94">
        <v>4</v>
      </c>
      <c r="G87" s="89">
        <v>8</v>
      </c>
      <c r="H87" s="87"/>
      <c r="I87" s="88"/>
      <c r="J87" s="88"/>
      <c r="K87" s="88"/>
      <c r="L87" s="89"/>
      <c r="M87" s="95"/>
      <c r="N87" s="95"/>
      <c r="O87" s="75"/>
      <c r="P87" s="2" t="s">
        <v>139</v>
      </c>
      <c r="Q87" s="2"/>
      <c r="R87" s="2">
        <v>1</v>
      </c>
      <c r="S87" s="2"/>
      <c r="T87" s="2"/>
      <c r="U87" s="2"/>
      <c r="V87" s="2">
        <v>1</v>
      </c>
      <c r="W87" s="47"/>
      <c r="X87" s="2" t="s">
        <v>139</v>
      </c>
      <c r="Y87" s="2"/>
      <c r="Z87" s="2"/>
      <c r="AA87" s="2">
        <v>4</v>
      </c>
      <c r="AB87" s="2"/>
      <c r="AC87" s="2"/>
      <c r="AD87" s="2"/>
      <c r="AE87" s="2"/>
      <c r="AF87" s="2"/>
      <c r="AG87" s="2">
        <v>4</v>
      </c>
      <c r="AH87" s="47"/>
      <c r="AI87" s="47"/>
      <c r="AJ87" s="2" t="s">
        <v>46</v>
      </c>
      <c r="AK87" s="2" t="s">
        <v>306</v>
      </c>
      <c r="AL87" s="2" t="s">
        <v>446</v>
      </c>
      <c r="AM87" s="123"/>
      <c r="AN87" s="2" t="s">
        <v>40</v>
      </c>
      <c r="AO87" s="2" t="s">
        <v>383</v>
      </c>
      <c r="AP87" s="2" t="s">
        <v>430</v>
      </c>
      <c r="AQ87" s="2" t="s">
        <v>306</v>
      </c>
      <c r="AR87" s="2" t="s">
        <v>311</v>
      </c>
      <c r="AS87" s="123"/>
      <c r="AT87" s="123"/>
    </row>
    <row r="88" spans="1:46" s="73" customFormat="1" ht="21" customHeight="1" x14ac:dyDescent="0.3">
      <c r="A88" s="75"/>
      <c r="B88" s="91">
        <v>81</v>
      </c>
      <c r="C88" s="96" t="s">
        <v>147</v>
      </c>
      <c r="D88" s="87">
        <f t="shared" si="12"/>
        <v>11</v>
      </c>
      <c r="E88" s="93">
        <f t="shared" si="13"/>
        <v>32</v>
      </c>
      <c r="F88" s="94">
        <v>6</v>
      </c>
      <c r="G88" s="89">
        <v>11</v>
      </c>
      <c r="H88" s="87">
        <v>5</v>
      </c>
      <c r="I88" s="88">
        <v>21</v>
      </c>
      <c r="J88" s="88"/>
      <c r="K88" s="88"/>
      <c r="L88" s="89"/>
      <c r="M88" s="95"/>
      <c r="N88" s="95"/>
      <c r="O88" s="75"/>
      <c r="P88" s="2" t="s">
        <v>141</v>
      </c>
      <c r="Q88" s="2"/>
      <c r="R88" s="2">
        <v>1</v>
      </c>
      <c r="S88" s="2"/>
      <c r="T88" s="2"/>
      <c r="U88" s="2"/>
      <c r="V88" s="2">
        <v>1</v>
      </c>
      <c r="W88" s="530"/>
      <c r="X88" s="2" t="s">
        <v>141</v>
      </c>
      <c r="Y88" s="2"/>
      <c r="Z88" s="2"/>
      <c r="AA88" s="2">
        <v>1</v>
      </c>
      <c r="AB88" s="2">
        <v>2</v>
      </c>
      <c r="AC88" s="2"/>
      <c r="AD88" s="2"/>
      <c r="AE88" s="2"/>
      <c r="AF88" s="2"/>
      <c r="AG88" s="2">
        <v>3</v>
      </c>
      <c r="AH88" s="47"/>
      <c r="AI88" s="47"/>
      <c r="AJ88" s="2" t="s">
        <v>48</v>
      </c>
      <c r="AK88" s="2" t="s">
        <v>305</v>
      </c>
      <c r="AL88" s="2" t="s">
        <v>447</v>
      </c>
      <c r="AM88" s="123"/>
      <c r="AN88" s="2" t="s">
        <v>40</v>
      </c>
      <c r="AO88" s="2" t="s">
        <v>383</v>
      </c>
      <c r="AP88" s="2" t="s">
        <v>433</v>
      </c>
      <c r="AQ88" s="2" t="s">
        <v>306</v>
      </c>
      <c r="AR88" s="2" t="s">
        <v>311</v>
      </c>
      <c r="AS88" s="123"/>
      <c r="AT88" s="123"/>
    </row>
    <row r="89" spans="1:46" s="73" customFormat="1" ht="21" customHeight="1" x14ac:dyDescent="0.3">
      <c r="A89" s="75"/>
      <c r="B89" s="91">
        <v>82</v>
      </c>
      <c r="C89" s="96" t="s">
        <v>149</v>
      </c>
      <c r="D89" s="87">
        <f t="shared" si="12"/>
        <v>2</v>
      </c>
      <c r="E89" s="93">
        <f t="shared" si="13"/>
        <v>9</v>
      </c>
      <c r="F89" s="94"/>
      <c r="G89" s="89"/>
      <c r="H89" s="87">
        <v>2</v>
      </c>
      <c r="I89" s="88">
        <v>2</v>
      </c>
      <c r="J89" s="88">
        <v>7</v>
      </c>
      <c r="K89" s="88"/>
      <c r="L89" s="89"/>
      <c r="M89" s="95"/>
      <c r="N89" s="95"/>
      <c r="O89" s="75"/>
      <c r="P89" s="2" t="s">
        <v>143</v>
      </c>
      <c r="Q89" s="2"/>
      <c r="R89" s="2">
        <v>1</v>
      </c>
      <c r="S89" s="2"/>
      <c r="T89" s="2"/>
      <c r="U89" s="2"/>
      <c r="V89" s="2">
        <v>1</v>
      </c>
      <c r="W89" s="47"/>
      <c r="X89" s="2" t="s">
        <v>143</v>
      </c>
      <c r="Y89" s="2"/>
      <c r="Z89" s="2">
        <v>1</v>
      </c>
      <c r="AA89" s="2"/>
      <c r="AB89" s="2">
        <v>3</v>
      </c>
      <c r="AC89" s="2"/>
      <c r="AD89" s="2"/>
      <c r="AE89" s="2"/>
      <c r="AF89" s="2"/>
      <c r="AG89" s="2">
        <v>4</v>
      </c>
      <c r="AH89" s="47"/>
      <c r="AI89" s="47"/>
      <c r="AJ89" s="2" t="s">
        <v>50</v>
      </c>
      <c r="AK89" s="2" t="s">
        <v>305</v>
      </c>
      <c r="AL89" s="2" t="s">
        <v>449</v>
      </c>
      <c r="AM89" s="123"/>
      <c r="AN89" s="2" t="s">
        <v>40</v>
      </c>
      <c r="AO89" s="2" t="s">
        <v>383</v>
      </c>
      <c r="AP89" s="2" t="s">
        <v>435</v>
      </c>
      <c r="AQ89" s="2" t="s">
        <v>306</v>
      </c>
      <c r="AR89" s="2" t="s">
        <v>311</v>
      </c>
      <c r="AS89" s="123"/>
      <c r="AT89" s="123"/>
    </row>
    <row r="90" spans="1:46" s="73" customFormat="1" ht="21" customHeight="1" x14ac:dyDescent="0.3">
      <c r="A90" s="75"/>
      <c r="B90" s="91">
        <v>83</v>
      </c>
      <c r="C90" s="96" t="s">
        <v>151</v>
      </c>
      <c r="D90" s="87">
        <f t="shared" si="12"/>
        <v>12</v>
      </c>
      <c r="E90" s="93">
        <f t="shared" si="13"/>
        <v>31</v>
      </c>
      <c r="F90" s="94">
        <v>12</v>
      </c>
      <c r="G90" s="89">
        <v>31</v>
      </c>
      <c r="H90" s="87"/>
      <c r="I90" s="88"/>
      <c r="J90" s="88"/>
      <c r="K90" s="88"/>
      <c r="L90" s="89"/>
      <c r="M90" s="95"/>
      <c r="N90" s="95"/>
      <c r="O90" s="75"/>
      <c r="P90" s="2" t="s">
        <v>145</v>
      </c>
      <c r="Q90" s="2">
        <v>4</v>
      </c>
      <c r="R90" s="2"/>
      <c r="S90" s="2"/>
      <c r="T90" s="2"/>
      <c r="U90" s="2"/>
      <c r="V90" s="2">
        <v>4</v>
      </c>
      <c r="W90" s="47"/>
      <c r="X90" s="2" t="s">
        <v>145</v>
      </c>
      <c r="Y90" s="2">
        <v>8</v>
      </c>
      <c r="Z90" s="2"/>
      <c r="AA90" s="2"/>
      <c r="AB90" s="2"/>
      <c r="AC90" s="2"/>
      <c r="AD90" s="2"/>
      <c r="AE90" s="2"/>
      <c r="AF90" s="2"/>
      <c r="AG90" s="2">
        <v>8</v>
      </c>
      <c r="AH90" s="47"/>
      <c r="AI90" s="47"/>
      <c r="AJ90" s="2" t="s">
        <v>50</v>
      </c>
      <c r="AK90" s="2" t="s">
        <v>305</v>
      </c>
      <c r="AL90" s="2" t="s">
        <v>452</v>
      </c>
      <c r="AM90" s="123"/>
      <c r="AN90" s="2" t="s">
        <v>40</v>
      </c>
      <c r="AO90" s="2" t="s">
        <v>383</v>
      </c>
      <c r="AP90" s="2" t="s">
        <v>1677</v>
      </c>
      <c r="AQ90" s="2" t="s">
        <v>306</v>
      </c>
      <c r="AR90" s="2" t="s">
        <v>311</v>
      </c>
      <c r="AS90" s="123"/>
      <c r="AT90" s="123"/>
    </row>
    <row r="91" spans="1:46" s="73" customFormat="1" ht="21" customHeight="1" x14ac:dyDescent="0.3">
      <c r="A91" s="75"/>
      <c r="B91" s="91">
        <v>84</v>
      </c>
      <c r="C91" s="92" t="s">
        <v>153</v>
      </c>
      <c r="D91" s="87">
        <f t="shared" si="12"/>
        <v>1</v>
      </c>
      <c r="E91" s="93">
        <f t="shared" si="13"/>
        <v>0</v>
      </c>
      <c r="F91" s="94"/>
      <c r="G91" s="89"/>
      <c r="H91" s="87"/>
      <c r="I91" s="88"/>
      <c r="J91" s="88"/>
      <c r="K91" s="88"/>
      <c r="L91" s="89"/>
      <c r="M91" s="95">
        <v>1</v>
      </c>
      <c r="N91" s="95"/>
      <c r="O91" s="75"/>
      <c r="P91" s="2" t="s">
        <v>147</v>
      </c>
      <c r="Q91" s="2">
        <v>6</v>
      </c>
      <c r="R91" s="2">
        <v>5</v>
      </c>
      <c r="S91" s="2"/>
      <c r="T91" s="2"/>
      <c r="U91" s="2"/>
      <c r="V91" s="2">
        <v>11</v>
      </c>
      <c r="W91" s="47"/>
      <c r="X91" s="2" t="s">
        <v>147</v>
      </c>
      <c r="Y91" s="2">
        <v>11</v>
      </c>
      <c r="Z91" s="2">
        <v>21</v>
      </c>
      <c r="AA91" s="2"/>
      <c r="AB91" s="2"/>
      <c r="AC91" s="2"/>
      <c r="AD91" s="2"/>
      <c r="AE91" s="2"/>
      <c r="AF91" s="2"/>
      <c r="AG91" s="2">
        <v>32</v>
      </c>
      <c r="AH91" s="47"/>
      <c r="AI91" s="47"/>
      <c r="AJ91" s="2" t="s">
        <v>50</v>
      </c>
      <c r="AK91" s="2" t="s">
        <v>305</v>
      </c>
      <c r="AL91" s="2" t="s">
        <v>454</v>
      </c>
      <c r="AM91" s="123"/>
      <c r="AN91" s="2" t="s">
        <v>40</v>
      </c>
      <c r="AO91" s="2" t="s">
        <v>385</v>
      </c>
      <c r="AP91" s="2" t="s">
        <v>438</v>
      </c>
      <c r="AQ91" s="2" t="s">
        <v>306</v>
      </c>
      <c r="AR91" s="2" t="s">
        <v>311</v>
      </c>
      <c r="AS91" s="123"/>
      <c r="AT91" s="123"/>
    </row>
    <row r="92" spans="1:46" s="73" customFormat="1" ht="21" customHeight="1" x14ac:dyDescent="0.3">
      <c r="A92" s="75"/>
      <c r="B92" s="91">
        <v>85</v>
      </c>
      <c r="C92" s="92" t="s">
        <v>155</v>
      </c>
      <c r="D92" s="87">
        <f t="shared" si="12"/>
        <v>1</v>
      </c>
      <c r="E92" s="93">
        <f t="shared" si="13"/>
        <v>1</v>
      </c>
      <c r="F92" s="94"/>
      <c r="G92" s="89"/>
      <c r="H92" s="87">
        <v>1</v>
      </c>
      <c r="I92" s="88"/>
      <c r="J92" s="88"/>
      <c r="K92" s="88"/>
      <c r="L92" s="89">
        <v>1</v>
      </c>
      <c r="M92" s="95"/>
      <c r="N92" s="95"/>
      <c r="O92" s="75"/>
      <c r="P92" s="2" t="s">
        <v>149</v>
      </c>
      <c r="Q92" s="2"/>
      <c r="R92" s="2">
        <v>2</v>
      </c>
      <c r="S92" s="2"/>
      <c r="T92" s="2"/>
      <c r="U92" s="2"/>
      <c r="V92" s="2">
        <v>2</v>
      </c>
      <c r="W92" s="47"/>
      <c r="X92" s="2" t="s">
        <v>149</v>
      </c>
      <c r="Y92" s="2"/>
      <c r="Z92" s="2">
        <v>2</v>
      </c>
      <c r="AA92" s="2">
        <v>7</v>
      </c>
      <c r="AB92" s="2"/>
      <c r="AC92" s="2"/>
      <c r="AD92" s="2"/>
      <c r="AE92" s="2"/>
      <c r="AF92" s="2"/>
      <c r="AG92" s="2">
        <v>9</v>
      </c>
      <c r="AH92" s="47"/>
      <c r="AI92" s="47"/>
      <c r="AJ92" s="2" t="s">
        <v>50</v>
      </c>
      <c r="AK92" s="2" t="s">
        <v>305</v>
      </c>
      <c r="AL92" s="2" t="s">
        <v>455</v>
      </c>
      <c r="AM92" s="123"/>
      <c r="AN92" s="2" t="s">
        <v>40</v>
      </c>
      <c r="AO92" s="2" t="s">
        <v>385</v>
      </c>
      <c r="AP92" s="2" t="s">
        <v>440</v>
      </c>
      <c r="AQ92" s="2" t="s">
        <v>306</v>
      </c>
      <c r="AR92" s="2" t="s">
        <v>311</v>
      </c>
      <c r="AS92" s="123"/>
      <c r="AT92" s="123"/>
    </row>
    <row r="93" spans="1:46" s="73" customFormat="1" ht="21" customHeight="1" x14ac:dyDescent="0.3">
      <c r="A93" s="75"/>
      <c r="B93" s="91">
        <v>86</v>
      </c>
      <c r="C93" s="92" t="s">
        <v>157</v>
      </c>
      <c r="D93" s="87">
        <f t="shared" si="12"/>
        <v>1</v>
      </c>
      <c r="E93" s="93">
        <f t="shared" si="13"/>
        <v>2</v>
      </c>
      <c r="F93" s="94"/>
      <c r="G93" s="89"/>
      <c r="H93" s="87">
        <v>1</v>
      </c>
      <c r="I93" s="88"/>
      <c r="J93" s="88">
        <v>2</v>
      </c>
      <c r="K93" s="88"/>
      <c r="L93" s="89"/>
      <c r="M93" s="95"/>
      <c r="N93" s="95"/>
      <c r="O93" s="75"/>
      <c r="P93" s="2" t="s">
        <v>151</v>
      </c>
      <c r="Q93" s="2">
        <v>12</v>
      </c>
      <c r="R93" s="2"/>
      <c r="S93" s="2"/>
      <c r="T93" s="2"/>
      <c r="U93" s="2"/>
      <c r="V93" s="2">
        <v>12</v>
      </c>
      <c r="W93" s="47"/>
      <c r="X93" s="2" t="s">
        <v>151</v>
      </c>
      <c r="Y93" s="2">
        <v>31</v>
      </c>
      <c r="Z93" s="2"/>
      <c r="AA93" s="2"/>
      <c r="AB93" s="2"/>
      <c r="AC93" s="2"/>
      <c r="AD93" s="2"/>
      <c r="AE93" s="2"/>
      <c r="AF93" s="2"/>
      <c r="AG93" s="2">
        <v>31</v>
      </c>
      <c r="AH93" s="47"/>
      <c r="AI93" s="47"/>
      <c r="AJ93" s="2" t="s">
        <v>50</v>
      </c>
      <c r="AK93" s="2" t="s">
        <v>305</v>
      </c>
      <c r="AL93" s="2" t="s">
        <v>457</v>
      </c>
      <c r="AM93" s="123"/>
      <c r="AN93" s="2" t="s">
        <v>40</v>
      </c>
      <c r="AO93" s="2" t="s">
        <v>385</v>
      </c>
      <c r="AP93" s="2" t="s">
        <v>442</v>
      </c>
      <c r="AQ93" s="2" t="s">
        <v>306</v>
      </c>
      <c r="AR93" s="2" t="s">
        <v>311</v>
      </c>
      <c r="AS93" s="123"/>
      <c r="AT93" s="123"/>
    </row>
    <row r="94" spans="1:46" s="73" customFormat="1" ht="21" customHeight="1" thickBot="1" x14ac:dyDescent="0.35">
      <c r="A94" s="75"/>
      <c r="B94" s="519" t="s">
        <v>427</v>
      </c>
      <c r="C94" s="520"/>
      <c r="D94" s="521">
        <f t="shared" ref="D94:N94" si="14">SUM(D8:D93)</f>
        <v>274</v>
      </c>
      <c r="E94" s="522">
        <f t="shared" si="14"/>
        <v>664</v>
      </c>
      <c r="F94" s="523">
        <f t="shared" si="14"/>
        <v>158</v>
      </c>
      <c r="G94" s="522">
        <f t="shared" si="14"/>
        <v>338</v>
      </c>
      <c r="H94" s="524">
        <f t="shared" si="14"/>
        <v>96</v>
      </c>
      <c r="I94" s="525">
        <f t="shared" si="14"/>
        <v>261</v>
      </c>
      <c r="J94" s="526">
        <f t="shared" si="14"/>
        <v>34</v>
      </c>
      <c r="K94" s="526">
        <f t="shared" si="14"/>
        <v>13</v>
      </c>
      <c r="L94" s="522">
        <f t="shared" si="14"/>
        <v>18</v>
      </c>
      <c r="M94" s="527">
        <f t="shared" si="14"/>
        <v>11</v>
      </c>
      <c r="N94" s="527">
        <f t="shared" si="14"/>
        <v>10</v>
      </c>
      <c r="O94" s="75"/>
      <c r="P94" s="2" t="s">
        <v>153</v>
      </c>
      <c r="Q94" s="2"/>
      <c r="R94" s="2"/>
      <c r="S94" s="2">
        <v>1</v>
      </c>
      <c r="T94" s="2"/>
      <c r="U94" s="2"/>
      <c r="V94" s="2">
        <v>1</v>
      </c>
      <c r="W94" s="47"/>
      <c r="X94" s="2" t="s">
        <v>153</v>
      </c>
      <c r="Y94" s="2"/>
      <c r="Z94" s="2"/>
      <c r="AA94" s="2"/>
      <c r="AB94" s="2"/>
      <c r="AC94" s="2"/>
      <c r="AD94" s="2">
        <v>1</v>
      </c>
      <c r="AE94" s="2"/>
      <c r="AF94" s="2"/>
      <c r="AG94" s="2">
        <v>1</v>
      </c>
      <c r="AH94" s="47"/>
      <c r="AI94" s="47"/>
      <c r="AJ94" s="2" t="s">
        <v>50</v>
      </c>
      <c r="AK94" s="2" t="s">
        <v>305</v>
      </c>
      <c r="AL94" s="2" t="s">
        <v>459</v>
      </c>
      <c r="AM94" s="123"/>
      <c r="AN94" s="2" t="s">
        <v>40</v>
      </c>
      <c r="AO94" s="2" t="s">
        <v>385</v>
      </c>
      <c r="AP94" s="2" t="s">
        <v>1798</v>
      </c>
      <c r="AQ94" s="2" t="s">
        <v>306</v>
      </c>
      <c r="AR94" s="2" t="s">
        <v>311</v>
      </c>
      <c r="AS94" s="123"/>
      <c r="AT94" s="123"/>
    </row>
    <row r="95" spans="1:46" s="73" customFormat="1" ht="21" customHeight="1" x14ac:dyDescent="0.3">
      <c r="A95" s="75"/>
      <c r="O95" s="75"/>
      <c r="P95" s="2" t="s">
        <v>155</v>
      </c>
      <c r="Q95" s="2"/>
      <c r="R95" s="2">
        <v>1</v>
      </c>
      <c r="S95" s="2"/>
      <c r="T95" s="2"/>
      <c r="U95" s="2"/>
      <c r="V95" s="2">
        <v>1</v>
      </c>
      <c r="W95" s="47"/>
      <c r="X95" s="2" t="s">
        <v>155</v>
      </c>
      <c r="Y95" s="2"/>
      <c r="Z95" s="2"/>
      <c r="AA95" s="2"/>
      <c r="AB95" s="2"/>
      <c r="AC95" s="2">
        <v>1</v>
      </c>
      <c r="AD95" s="2"/>
      <c r="AE95" s="2"/>
      <c r="AF95" s="2"/>
      <c r="AG95" s="2">
        <v>1</v>
      </c>
      <c r="AH95" s="47"/>
      <c r="AI95" s="47"/>
      <c r="AJ95" s="2" t="s">
        <v>50</v>
      </c>
      <c r="AK95" s="2" t="s">
        <v>305</v>
      </c>
      <c r="AL95" s="2" t="s">
        <v>461</v>
      </c>
      <c r="AM95" s="123"/>
      <c r="AN95" s="2" t="s">
        <v>40</v>
      </c>
      <c r="AO95" s="2" t="s">
        <v>386</v>
      </c>
      <c r="AP95" s="2" t="s">
        <v>445</v>
      </c>
      <c r="AQ95" s="2" t="s">
        <v>306</v>
      </c>
      <c r="AR95" s="2" t="s">
        <v>311</v>
      </c>
      <c r="AS95" s="123"/>
      <c r="AT95" s="123"/>
    </row>
    <row r="96" spans="1:46" s="73" customFormat="1" x14ac:dyDescent="0.3">
      <c r="A96" s="75"/>
      <c r="B96" s="75" t="s">
        <v>431</v>
      </c>
      <c r="C96" s="75"/>
      <c r="D96" s="75"/>
      <c r="E96" s="75"/>
      <c r="F96" s="76"/>
      <c r="G96" s="76"/>
      <c r="H96" s="76"/>
      <c r="I96" s="76"/>
      <c r="J96" s="76"/>
      <c r="K96" s="76"/>
      <c r="L96" s="76"/>
      <c r="M96" s="76"/>
      <c r="N96" s="76"/>
      <c r="O96" s="75"/>
      <c r="P96" s="2" t="s">
        <v>157</v>
      </c>
      <c r="Q96" s="2"/>
      <c r="R96" s="2">
        <v>1</v>
      </c>
      <c r="S96" s="2"/>
      <c r="T96" s="2"/>
      <c r="U96" s="2"/>
      <c r="V96" s="2">
        <v>1</v>
      </c>
      <c r="W96" s="47"/>
      <c r="X96" s="2" t="s">
        <v>157</v>
      </c>
      <c r="Y96" s="2"/>
      <c r="Z96" s="2"/>
      <c r="AA96" s="2">
        <v>2</v>
      </c>
      <c r="AB96" s="2"/>
      <c r="AC96" s="2"/>
      <c r="AD96" s="2"/>
      <c r="AE96" s="2"/>
      <c r="AF96" s="2"/>
      <c r="AG96" s="2">
        <v>2</v>
      </c>
      <c r="AH96" s="123"/>
      <c r="AI96" s="123"/>
      <c r="AJ96" s="2" t="s">
        <v>50</v>
      </c>
      <c r="AK96" s="2" t="s">
        <v>305</v>
      </c>
      <c r="AL96" s="2" t="s">
        <v>463</v>
      </c>
      <c r="AM96" s="123"/>
      <c r="AN96" s="2" t="s">
        <v>40</v>
      </c>
      <c r="AO96" s="2" t="s">
        <v>387</v>
      </c>
      <c r="AP96" s="2" t="s">
        <v>448</v>
      </c>
      <c r="AQ96" s="2" t="s">
        <v>306</v>
      </c>
      <c r="AR96" s="2" t="s">
        <v>311</v>
      </c>
      <c r="AS96" s="123"/>
      <c r="AT96" s="123"/>
    </row>
    <row r="97" spans="1:46" s="73" customFormat="1" x14ac:dyDescent="0.3">
      <c r="A97" s="75"/>
      <c r="B97" s="75"/>
      <c r="C97" s="75"/>
      <c r="D97" s="100"/>
      <c r="E97" s="100"/>
      <c r="F97" s="101"/>
      <c r="G97" s="101"/>
      <c r="H97" s="76"/>
      <c r="I97" s="76"/>
      <c r="J97" s="76"/>
      <c r="K97" s="76"/>
      <c r="L97" s="76"/>
      <c r="M97" s="76"/>
      <c r="N97" s="76"/>
      <c r="O97" s="75"/>
      <c r="P97" s="2" t="s">
        <v>290</v>
      </c>
      <c r="Q97" s="2"/>
      <c r="R97" s="2"/>
      <c r="S97" s="2"/>
      <c r="T97" s="2"/>
      <c r="U97" s="2"/>
      <c r="V97" s="2"/>
      <c r="W97" s="47"/>
      <c r="X97" s="2" t="s">
        <v>290</v>
      </c>
      <c r="Y97" s="2"/>
      <c r="Z97" s="2"/>
      <c r="AA97" s="2"/>
      <c r="AB97" s="2"/>
      <c r="AC97" s="2"/>
      <c r="AD97" s="2"/>
      <c r="AE97" s="2"/>
      <c r="AF97" s="2"/>
      <c r="AG97" s="2"/>
      <c r="AH97" s="123"/>
      <c r="AI97" s="123"/>
      <c r="AJ97" s="2" t="s">
        <v>50</v>
      </c>
      <c r="AK97" s="2" t="s">
        <v>305</v>
      </c>
      <c r="AL97" s="2" t="s">
        <v>465</v>
      </c>
      <c r="AM97" s="123"/>
      <c r="AN97" s="2" t="s">
        <v>40</v>
      </c>
      <c r="AO97" s="2" t="s">
        <v>387</v>
      </c>
      <c r="AP97" s="2" t="s">
        <v>453</v>
      </c>
      <c r="AQ97" s="2" t="s">
        <v>306</v>
      </c>
      <c r="AR97" s="2" t="s">
        <v>311</v>
      </c>
      <c r="AS97" s="123"/>
      <c r="AT97" s="123"/>
    </row>
    <row r="98" spans="1:46" s="73" customFormat="1" x14ac:dyDescent="0.3">
      <c r="A98" s="75"/>
      <c r="B98" s="102" t="s">
        <v>1836</v>
      </c>
      <c r="C98" s="75"/>
      <c r="D98" s="75"/>
      <c r="E98" s="75"/>
      <c r="F98" s="75"/>
      <c r="G98" s="75"/>
      <c r="H98" s="76"/>
      <c r="I98" s="76"/>
      <c r="J98" s="76"/>
      <c r="K98" s="76"/>
      <c r="L98" s="76"/>
      <c r="M98" s="76"/>
      <c r="N98" s="76"/>
      <c r="O98" s="75"/>
      <c r="P98" s="2" t="s">
        <v>290</v>
      </c>
      <c r="Q98" s="2">
        <v>158</v>
      </c>
      <c r="R98" s="2">
        <v>97</v>
      </c>
      <c r="S98" s="2">
        <v>13</v>
      </c>
      <c r="T98" s="2">
        <v>11</v>
      </c>
      <c r="U98" s="2"/>
      <c r="V98" s="2">
        <v>279</v>
      </c>
      <c r="W98" s="47"/>
      <c r="X98" s="2" t="s">
        <v>290</v>
      </c>
      <c r="Y98" s="2">
        <v>335</v>
      </c>
      <c r="Z98" s="2">
        <v>222</v>
      </c>
      <c r="AA98" s="2">
        <v>33</v>
      </c>
      <c r="AB98" s="2">
        <v>15</v>
      </c>
      <c r="AC98" s="2">
        <v>20</v>
      </c>
      <c r="AD98" s="2">
        <v>45</v>
      </c>
      <c r="AE98" s="2">
        <v>49</v>
      </c>
      <c r="AF98" s="2"/>
      <c r="AG98" s="2">
        <v>719</v>
      </c>
      <c r="AH98" s="123"/>
      <c r="AI98" s="123"/>
      <c r="AJ98" s="2" t="s">
        <v>50</v>
      </c>
      <c r="AK98" s="2" t="s">
        <v>305</v>
      </c>
      <c r="AL98" s="2" t="s">
        <v>467</v>
      </c>
      <c r="AM98" s="123"/>
      <c r="AN98" s="2" t="s">
        <v>40</v>
      </c>
      <c r="AO98" s="2" t="s">
        <v>387</v>
      </c>
      <c r="AP98" s="2" t="s">
        <v>450</v>
      </c>
      <c r="AQ98" s="2" t="s">
        <v>306</v>
      </c>
      <c r="AR98" s="2" t="s">
        <v>311</v>
      </c>
      <c r="AS98" s="123"/>
      <c r="AT98" s="123"/>
    </row>
    <row r="99" spans="1:46" s="73" customFormat="1" ht="15" x14ac:dyDescent="0.25">
      <c r="A99" s="75"/>
      <c r="B99" s="75"/>
      <c r="C99" s="75"/>
      <c r="D99" s="75"/>
      <c r="E99" s="75"/>
      <c r="F99" s="76"/>
      <c r="G99" s="76"/>
      <c r="H99" s="76"/>
      <c r="I99" s="76"/>
      <c r="J99" s="76"/>
      <c r="K99" s="76"/>
      <c r="L99" s="76"/>
      <c r="M99" s="76"/>
      <c r="N99" s="76"/>
      <c r="O99" s="75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3"/>
      <c r="AE99" s="123"/>
      <c r="AF99" s="123"/>
      <c r="AG99" s="123"/>
      <c r="AH99" s="123"/>
      <c r="AI99" s="123"/>
      <c r="AJ99" s="2" t="s">
        <v>50</v>
      </c>
      <c r="AK99" s="2" t="s">
        <v>305</v>
      </c>
      <c r="AL99" s="2" t="s">
        <v>470</v>
      </c>
      <c r="AM99" s="123"/>
      <c r="AN99" s="2" t="s">
        <v>40</v>
      </c>
      <c r="AO99" s="2" t="s">
        <v>387</v>
      </c>
      <c r="AP99" s="2" t="s">
        <v>451</v>
      </c>
      <c r="AQ99" s="2" t="s">
        <v>306</v>
      </c>
      <c r="AR99" s="2" t="s">
        <v>311</v>
      </c>
      <c r="AS99" s="123"/>
      <c r="AT99" s="123"/>
    </row>
    <row r="100" spans="1:46" s="73" customFormat="1" ht="15" x14ac:dyDescent="0.25">
      <c r="A100" s="75"/>
      <c r="F100" s="103"/>
      <c r="G100" s="103"/>
      <c r="H100" s="103"/>
      <c r="I100" s="103"/>
      <c r="J100" s="103"/>
      <c r="K100" s="103"/>
      <c r="L100" s="103"/>
      <c r="M100" s="103"/>
      <c r="N100" s="103"/>
      <c r="O100" s="75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3"/>
      <c r="AE100" s="123"/>
      <c r="AF100" s="123"/>
      <c r="AG100" s="123"/>
      <c r="AH100" s="123"/>
      <c r="AI100" s="123"/>
      <c r="AJ100" s="2" t="s">
        <v>50</v>
      </c>
      <c r="AK100" s="2" t="s">
        <v>305</v>
      </c>
      <c r="AL100" s="2" t="s">
        <v>472</v>
      </c>
      <c r="AM100" s="123"/>
      <c r="AN100" s="2" t="s">
        <v>40</v>
      </c>
      <c r="AO100" s="2" t="s">
        <v>387</v>
      </c>
      <c r="AP100" s="2" t="s">
        <v>435</v>
      </c>
      <c r="AQ100" s="2" t="s">
        <v>306</v>
      </c>
      <c r="AR100" s="2" t="s">
        <v>311</v>
      </c>
      <c r="AS100" s="123"/>
      <c r="AT100" s="123"/>
    </row>
    <row r="101" spans="1:46" s="73" customFormat="1" ht="15" x14ac:dyDescent="0.25">
      <c r="A101" s="75"/>
      <c r="F101" s="103"/>
      <c r="G101" s="103"/>
      <c r="H101" s="103"/>
      <c r="I101" s="103"/>
      <c r="J101" s="103"/>
      <c r="K101" s="103"/>
      <c r="L101" s="103"/>
      <c r="M101" s="103"/>
      <c r="N101" s="103"/>
      <c r="O101" s="75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3"/>
      <c r="AE101" s="123"/>
      <c r="AF101" s="123"/>
      <c r="AG101" s="123"/>
      <c r="AH101" s="123"/>
      <c r="AI101" s="123"/>
      <c r="AJ101" s="2" t="s">
        <v>50</v>
      </c>
      <c r="AK101" s="2" t="s">
        <v>305</v>
      </c>
      <c r="AL101" s="2" t="s">
        <v>474</v>
      </c>
      <c r="AM101" s="123"/>
      <c r="AN101" s="2" t="s">
        <v>40</v>
      </c>
      <c r="AO101" s="2" t="s">
        <v>387</v>
      </c>
      <c r="AP101" s="2" t="s">
        <v>1683</v>
      </c>
      <c r="AQ101" s="2" t="s">
        <v>306</v>
      </c>
      <c r="AR101" s="2" t="s">
        <v>311</v>
      </c>
      <c r="AS101" s="123"/>
      <c r="AT101" s="123"/>
    </row>
    <row r="102" spans="1:46" s="73" customFormat="1" ht="15" x14ac:dyDescent="0.25">
      <c r="A102" s="75"/>
      <c r="O102" s="75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3"/>
      <c r="AE102" s="123"/>
      <c r="AF102" s="123"/>
      <c r="AG102" s="123"/>
      <c r="AH102" s="123"/>
      <c r="AI102" s="123"/>
      <c r="AJ102" s="2" t="s">
        <v>50</v>
      </c>
      <c r="AK102" s="2" t="s">
        <v>305</v>
      </c>
      <c r="AL102" s="2" t="s">
        <v>475</v>
      </c>
      <c r="AM102" s="123"/>
      <c r="AN102" s="2" t="s">
        <v>40</v>
      </c>
      <c r="AO102" s="2" t="s">
        <v>387</v>
      </c>
      <c r="AP102" s="2" t="s">
        <v>1797</v>
      </c>
      <c r="AQ102" s="2" t="s">
        <v>306</v>
      </c>
      <c r="AR102" s="2" t="s">
        <v>311</v>
      </c>
      <c r="AS102" s="123"/>
      <c r="AT102" s="123"/>
    </row>
    <row r="103" spans="1:46" s="73" customFormat="1" ht="15" x14ac:dyDescent="0.25"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2" t="s">
        <v>50</v>
      </c>
      <c r="AK103" s="2" t="s">
        <v>306</v>
      </c>
      <c r="AL103" s="2" t="s">
        <v>476</v>
      </c>
      <c r="AM103" s="123"/>
      <c r="AN103" s="2" t="s">
        <v>40</v>
      </c>
      <c r="AO103" s="2" t="s">
        <v>387</v>
      </c>
      <c r="AP103" s="2" t="s">
        <v>1802</v>
      </c>
      <c r="AQ103" s="2" t="s">
        <v>306</v>
      </c>
      <c r="AR103" s="2" t="s">
        <v>311</v>
      </c>
      <c r="AS103" s="123"/>
      <c r="AT103" s="123"/>
    </row>
    <row r="104" spans="1:46" s="73" customFormat="1" ht="15" x14ac:dyDescent="0.25"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2" t="s">
        <v>50</v>
      </c>
      <c r="AK104" s="2" t="s">
        <v>306</v>
      </c>
      <c r="AL104" s="2" t="s">
        <v>478</v>
      </c>
      <c r="AM104" s="123"/>
      <c r="AN104" s="2" t="s">
        <v>40</v>
      </c>
      <c r="AO104" s="2" t="s">
        <v>388</v>
      </c>
      <c r="AP104" s="2" t="s">
        <v>1668</v>
      </c>
      <c r="AQ104" s="2" t="s">
        <v>306</v>
      </c>
      <c r="AR104" s="2" t="s">
        <v>311</v>
      </c>
      <c r="AS104" s="123"/>
      <c r="AT104" s="123"/>
    </row>
    <row r="105" spans="1:46" s="73" customFormat="1" ht="15" x14ac:dyDescent="0.25">
      <c r="F105" s="103"/>
      <c r="G105" s="103"/>
      <c r="H105" s="103"/>
      <c r="I105" s="103"/>
      <c r="J105" s="103"/>
      <c r="K105" s="103"/>
      <c r="L105" s="103"/>
      <c r="M105" s="103"/>
      <c r="N105" s="10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2" t="s">
        <v>50</v>
      </c>
      <c r="AK105" s="2" t="s">
        <v>306</v>
      </c>
      <c r="AL105" s="2" t="s">
        <v>480</v>
      </c>
      <c r="AM105" s="123"/>
      <c r="AN105" s="2" t="s">
        <v>40</v>
      </c>
      <c r="AO105" s="2" t="s">
        <v>388</v>
      </c>
      <c r="AP105" s="2" t="s">
        <v>1799</v>
      </c>
      <c r="AQ105" s="2" t="s">
        <v>306</v>
      </c>
      <c r="AR105" s="2" t="s">
        <v>311</v>
      </c>
      <c r="AS105" s="123"/>
      <c r="AT105" s="123"/>
    </row>
    <row r="106" spans="1:46" s="73" customFormat="1" ht="15" x14ac:dyDescent="0.25">
      <c r="F106" s="103"/>
      <c r="G106" s="103"/>
      <c r="H106" s="103"/>
      <c r="I106" s="103"/>
      <c r="J106" s="103"/>
      <c r="K106" s="103"/>
      <c r="L106" s="103"/>
      <c r="M106" s="103"/>
      <c r="N106" s="10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2" t="s">
        <v>50</v>
      </c>
      <c r="AK106" s="2" t="s">
        <v>306</v>
      </c>
      <c r="AL106" s="2" t="s">
        <v>482</v>
      </c>
      <c r="AM106" s="123"/>
      <c r="AN106" s="2" t="s">
        <v>40</v>
      </c>
      <c r="AO106" s="2" t="s">
        <v>389</v>
      </c>
      <c r="AP106" s="2" t="s">
        <v>456</v>
      </c>
      <c r="AQ106" s="2" t="s">
        <v>306</v>
      </c>
      <c r="AR106" s="2" t="s">
        <v>311</v>
      </c>
      <c r="AS106" s="123"/>
      <c r="AT106" s="123"/>
    </row>
    <row r="107" spans="1:46" s="73" customFormat="1" ht="15" x14ac:dyDescent="0.25">
      <c r="F107" s="103"/>
      <c r="G107" s="103"/>
      <c r="H107" s="103"/>
      <c r="I107" s="103"/>
      <c r="J107" s="103"/>
      <c r="K107" s="103"/>
      <c r="L107" s="103"/>
      <c r="M107" s="103"/>
      <c r="N107" s="10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2" t="s">
        <v>52</v>
      </c>
      <c r="AK107" s="2" t="s">
        <v>305</v>
      </c>
      <c r="AL107" s="2" t="s">
        <v>486</v>
      </c>
      <c r="AM107" s="123"/>
      <c r="AN107" s="2" t="s">
        <v>40</v>
      </c>
      <c r="AO107" s="2" t="s">
        <v>389</v>
      </c>
      <c r="AP107" s="2" t="s">
        <v>458</v>
      </c>
      <c r="AQ107" s="2" t="s">
        <v>306</v>
      </c>
      <c r="AR107" s="2" t="s">
        <v>311</v>
      </c>
      <c r="AS107" s="123"/>
      <c r="AT107" s="123"/>
    </row>
    <row r="108" spans="1:46" s="73" customFormat="1" ht="15" x14ac:dyDescent="0.25">
      <c r="F108" s="103"/>
      <c r="G108" s="103"/>
      <c r="H108" s="103"/>
      <c r="I108" s="103"/>
      <c r="J108" s="103"/>
      <c r="K108" s="103"/>
      <c r="L108" s="103"/>
      <c r="M108" s="103"/>
      <c r="N108" s="10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2" t="s">
        <v>52</v>
      </c>
      <c r="AK108" s="2" t="s">
        <v>305</v>
      </c>
      <c r="AL108" s="2" t="s">
        <v>488</v>
      </c>
      <c r="AM108" s="123"/>
      <c r="AN108" s="2" t="s">
        <v>40</v>
      </c>
      <c r="AO108" s="2" t="s">
        <v>389</v>
      </c>
      <c r="AP108" s="2" t="s">
        <v>460</v>
      </c>
      <c r="AQ108" s="2" t="s">
        <v>306</v>
      </c>
      <c r="AR108" s="2" t="s">
        <v>311</v>
      </c>
      <c r="AS108" s="123"/>
      <c r="AT108" s="123"/>
    </row>
    <row r="109" spans="1:46" s="73" customFormat="1" ht="15" x14ac:dyDescent="0.25">
      <c r="F109" s="103"/>
      <c r="G109" s="103"/>
      <c r="H109" s="103"/>
      <c r="I109" s="103"/>
      <c r="J109" s="103"/>
      <c r="K109" s="103"/>
      <c r="L109" s="103"/>
      <c r="M109" s="103"/>
      <c r="N109" s="10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2" t="s">
        <v>52</v>
      </c>
      <c r="AK109" s="2" t="s">
        <v>305</v>
      </c>
      <c r="AL109" s="2" t="s">
        <v>490</v>
      </c>
      <c r="AM109" s="123"/>
      <c r="AN109" s="2" t="s">
        <v>40</v>
      </c>
      <c r="AO109" s="2" t="s">
        <v>389</v>
      </c>
      <c r="AP109" s="2" t="s">
        <v>462</v>
      </c>
      <c r="AQ109" s="2" t="s">
        <v>306</v>
      </c>
      <c r="AR109" s="2" t="s">
        <v>311</v>
      </c>
      <c r="AS109" s="123"/>
      <c r="AT109" s="123"/>
    </row>
    <row r="110" spans="1:46" s="73" customFormat="1" ht="15" x14ac:dyDescent="0.25">
      <c r="F110" s="103"/>
      <c r="G110" s="103"/>
      <c r="H110" s="103"/>
      <c r="I110" s="103"/>
      <c r="J110" s="103"/>
      <c r="K110" s="103"/>
      <c r="L110" s="103"/>
      <c r="M110" s="103"/>
      <c r="N110" s="10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2" t="s">
        <v>52</v>
      </c>
      <c r="AK110" s="2" t="s">
        <v>305</v>
      </c>
      <c r="AL110" s="2" t="s">
        <v>492</v>
      </c>
      <c r="AM110" s="123"/>
      <c r="AN110" s="2" t="s">
        <v>40</v>
      </c>
      <c r="AO110" s="2" t="s">
        <v>389</v>
      </c>
      <c r="AP110" s="2" t="s">
        <v>464</v>
      </c>
      <c r="AQ110" s="2" t="s">
        <v>306</v>
      </c>
      <c r="AR110" s="2" t="s">
        <v>311</v>
      </c>
      <c r="AS110" s="123"/>
      <c r="AT110" s="123"/>
    </row>
    <row r="111" spans="1:46" s="73" customFormat="1" ht="15" x14ac:dyDescent="0.25">
      <c r="F111" s="103"/>
      <c r="G111" s="103"/>
      <c r="H111" s="103"/>
      <c r="I111" s="103"/>
      <c r="J111" s="103"/>
      <c r="K111" s="103"/>
      <c r="L111" s="103"/>
      <c r="M111" s="103"/>
      <c r="N111" s="10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2" t="s">
        <v>52</v>
      </c>
      <c r="AK111" s="2" t="s">
        <v>306</v>
      </c>
      <c r="AL111" s="2" t="s">
        <v>497</v>
      </c>
      <c r="AM111" s="123"/>
      <c r="AN111" s="2" t="s">
        <v>40</v>
      </c>
      <c r="AO111" s="2" t="s">
        <v>389</v>
      </c>
      <c r="AP111" s="2" t="s">
        <v>466</v>
      </c>
      <c r="AQ111" s="2" t="s">
        <v>306</v>
      </c>
      <c r="AR111" s="2" t="s">
        <v>311</v>
      </c>
      <c r="AS111" s="123"/>
      <c r="AT111" s="123"/>
    </row>
    <row r="112" spans="1:46" s="73" customFormat="1" ht="15" x14ac:dyDescent="0.25">
      <c r="F112" s="103"/>
      <c r="G112" s="103"/>
      <c r="H112" s="103"/>
      <c r="I112" s="103"/>
      <c r="J112" s="103"/>
      <c r="K112" s="103"/>
      <c r="L112" s="103"/>
      <c r="M112" s="103"/>
      <c r="N112" s="10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2" t="s">
        <v>52</v>
      </c>
      <c r="AK112" s="2" t="s">
        <v>306</v>
      </c>
      <c r="AL112" s="2" t="s">
        <v>501</v>
      </c>
      <c r="AM112" s="123"/>
      <c r="AN112" s="2" t="s">
        <v>40</v>
      </c>
      <c r="AO112" s="2" t="s">
        <v>389</v>
      </c>
      <c r="AP112" s="2" t="s">
        <v>468</v>
      </c>
      <c r="AQ112" s="2" t="s">
        <v>306</v>
      </c>
      <c r="AR112" s="2" t="s">
        <v>311</v>
      </c>
      <c r="AS112" s="123"/>
      <c r="AT112" s="123"/>
    </row>
    <row r="113" spans="6:46" s="73" customFormat="1" ht="15" x14ac:dyDescent="0.25">
      <c r="F113" s="103"/>
      <c r="G113" s="103"/>
      <c r="H113" s="103"/>
      <c r="I113" s="103"/>
      <c r="J113" s="103"/>
      <c r="K113" s="103"/>
      <c r="L113" s="103"/>
      <c r="M113" s="103"/>
      <c r="N113" s="10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2" t="s">
        <v>52</v>
      </c>
      <c r="AK113" s="2" t="s">
        <v>306</v>
      </c>
      <c r="AL113" s="2" t="s">
        <v>503</v>
      </c>
      <c r="AM113" s="123"/>
      <c r="AN113" s="2" t="s">
        <v>40</v>
      </c>
      <c r="AO113" s="2" t="s">
        <v>389</v>
      </c>
      <c r="AP113" s="2" t="s">
        <v>469</v>
      </c>
      <c r="AQ113" s="2" t="s">
        <v>306</v>
      </c>
      <c r="AR113" s="2" t="s">
        <v>311</v>
      </c>
      <c r="AS113" s="123"/>
      <c r="AT113" s="123"/>
    </row>
    <row r="114" spans="6:46" s="73" customFormat="1" ht="15" x14ac:dyDescent="0.25">
      <c r="F114" s="103"/>
      <c r="G114" s="103"/>
      <c r="H114" s="103"/>
      <c r="I114" s="103"/>
      <c r="J114" s="103"/>
      <c r="K114" s="103"/>
      <c r="L114" s="103"/>
      <c r="M114" s="103"/>
      <c r="N114" s="10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2" t="s">
        <v>52</v>
      </c>
      <c r="AK114" s="2" t="s">
        <v>306</v>
      </c>
      <c r="AL114" s="2" t="s">
        <v>1617</v>
      </c>
      <c r="AM114" s="123"/>
      <c r="AN114" s="2" t="s">
        <v>40</v>
      </c>
      <c r="AO114" s="2" t="s">
        <v>389</v>
      </c>
      <c r="AP114" s="2" t="s">
        <v>471</v>
      </c>
      <c r="AQ114" s="2" t="s">
        <v>306</v>
      </c>
      <c r="AR114" s="2" t="s">
        <v>311</v>
      </c>
      <c r="AS114" s="123"/>
      <c r="AT114" s="123"/>
    </row>
    <row r="115" spans="6:46" s="73" customFormat="1" ht="15" x14ac:dyDescent="0.25">
      <c r="F115" s="103"/>
      <c r="G115" s="103"/>
      <c r="H115" s="103"/>
      <c r="I115" s="103"/>
      <c r="J115" s="103"/>
      <c r="K115" s="103"/>
      <c r="L115" s="103"/>
      <c r="M115" s="103"/>
      <c r="N115" s="10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2" t="s">
        <v>54</v>
      </c>
      <c r="AK115" s="2" t="s">
        <v>305</v>
      </c>
      <c r="AL115" s="2" t="s">
        <v>505</v>
      </c>
      <c r="AM115" s="123"/>
      <c r="AN115" s="2" t="s">
        <v>40</v>
      </c>
      <c r="AO115" s="2" t="s">
        <v>389</v>
      </c>
      <c r="AP115" s="2" t="s">
        <v>473</v>
      </c>
      <c r="AQ115" s="2" t="s">
        <v>306</v>
      </c>
      <c r="AR115" s="2" t="s">
        <v>311</v>
      </c>
      <c r="AS115" s="123"/>
      <c r="AT115" s="123"/>
    </row>
    <row r="116" spans="6:46" s="73" customFormat="1" ht="15" x14ac:dyDescent="0.25">
      <c r="F116" s="103"/>
      <c r="G116" s="103"/>
      <c r="H116" s="103"/>
      <c r="I116" s="103"/>
      <c r="J116" s="103"/>
      <c r="K116" s="103"/>
      <c r="L116" s="103"/>
      <c r="M116" s="103"/>
      <c r="N116" s="10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2" t="s">
        <v>54</v>
      </c>
      <c r="AK116" s="2" t="s">
        <v>305</v>
      </c>
      <c r="AL116" s="2" t="s">
        <v>507</v>
      </c>
      <c r="AM116" s="123"/>
      <c r="AN116" s="2" t="s">
        <v>40</v>
      </c>
      <c r="AO116" s="2" t="s">
        <v>413</v>
      </c>
      <c r="AP116" s="2" t="s">
        <v>541</v>
      </c>
      <c r="AQ116" s="2" t="s">
        <v>306</v>
      </c>
      <c r="AR116" s="2" t="s">
        <v>311</v>
      </c>
      <c r="AS116" s="123"/>
      <c r="AT116" s="123"/>
    </row>
    <row r="117" spans="6:46" s="73" customFormat="1" ht="15" x14ac:dyDescent="0.25">
      <c r="F117" s="103"/>
      <c r="G117" s="103"/>
      <c r="H117" s="103"/>
      <c r="I117" s="103"/>
      <c r="J117" s="103"/>
      <c r="K117" s="103"/>
      <c r="L117" s="103"/>
      <c r="M117" s="103"/>
      <c r="N117" s="10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2" t="s">
        <v>54</v>
      </c>
      <c r="AK117" s="2" t="s">
        <v>305</v>
      </c>
      <c r="AL117" s="2" t="s">
        <v>509</v>
      </c>
      <c r="AM117" s="123"/>
      <c r="AN117" s="2" t="s">
        <v>40</v>
      </c>
      <c r="AO117" s="2" t="s">
        <v>413</v>
      </c>
      <c r="AP117" s="2" t="s">
        <v>1804</v>
      </c>
      <c r="AQ117" s="2" t="s">
        <v>306</v>
      </c>
      <c r="AR117" s="2" t="s">
        <v>311</v>
      </c>
      <c r="AS117" s="123"/>
      <c r="AT117" s="123"/>
    </row>
    <row r="118" spans="6:46" s="73" customFormat="1" ht="15" x14ac:dyDescent="0.25">
      <c r="F118" s="103"/>
      <c r="G118" s="103"/>
      <c r="H118" s="103"/>
      <c r="I118" s="103"/>
      <c r="J118" s="103"/>
      <c r="K118" s="103"/>
      <c r="L118" s="103"/>
      <c r="M118" s="103"/>
      <c r="N118" s="10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2" t="s">
        <v>54</v>
      </c>
      <c r="AK118" s="2" t="s">
        <v>305</v>
      </c>
      <c r="AL118" s="2" t="s">
        <v>510</v>
      </c>
      <c r="AM118" s="123"/>
      <c r="AN118" s="2" t="s">
        <v>40</v>
      </c>
      <c r="AO118" s="2" t="s">
        <v>418</v>
      </c>
      <c r="AP118" s="2" t="s">
        <v>1622</v>
      </c>
      <c r="AQ118" s="2" t="s">
        <v>306</v>
      </c>
      <c r="AR118" s="2" t="s">
        <v>311</v>
      </c>
      <c r="AS118" s="123"/>
      <c r="AT118" s="123"/>
    </row>
    <row r="119" spans="6:46" s="73" customFormat="1" ht="15" x14ac:dyDescent="0.25">
      <c r="F119" s="103"/>
      <c r="G119" s="103"/>
      <c r="H119" s="103"/>
      <c r="I119" s="103"/>
      <c r="J119" s="103"/>
      <c r="K119" s="103"/>
      <c r="L119" s="103"/>
      <c r="M119" s="103"/>
      <c r="N119" s="10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2" t="s">
        <v>54</v>
      </c>
      <c r="AK119" s="2" t="s">
        <v>306</v>
      </c>
      <c r="AL119" s="2" t="s">
        <v>511</v>
      </c>
      <c r="AM119" s="123"/>
      <c r="AN119" s="2" t="s">
        <v>40</v>
      </c>
      <c r="AO119" s="2" t="s">
        <v>418</v>
      </c>
      <c r="AP119" s="2" t="s">
        <v>562</v>
      </c>
      <c r="AQ119" s="2" t="s">
        <v>306</v>
      </c>
      <c r="AR119" s="2" t="s">
        <v>311</v>
      </c>
      <c r="AS119" s="123"/>
      <c r="AT119" s="123"/>
    </row>
    <row r="120" spans="6:46" s="73" customFormat="1" ht="15" x14ac:dyDescent="0.25">
      <c r="F120" s="103"/>
      <c r="G120" s="103"/>
      <c r="H120" s="103"/>
      <c r="I120" s="103"/>
      <c r="J120" s="103"/>
      <c r="K120" s="103"/>
      <c r="L120" s="103"/>
      <c r="M120" s="103"/>
      <c r="N120" s="10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2" t="s">
        <v>54</v>
      </c>
      <c r="AK120" s="2" t="s">
        <v>306</v>
      </c>
      <c r="AL120" s="2" t="s">
        <v>512</v>
      </c>
      <c r="AM120" s="123"/>
      <c r="AN120" s="2" t="s">
        <v>40</v>
      </c>
      <c r="AO120" s="2" t="s">
        <v>418</v>
      </c>
      <c r="AP120" s="2" t="s">
        <v>561</v>
      </c>
      <c r="AQ120" s="2" t="s">
        <v>306</v>
      </c>
      <c r="AR120" s="2" t="s">
        <v>311</v>
      </c>
      <c r="AS120" s="123"/>
      <c r="AT120" s="123"/>
    </row>
    <row r="121" spans="6:46" s="73" customFormat="1" ht="15" x14ac:dyDescent="0.25">
      <c r="F121" s="103"/>
      <c r="G121" s="103"/>
      <c r="H121" s="103"/>
      <c r="I121" s="103"/>
      <c r="J121" s="103"/>
      <c r="K121" s="103"/>
      <c r="L121" s="103"/>
      <c r="M121" s="103"/>
      <c r="N121" s="10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2" t="s">
        <v>54</v>
      </c>
      <c r="AK121" s="2" t="s">
        <v>306</v>
      </c>
      <c r="AL121" s="2" t="s">
        <v>513</v>
      </c>
      <c r="AM121" s="123"/>
      <c r="AN121" s="2" t="s">
        <v>40</v>
      </c>
      <c r="AO121" s="2" t="s">
        <v>418</v>
      </c>
      <c r="AP121" s="2" t="s">
        <v>563</v>
      </c>
      <c r="AQ121" s="2" t="s">
        <v>306</v>
      </c>
      <c r="AR121" s="2" t="s">
        <v>311</v>
      </c>
      <c r="AS121" s="123"/>
      <c r="AT121" s="123"/>
    </row>
    <row r="122" spans="6:46" s="73" customFormat="1" ht="15" x14ac:dyDescent="0.25">
      <c r="F122" s="103"/>
      <c r="G122" s="103"/>
      <c r="H122" s="103"/>
      <c r="I122" s="103"/>
      <c r="J122" s="103"/>
      <c r="K122" s="103"/>
      <c r="L122" s="103"/>
      <c r="M122" s="103"/>
      <c r="N122" s="10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2" t="s">
        <v>54</v>
      </c>
      <c r="AK122" s="2" t="s">
        <v>306</v>
      </c>
      <c r="AL122" s="2" t="s">
        <v>514</v>
      </c>
      <c r="AM122" s="123"/>
      <c r="AN122" s="2" t="s">
        <v>40</v>
      </c>
      <c r="AO122" s="2" t="s">
        <v>390</v>
      </c>
      <c r="AP122" s="2" t="s">
        <v>1669</v>
      </c>
      <c r="AQ122" s="2" t="s">
        <v>306</v>
      </c>
      <c r="AR122" s="2" t="s">
        <v>311</v>
      </c>
      <c r="AS122" s="123"/>
      <c r="AT122" s="123"/>
    </row>
    <row r="123" spans="6:46" s="73" customFormat="1" ht="15" x14ac:dyDescent="0.25">
      <c r="F123" s="103"/>
      <c r="G123" s="103"/>
      <c r="H123" s="103"/>
      <c r="I123" s="103"/>
      <c r="J123" s="103"/>
      <c r="K123" s="103"/>
      <c r="L123" s="103"/>
      <c r="M123" s="103"/>
      <c r="N123" s="10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2" t="s">
        <v>54</v>
      </c>
      <c r="AK123" s="2" t="s">
        <v>306</v>
      </c>
      <c r="AL123" s="2" t="s">
        <v>517</v>
      </c>
      <c r="AM123" s="123"/>
      <c r="AN123" s="2" t="s">
        <v>40</v>
      </c>
      <c r="AO123" s="2" t="s">
        <v>390</v>
      </c>
      <c r="AP123" s="2" t="s">
        <v>1670</v>
      </c>
      <c r="AQ123" s="2" t="s">
        <v>306</v>
      </c>
      <c r="AR123" s="2" t="s">
        <v>311</v>
      </c>
      <c r="AS123" s="123"/>
      <c r="AT123" s="123"/>
    </row>
    <row r="124" spans="6:46" s="73" customFormat="1" ht="15" x14ac:dyDescent="0.25">
      <c r="F124" s="103"/>
      <c r="G124" s="103"/>
      <c r="H124" s="103"/>
      <c r="I124" s="103"/>
      <c r="J124" s="103"/>
      <c r="K124" s="103"/>
      <c r="L124" s="103"/>
      <c r="M124" s="103"/>
      <c r="N124" s="10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2" t="s">
        <v>56</v>
      </c>
      <c r="AK124" s="2" t="s">
        <v>305</v>
      </c>
      <c r="AL124" s="2" t="s">
        <v>520</v>
      </c>
      <c r="AM124" s="123"/>
      <c r="AN124" s="2" t="s">
        <v>40</v>
      </c>
      <c r="AO124" s="2" t="s">
        <v>390</v>
      </c>
      <c r="AP124" s="2" t="s">
        <v>1671</v>
      </c>
      <c r="AQ124" s="2" t="s">
        <v>306</v>
      </c>
      <c r="AR124" s="2" t="s">
        <v>311</v>
      </c>
      <c r="AS124" s="123"/>
      <c r="AT124" s="123"/>
    </row>
    <row r="125" spans="6:46" s="73" customFormat="1" ht="15" x14ac:dyDescent="0.25">
      <c r="F125" s="103"/>
      <c r="G125" s="103"/>
      <c r="H125" s="103"/>
      <c r="I125" s="103"/>
      <c r="J125" s="103"/>
      <c r="K125" s="103"/>
      <c r="L125" s="103"/>
      <c r="M125" s="103"/>
      <c r="N125" s="10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2" t="s">
        <v>56</v>
      </c>
      <c r="AK125" s="2" t="s">
        <v>305</v>
      </c>
      <c r="AL125" s="2" t="s">
        <v>522</v>
      </c>
      <c r="AM125" s="123"/>
      <c r="AN125" s="2" t="s">
        <v>40</v>
      </c>
      <c r="AO125" s="2" t="s">
        <v>411</v>
      </c>
      <c r="AP125" s="2" t="s">
        <v>1577</v>
      </c>
      <c r="AQ125" s="2" t="s">
        <v>306</v>
      </c>
      <c r="AR125" s="2" t="s">
        <v>311</v>
      </c>
      <c r="AS125" s="123"/>
      <c r="AT125" s="123"/>
    </row>
    <row r="126" spans="6:46" s="73" customFormat="1" ht="15" x14ac:dyDescent="0.25">
      <c r="F126" s="103"/>
      <c r="G126" s="103"/>
      <c r="H126" s="103"/>
      <c r="I126" s="103"/>
      <c r="J126" s="103"/>
      <c r="K126" s="103"/>
      <c r="L126" s="103"/>
      <c r="M126" s="103"/>
      <c r="N126" s="10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2" t="s">
        <v>56</v>
      </c>
      <c r="AK126" s="2" t="s">
        <v>306</v>
      </c>
      <c r="AL126" s="2" t="s">
        <v>524</v>
      </c>
      <c r="AM126" s="123"/>
      <c r="AN126" s="2" t="s">
        <v>40</v>
      </c>
      <c r="AO126" s="2" t="s">
        <v>392</v>
      </c>
      <c r="AP126" s="2" t="s">
        <v>477</v>
      </c>
      <c r="AQ126" s="2" t="s">
        <v>306</v>
      </c>
      <c r="AR126" s="2" t="s">
        <v>311</v>
      </c>
      <c r="AS126" s="123"/>
      <c r="AT126" s="123"/>
    </row>
    <row r="127" spans="6:46" s="73" customFormat="1" ht="15" x14ac:dyDescent="0.25">
      <c r="F127" s="103"/>
      <c r="G127" s="103"/>
      <c r="H127" s="103"/>
      <c r="I127" s="103"/>
      <c r="J127" s="103"/>
      <c r="K127" s="103"/>
      <c r="L127" s="103"/>
      <c r="M127" s="103"/>
      <c r="N127" s="10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2" t="s">
        <v>58</v>
      </c>
      <c r="AK127" s="2" t="s">
        <v>305</v>
      </c>
      <c r="AL127" s="2" t="s">
        <v>525</v>
      </c>
      <c r="AM127" s="123"/>
      <c r="AN127" s="2" t="s">
        <v>40</v>
      </c>
      <c r="AO127" s="2" t="s">
        <v>392</v>
      </c>
      <c r="AP127" s="2" t="s">
        <v>479</v>
      </c>
      <c r="AQ127" s="2" t="s">
        <v>306</v>
      </c>
      <c r="AR127" s="2" t="s">
        <v>311</v>
      </c>
      <c r="AS127" s="123"/>
      <c r="AT127" s="123"/>
    </row>
    <row r="128" spans="6:46" s="73" customFormat="1" ht="15" x14ac:dyDescent="0.25">
      <c r="F128" s="103"/>
      <c r="G128" s="103"/>
      <c r="H128" s="103"/>
      <c r="I128" s="103"/>
      <c r="J128" s="103"/>
      <c r="K128" s="103"/>
      <c r="L128" s="103"/>
      <c r="M128" s="103"/>
      <c r="N128" s="10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2" t="s">
        <v>58</v>
      </c>
      <c r="AK128" s="2" t="s">
        <v>305</v>
      </c>
      <c r="AL128" s="2" t="s">
        <v>527</v>
      </c>
      <c r="AM128" s="123"/>
      <c r="AN128" s="2" t="s">
        <v>40</v>
      </c>
      <c r="AO128" s="2" t="s">
        <v>392</v>
      </c>
      <c r="AP128" s="2" t="s">
        <v>481</v>
      </c>
      <c r="AQ128" s="2" t="s">
        <v>306</v>
      </c>
      <c r="AR128" s="2" t="s">
        <v>311</v>
      </c>
      <c r="AS128" s="123"/>
      <c r="AT128" s="123"/>
    </row>
    <row r="129" spans="6:46" s="73" customFormat="1" ht="15" x14ac:dyDescent="0.25">
      <c r="F129" s="103"/>
      <c r="G129" s="103"/>
      <c r="H129" s="103"/>
      <c r="I129" s="103"/>
      <c r="J129" s="103"/>
      <c r="K129" s="103"/>
      <c r="L129" s="103"/>
      <c r="M129" s="103"/>
      <c r="N129" s="10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2" t="s">
        <v>58</v>
      </c>
      <c r="AK129" s="2" t="s">
        <v>305</v>
      </c>
      <c r="AL129" s="2" t="s">
        <v>528</v>
      </c>
      <c r="AM129" s="123"/>
      <c r="AN129" s="2" t="s">
        <v>40</v>
      </c>
      <c r="AO129" s="2" t="s">
        <v>414</v>
      </c>
      <c r="AP129" s="2" t="s">
        <v>544</v>
      </c>
      <c r="AQ129" s="2" t="s">
        <v>306</v>
      </c>
      <c r="AR129" s="2" t="s">
        <v>311</v>
      </c>
      <c r="AS129" s="123"/>
      <c r="AT129" s="123"/>
    </row>
    <row r="130" spans="6:46" s="73" customFormat="1" ht="15" x14ac:dyDescent="0.25">
      <c r="F130" s="103"/>
      <c r="G130" s="103"/>
      <c r="H130" s="103"/>
      <c r="I130" s="103"/>
      <c r="J130" s="103"/>
      <c r="K130" s="103"/>
      <c r="L130" s="103"/>
      <c r="M130" s="103"/>
      <c r="N130" s="10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2" t="s">
        <v>58</v>
      </c>
      <c r="AK130" s="2" t="s">
        <v>305</v>
      </c>
      <c r="AL130" s="2" t="s">
        <v>529</v>
      </c>
      <c r="AM130" s="123"/>
      <c r="AN130" s="2" t="s">
        <v>40</v>
      </c>
      <c r="AO130" s="2" t="s">
        <v>414</v>
      </c>
      <c r="AP130" s="2" t="s">
        <v>1621</v>
      </c>
      <c r="AQ130" s="2" t="s">
        <v>306</v>
      </c>
      <c r="AR130" s="2" t="s">
        <v>311</v>
      </c>
      <c r="AS130" s="123"/>
      <c r="AT130" s="123"/>
    </row>
    <row r="131" spans="6:46" s="73" customFormat="1" ht="15" x14ac:dyDescent="0.25">
      <c r="F131" s="103"/>
      <c r="G131" s="103"/>
      <c r="H131" s="103"/>
      <c r="I131" s="103"/>
      <c r="J131" s="103"/>
      <c r="K131" s="103"/>
      <c r="L131" s="103"/>
      <c r="M131" s="103"/>
      <c r="N131" s="10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2" t="s">
        <v>58</v>
      </c>
      <c r="AK131" s="2" t="s">
        <v>305</v>
      </c>
      <c r="AL131" s="2" t="s">
        <v>530</v>
      </c>
      <c r="AM131" s="123"/>
      <c r="AN131" s="2" t="s">
        <v>40</v>
      </c>
      <c r="AO131" s="2" t="s">
        <v>414</v>
      </c>
      <c r="AP131" s="2" t="s">
        <v>546</v>
      </c>
      <c r="AQ131" s="2" t="s">
        <v>306</v>
      </c>
      <c r="AR131" s="2" t="s">
        <v>311</v>
      </c>
      <c r="AS131" s="123"/>
      <c r="AT131" s="123"/>
    </row>
    <row r="132" spans="6:46" s="73" customFormat="1" ht="15" x14ac:dyDescent="0.25">
      <c r="F132" s="103"/>
      <c r="G132" s="103"/>
      <c r="H132" s="103"/>
      <c r="I132" s="103"/>
      <c r="J132" s="103"/>
      <c r="K132" s="103"/>
      <c r="L132" s="103"/>
      <c r="M132" s="103"/>
      <c r="N132" s="10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2" t="s">
        <v>58</v>
      </c>
      <c r="AK132" s="2" t="s">
        <v>305</v>
      </c>
      <c r="AL132" s="2" t="s">
        <v>532</v>
      </c>
      <c r="AM132" s="123"/>
      <c r="AN132" s="2" t="s">
        <v>40</v>
      </c>
      <c r="AO132" s="2" t="s">
        <v>414</v>
      </c>
      <c r="AP132" s="2" t="s">
        <v>1680</v>
      </c>
      <c r="AQ132" s="2" t="s">
        <v>306</v>
      </c>
      <c r="AR132" s="2" t="s">
        <v>311</v>
      </c>
      <c r="AS132" s="123"/>
      <c r="AT132" s="123"/>
    </row>
    <row r="133" spans="6:46" s="73" customFormat="1" ht="15" x14ac:dyDescent="0.25">
      <c r="F133" s="103"/>
      <c r="G133" s="103"/>
      <c r="H133" s="103"/>
      <c r="I133" s="103"/>
      <c r="J133" s="103"/>
      <c r="K133" s="103"/>
      <c r="L133" s="103"/>
      <c r="M133" s="103"/>
      <c r="N133" s="10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2" t="s">
        <v>58</v>
      </c>
      <c r="AK133" s="2" t="s">
        <v>306</v>
      </c>
      <c r="AL133" s="2" t="s">
        <v>533</v>
      </c>
      <c r="AM133" s="123"/>
      <c r="AN133" s="2" t="s">
        <v>40</v>
      </c>
      <c r="AO133" s="2" t="s">
        <v>414</v>
      </c>
      <c r="AP133" s="2" t="s">
        <v>1808</v>
      </c>
      <c r="AQ133" s="2" t="s">
        <v>306</v>
      </c>
      <c r="AR133" s="2" t="s">
        <v>311</v>
      </c>
      <c r="AS133" s="123"/>
      <c r="AT133" s="123"/>
    </row>
    <row r="134" spans="6:46" s="73" customFormat="1" ht="15" x14ac:dyDescent="0.25">
      <c r="F134" s="103"/>
      <c r="G134" s="103"/>
      <c r="H134" s="103"/>
      <c r="I134" s="103"/>
      <c r="J134" s="103"/>
      <c r="K134" s="103"/>
      <c r="L134" s="103"/>
      <c r="M134" s="103"/>
      <c r="N134" s="10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2" t="s">
        <v>58</v>
      </c>
      <c r="AK134" s="2" t="s">
        <v>306</v>
      </c>
      <c r="AL134" s="2" t="s">
        <v>535</v>
      </c>
      <c r="AM134" s="123"/>
      <c r="AN134" s="2" t="s">
        <v>40</v>
      </c>
      <c r="AO134" s="2" t="s">
        <v>394</v>
      </c>
      <c r="AP134" s="2" t="s">
        <v>1596</v>
      </c>
      <c r="AQ134" s="2" t="s">
        <v>306</v>
      </c>
      <c r="AR134" s="2" t="s">
        <v>311</v>
      </c>
      <c r="AS134" s="123"/>
      <c r="AT134" s="123"/>
    </row>
    <row r="135" spans="6:46" s="73" customFormat="1" ht="15" x14ac:dyDescent="0.25">
      <c r="F135" s="103"/>
      <c r="G135" s="103"/>
      <c r="H135" s="103"/>
      <c r="I135" s="103"/>
      <c r="J135" s="103"/>
      <c r="K135" s="103"/>
      <c r="L135" s="103"/>
      <c r="M135" s="103"/>
      <c r="N135" s="10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2" t="s">
        <v>60</v>
      </c>
      <c r="AK135" s="2" t="s">
        <v>305</v>
      </c>
      <c r="AL135" s="2" t="s">
        <v>537</v>
      </c>
      <c r="AM135" s="123"/>
      <c r="AN135" s="2" t="s">
        <v>40</v>
      </c>
      <c r="AO135" s="2" t="s">
        <v>394</v>
      </c>
      <c r="AP135" s="2" t="s">
        <v>1619</v>
      </c>
      <c r="AQ135" s="2" t="s">
        <v>306</v>
      </c>
      <c r="AR135" s="2" t="s">
        <v>311</v>
      </c>
      <c r="AS135" s="123"/>
      <c r="AT135" s="123"/>
    </row>
    <row r="136" spans="6:46" s="73" customFormat="1" ht="15" x14ac:dyDescent="0.25">
      <c r="F136" s="103"/>
      <c r="G136" s="103"/>
      <c r="H136" s="103"/>
      <c r="I136" s="103"/>
      <c r="J136" s="103"/>
      <c r="K136" s="103"/>
      <c r="L136" s="103"/>
      <c r="M136" s="103"/>
      <c r="N136" s="10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2" t="s">
        <v>60</v>
      </c>
      <c r="AK136" s="2" t="s">
        <v>305</v>
      </c>
      <c r="AL136" s="2" t="s">
        <v>538</v>
      </c>
      <c r="AM136" s="123"/>
      <c r="AN136" s="2" t="s">
        <v>40</v>
      </c>
      <c r="AO136" s="2" t="s">
        <v>394</v>
      </c>
      <c r="AP136" s="2" t="s">
        <v>483</v>
      </c>
      <c r="AQ136" s="2" t="s">
        <v>306</v>
      </c>
      <c r="AR136" s="2" t="s">
        <v>311</v>
      </c>
      <c r="AS136" s="123"/>
      <c r="AT136" s="123"/>
    </row>
    <row r="137" spans="6:46" s="73" customFormat="1" ht="15" x14ac:dyDescent="0.25">
      <c r="F137" s="103"/>
      <c r="G137" s="103"/>
      <c r="H137" s="103"/>
      <c r="I137" s="103"/>
      <c r="J137" s="103"/>
      <c r="K137" s="103"/>
      <c r="L137" s="103"/>
      <c r="M137" s="103"/>
      <c r="N137" s="10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2" t="s">
        <v>60</v>
      </c>
      <c r="AK137" s="2" t="s">
        <v>306</v>
      </c>
      <c r="AL137" s="2" t="s">
        <v>539</v>
      </c>
      <c r="AM137" s="123"/>
      <c r="AN137" s="2" t="s">
        <v>40</v>
      </c>
      <c r="AO137" s="2" t="s">
        <v>394</v>
      </c>
      <c r="AP137" s="2" t="s">
        <v>487</v>
      </c>
      <c r="AQ137" s="2" t="s">
        <v>306</v>
      </c>
      <c r="AR137" s="2" t="s">
        <v>311</v>
      </c>
      <c r="AS137" s="123"/>
      <c r="AT137" s="123"/>
    </row>
    <row r="138" spans="6:46" s="73" customFormat="1" ht="15" x14ac:dyDescent="0.25">
      <c r="F138" s="103"/>
      <c r="G138" s="103"/>
      <c r="H138" s="103"/>
      <c r="I138" s="103"/>
      <c r="J138" s="103"/>
      <c r="K138" s="103"/>
      <c r="L138" s="103"/>
      <c r="M138" s="103"/>
      <c r="N138" s="10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2" t="s">
        <v>62</v>
      </c>
      <c r="AK138" s="2" t="s">
        <v>305</v>
      </c>
      <c r="AL138" s="2" t="s">
        <v>540</v>
      </c>
      <c r="AM138" s="123"/>
      <c r="AN138" s="2" t="s">
        <v>40</v>
      </c>
      <c r="AO138" s="2" t="s">
        <v>394</v>
      </c>
      <c r="AP138" s="2" t="s">
        <v>485</v>
      </c>
      <c r="AQ138" s="2" t="s">
        <v>306</v>
      </c>
      <c r="AR138" s="2" t="s">
        <v>311</v>
      </c>
      <c r="AS138" s="123"/>
      <c r="AT138" s="123"/>
    </row>
    <row r="139" spans="6:46" s="73" customFormat="1" ht="15" x14ac:dyDescent="0.25">
      <c r="F139" s="103"/>
      <c r="G139" s="103"/>
      <c r="H139" s="103"/>
      <c r="I139" s="103"/>
      <c r="J139" s="103"/>
      <c r="K139" s="103"/>
      <c r="L139" s="103"/>
      <c r="M139" s="103"/>
      <c r="N139" s="10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2" t="s">
        <v>64</v>
      </c>
      <c r="AK139" s="2" t="s">
        <v>305</v>
      </c>
      <c r="AL139" s="2" t="s">
        <v>542</v>
      </c>
      <c r="AM139" s="123"/>
      <c r="AN139" s="2" t="s">
        <v>40</v>
      </c>
      <c r="AO139" s="2" t="s">
        <v>394</v>
      </c>
      <c r="AP139" s="2" t="s">
        <v>1678</v>
      </c>
      <c r="AQ139" s="2" t="s">
        <v>306</v>
      </c>
      <c r="AR139" s="2" t="s">
        <v>311</v>
      </c>
      <c r="AS139" s="123"/>
      <c r="AT139" s="123"/>
    </row>
    <row r="140" spans="6:46" s="73" customFormat="1" ht="15" x14ac:dyDescent="0.25">
      <c r="F140" s="103"/>
      <c r="G140" s="103"/>
      <c r="H140" s="103"/>
      <c r="I140" s="103"/>
      <c r="J140" s="103"/>
      <c r="K140" s="103"/>
      <c r="L140" s="103"/>
      <c r="M140" s="103"/>
      <c r="N140" s="10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2" t="s">
        <v>66</v>
      </c>
      <c r="AK140" s="2" t="s">
        <v>305</v>
      </c>
      <c r="AL140" s="2" t="s">
        <v>543</v>
      </c>
      <c r="AM140" s="123"/>
      <c r="AN140" s="2" t="s">
        <v>40</v>
      </c>
      <c r="AO140" s="2" t="s">
        <v>394</v>
      </c>
      <c r="AP140" s="2" t="s">
        <v>1679</v>
      </c>
      <c r="AQ140" s="2" t="s">
        <v>306</v>
      </c>
      <c r="AR140" s="2" t="s">
        <v>311</v>
      </c>
      <c r="AS140" s="123"/>
      <c r="AT140" s="123"/>
    </row>
    <row r="141" spans="6:46" s="73" customFormat="1" ht="15" x14ac:dyDescent="0.25">
      <c r="F141" s="103"/>
      <c r="G141" s="103"/>
      <c r="H141" s="103"/>
      <c r="I141" s="103"/>
      <c r="J141" s="103"/>
      <c r="K141" s="103"/>
      <c r="L141" s="103"/>
      <c r="M141" s="103"/>
      <c r="N141" s="10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2" t="s">
        <v>66</v>
      </c>
      <c r="AK141" s="2" t="s">
        <v>305</v>
      </c>
      <c r="AL141" s="2" t="s">
        <v>545</v>
      </c>
      <c r="AM141" s="123"/>
      <c r="AN141" s="2" t="s">
        <v>40</v>
      </c>
      <c r="AO141" s="2" t="s">
        <v>394</v>
      </c>
      <c r="AP141" s="2" t="s">
        <v>1805</v>
      </c>
      <c r="AQ141" s="2" t="s">
        <v>306</v>
      </c>
      <c r="AR141" s="2" t="s">
        <v>311</v>
      </c>
      <c r="AS141" s="123"/>
      <c r="AT141" s="123"/>
    </row>
    <row r="142" spans="6:46" s="73" customFormat="1" ht="15" x14ac:dyDescent="0.25">
      <c r="F142" s="103"/>
      <c r="G142" s="103"/>
      <c r="H142" s="103"/>
      <c r="I142" s="103"/>
      <c r="J142" s="103"/>
      <c r="K142" s="103"/>
      <c r="L142" s="103"/>
      <c r="M142" s="103"/>
      <c r="N142" s="10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2" t="s">
        <v>66</v>
      </c>
      <c r="AK142" s="2" t="s">
        <v>305</v>
      </c>
      <c r="AL142" s="2" t="s">
        <v>547</v>
      </c>
      <c r="AM142" s="123"/>
      <c r="AN142" s="2" t="s">
        <v>40</v>
      </c>
      <c r="AO142" s="2" t="s">
        <v>394</v>
      </c>
      <c r="AP142" s="2" t="s">
        <v>1807</v>
      </c>
      <c r="AQ142" s="2" t="s">
        <v>306</v>
      </c>
      <c r="AR142" s="2" t="s">
        <v>311</v>
      </c>
      <c r="AS142" s="123"/>
      <c r="AT142" s="123"/>
    </row>
    <row r="143" spans="6:46" s="73" customFormat="1" ht="15" x14ac:dyDescent="0.25">
      <c r="F143" s="103"/>
      <c r="G143" s="103"/>
      <c r="H143" s="103"/>
      <c r="I143" s="103"/>
      <c r="J143" s="103"/>
      <c r="K143" s="103"/>
      <c r="L143" s="103"/>
      <c r="M143" s="103"/>
      <c r="N143" s="10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2" t="s">
        <v>66</v>
      </c>
      <c r="AK143" s="2" t="s">
        <v>305</v>
      </c>
      <c r="AL143" s="2" t="s">
        <v>548</v>
      </c>
      <c r="AM143" s="123"/>
      <c r="AN143" s="2" t="s">
        <v>40</v>
      </c>
      <c r="AO143" s="2" t="s">
        <v>395</v>
      </c>
      <c r="AP143" s="2" t="s">
        <v>489</v>
      </c>
      <c r="AQ143" s="2" t="s">
        <v>306</v>
      </c>
      <c r="AR143" s="2" t="s">
        <v>311</v>
      </c>
      <c r="AS143" s="123"/>
      <c r="AT143" s="123"/>
    </row>
    <row r="144" spans="6:46" s="73" customFormat="1" ht="15" x14ac:dyDescent="0.25">
      <c r="F144" s="103"/>
      <c r="G144" s="103"/>
      <c r="H144" s="103"/>
      <c r="I144" s="103"/>
      <c r="J144" s="103"/>
      <c r="K144" s="103"/>
      <c r="L144" s="103"/>
      <c r="M144" s="103"/>
      <c r="N144" s="10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2" t="s">
        <v>66</v>
      </c>
      <c r="AK144" s="2" t="s">
        <v>305</v>
      </c>
      <c r="AL144" s="2" t="s">
        <v>550</v>
      </c>
      <c r="AM144" s="123"/>
      <c r="AN144" s="2" t="s">
        <v>40</v>
      </c>
      <c r="AO144" s="2" t="s">
        <v>395</v>
      </c>
      <c r="AP144" s="2" t="s">
        <v>491</v>
      </c>
      <c r="AQ144" s="2" t="s">
        <v>306</v>
      </c>
      <c r="AR144" s="2" t="s">
        <v>311</v>
      </c>
      <c r="AS144" s="123"/>
      <c r="AT144" s="123"/>
    </row>
    <row r="145" spans="6:46" s="73" customFormat="1" ht="15" x14ac:dyDescent="0.25">
      <c r="F145" s="103"/>
      <c r="G145" s="103"/>
      <c r="H145" s="103"/>
      <c r="I145" s="103"/>
      <c r="J145" s="103"/>
      <c r="K145" s="103"/>
      <c r="L145" s="103"/>
      <c r="M145" s="103"/>
      <c r="N145" s="10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2" t="s">
        <v>66</v>
      </c>
      <c r="AK145" s="2" t="s">
        <v>305</v>
      </c>
      <c r="AL145" s="2" t="s">
        <v>552</v>
      </c>
      <c r="AM145" s="123"/>
      <c r="AN145" s="2" t="s">
        <v>40</v>
      </c>
      <c r="AO145" s="2" t="s">
        <v>395</v>
      </c>
      <c r="AP145" s="2" t="s">
        <v>1618</v>
      </c>
      <c r="AQ145" s="2" t="s">
        <v>306</v>
      </c>
      <c r="AR145" s="2" t="s">
        <v>311</v>
      </c>
      <c r="AS145" s="123"/>
      <c r="AT145" s="123"/>
    </row>
    <row r="146" spans="6:46" s="73" customFormat="1" ht="15" x14ac:dyDescent="0.25">
      <c r="F146" s="103"/>
      <c r="G146" s="103"/>
      <c r="H146" s="103"/>
      <c r="I146" s="103"/>
      <c r="J146" s="103"/>
      <c r="K146" s="103"/>
      <c r="L146" s="103"/>
      <c r="M146" s="103"/>
      <c r="N146" s="10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2" t="s">
        <v>68</v>
      </c>
      <c r="AK146" s="2" t="s">
        <v>305</v>
      </c>
      <c r="AL146" s="2" t="s">
        <v>554</v>
      </c>
      <c r="AM146" s="123"/>
      <c r="AN146" s="2" t="s">
        <v>40</v>
      </c>
      <c r="AO146" s="2" t="s">
        <v>395</v>
      </c>
      <c r="AP146" s="2" t="s">
        <v>1682</v>
      </c>
      <c r="AQ146" s="2" t="s">
        <v>306</v>
      </c>
      <c r="AR146" s="2" t="s">
        <v>311</v>
      </c>
      <c r="AS146" s="123"/>
      <c r="AT146" s="123"/>
    </row>
    <row r="147" spans="6:46" s="73" customFormat="1" ht="15" x14ac:dyDescent="0.25">
      <c r="F147" s="103"/>
      <c r="G147" s="103"/>
      <c r="H147" s="103"/>
      <c r="I147" s="103"/>
      <c r="J147" s="103"/>
      <c r="K147" s="103"/>
      <c r="L147" s="103"/>
      <c r="M147" s="103"/>
      <c r="N147" s="10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2" t="s">
        <v>68</v>
      </c>
      <c r="AK147" s="2" t="s">
        <v>306</v>
      </c>
      <c r="AL147" s="2" t="s">
        <v>556</v>
      </c>
      <c r="AM147" s="123"/>
      <c r="AN147" s="2" t="s">
        <v>40</v>
      </c>
      <c r="AO147" s="2" t="s">
        <v>396</v>
      </c>
      <c r="AP147" s="2" t="s">
        <v>494</v>
      </c>
      <c r="AQ147" s="2" t="s">
        <v>306</v>
      </c>
      <c r="AR147" s="2" t="s">
        <v>311</v>
      </c>
      <c r="AS147" s="123"/>
      <c r="AT147" s="123"/>
    </row>
    <row r="148" spans="6:46" s="73" customFormat="1" ht="15" x14ac:dyDescent="0.25">
      <c r="F148" s="103"/>
      <c r="G148" s="103"/>
      <c r="H148" s="103"/>
      <c r="I148" s="103"/>
      <c r="J148" s="103"/>
      <c r="K148" s="103"/>
      <c r="L148" s="103"/>
      <c r="M148" s="103"/>
      <c r="N148" s="10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2" t="s">
        <v>70</v>
      </c>
      <c r="AK148" s="2" t="s">
        <v>305</v>
      </c>
      <c r="AL148" s="2" t="s">
        <v>558</v>
      </c>
      <c r="AM148" s="123"/>
      <c r="AN148" s="2" t="s">
        <v>40</v>
      </c>
      <c r="AO148" s="2" t="s">
        <v>396</v>
      </c>
      <c r="AP148" s="2" t="s">
        <v>496</v>
      </c>
      <c r="AQ148" s="2" t="s">
        <v>306</v>
      </c>
      <c r="AR148" s="2" t="s">
        <v>311</v>
      </c>
      <c r="AS148" s="123"/>
      <c r="AT148" s="123"/>
    </row>
    <row r="149" spans="6:46" s="73" customFormat="1" ht="15" x14ac:dyDescent="0.25">
      <c r="F149" s="103"/>
      <c r="G149" s="103"/>
      <c r="H149" s="103"/>
      <c r="I149" s="103"/>
      <c r="J149" s="103"/>
      <c r="K149" s="103"/>
      <c r="L149" s="103"/>
      <c r="M149" s="103"/>
      <c r="N149" s="10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2" t="s">
        <v>72</v>
      </c>
      <c r="AK149" s="2" t="s">
        <v>305</v>
      </c>
      <c r="AL149" s="2" t="s">
        <v>560</v>
      </c>
      <c r="AM149" s="123"/>
      <c r="AN149" s="2" t="s">
        <v>40</v>
      </c>
      <c r="AO149" s="2" t="s">
        <v>397</v>
      </c>
      <c r="AP149" s="2" t="s">
        <v>500</v>
      </c>
      <c r="AQ149" s="2" t="s">
        <v>306</v>
      </c>
      <c r="AR149" s="2" t="s">
        <v>311</v>
      </c>
      <c r="AS149" s="123"/>
      <c r="AT149" s="123"/>
    </row>
    <row r="150" spans="6:46" s="73" customFormat="1" ht="15" x14ac:dyDescent="0.25">
      <c r="F150" s="103"/>
      <c r="G150" s="103"/>
      <c r="H150" s="103"/>
      <c r="I150" s="103"/>
      <c r="J150" s="103"/>
      <c r="K150" s="103"/>
      <c r="L150" s="103"/>
      <c r="M150" s="103"/>
      <c r="N150" s="10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2" t="s">
        <v>72</v>
      </c>
      <c r="AK150" s="2" t="s">
        <v>305</v>
      </c>
      <c r="AL150" s="2" t="s">
        <v>1616</v>
      </c>
      <c r="AM150" s="123"/>
      <c r="AN150" s="2" t="s">
        <v>40</v>
      </c>
      <c r="AO150" s="2" t="s">
        <v>397</v>
      </c>
      <c r="AP150" s="2" t="s">
        <v>502</v>
      </c>
      <c r="AQ150" s="2" t="s">
        <v>306</v>
      </c>
      <c r="AR150" s="2" t="s">
        <v>311</v>
      </c>
      <c r="AS150" s="123"/>
      <c r="AT150" s="123"/>
    </row>
    <row r="151" spans="6:46" s="73" customFormat="1" ht="15" x14ac:dyDescent="0.25">
      <c r="F151" s="103"/>
      <c r="G151" s="103"/>
      <c r="H151" s="103"/>
      <c r="I151" s="103"/>
      <c r="J151" s="103"/>
      <c r="K151" s="103"/>
      <c r="L151" s="103"/>
      <c r="M151" s="103"/>
      <c r="N151" s="10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2" t="s">
        <v>74</v>
      </c>
      <c r="AK151" s="2" t="s">
        <v>305</v>
      </c>
      <c r="AL151" s="2" t="s">
        <v>564</v>
      </c>
      <c r="AM151" s="123"/>
      <c r="AN151" s="2" t="s">
        <v>40</v>
      </c>
      <c r="AO151" s="2" t="s">
        <v>397</v>
      </c>
      <c r="AP151" s="2" t="s">
        <v>504</v>
      </c>
      <c r="AQ151" s="2" t="s">
        <v>306</v>
      </c>
      <c r="AR151" s="2" t="s">
        <v>311</v>
      </c>
      <c r="AS151" s="123"/>
      <c r="AT151" s="123"/>
    </row>
    <row r="152" spans="6:46" s="73" customFormat="1" ht="15" x14ac:dyDescent="0.25">
      <c r="F152" s="103"/>
      <c r="G152" s="103"/>
      <c r="H152" s="103"/>
      <c r="I152" s="103"/>
      <c r="J152" s="103"/>
      <c r="K152" s="103"/>
      <c r="L152" s="103"/>
      <c r="M152" s="103"/>
      <c r="N152" s="10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2" t="s">
        <v>76</v>
      </c>
      <c r="AK152" s="2" t="s">
        <v>305</v>
      </c>
      <c r="AL152" s="2" t="s">
        <v>565</v>
      </c>
      <c r="AM152" s="123"/>
      <c r="AN152" s="2" t="s">
        <v>40</v>
      </c>
      <c r="AO152" s="2" t="s">
        <v>397</v>
      </c>
      <c r="AP152" s="2" t="s">
        <v>506</v>
      </c>
      <c r="AQ152" s="2" t="s">
        <v>306</v>
      </c>
      <c r="AR152" s="2" t="s">
        <v>311</v>
      </c>
      <c r="AS152" s="123"/>
      <c r="AT152" s="123"/>
    </row>
    <row r="153" spans="6:46" s="73" customFormat="1" ht="15" x14ac:dyDescent="0.25">
      <c r="F153" s="103"/>
      <c r="G153" s="103"/>
      <c r="H153" s="103"/>
      <c r="I153" s="103"/>
      <c r="J153" s="103"/>
      <c r="K153" s="103"/>
      <c r="L153" s="103"/>
      <c r="M153" s="103"/>
      <c r="N153" s="10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2" t="s">
        <v>78</v>
      </c>
      <c r="AK153" s="2" t="s">
        <v>305</v>
      </c>
      <c r="AL153" s="2" t="s">
        <v>566</v>
      </c>
      <c r="AM153" s="123"/>
      <c r="AN153" s="2" t="s">
        <v>40</v>
      </c>
      <c r="AO153" s="2" t="s">
        <v>397</v>
      </c>
      <c r="AP153" s="2" t="s">
        <v>508</v>
      </c>
      <c r="AQ153" s="2" t="s">
        <v>306</v>
      </c>
      <c r="AR153" s="2" t="s">
        <v>311</v>
      </c>
      <c r="AS153" s="123"/>
      <c r="AT153" s="123"/>
    </row>
    <row r="154" spans="6:46" s="73" customFormat="1" ht="15" x14ac:dyDescent="0.25">
      <c r="F154" s="103"/>
      <c r="G154" s="103"/>
      <c r="H154" s="103"/>
      <c r="I154" s="103"/>
      <c r="J154" s="103"/>
      <c r="K154" s="103"/>
      <c r="L154" s="103"/>
      <c r="M154" s="103"/>
      <c r="N154" s="10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2" t="s">
        <v>80</v>
      </c>
      <c r="AK154" s="2" t="s">
        <v>305</v>
      </c>
      <c r="AL154" s="2" t="s">
        <v>568</v>
      </c>
      <c r="AM154" s="123"/>
      <c r="AN154" s="2" t="s">
        <v>40</v>
      </c>
      <c r="AO154" s="2" t="s">
        <v>397</v>
      </c>
      <c r="AP154" s="2" t="s">
        <v>1676</v>
      </c>
      <c r="AQ154" s="2" t="s">
        <v>306</v>
      </c>
      <c r="AR154" s="2" t="s">
        <v>311</v>
      </c>
      <c r="AS154" s="123"/>
      <c r="AT154" s="123"/>
    </row>
    <row r="155" spans="6:46" s="73" customFormat="1" ht="15" x14ac:dyDescent="0.25">
      <c r="F155" s="103"/>
      <c r="G155" s="103"/>
      <c r="H155" s="103"/>
      <c r="I155" s="103"/>
      <c r="J155" s="103"/>
      <c r="K155" s="103"/>
      <c r="L155" s="103"/>
      <c r="M155" s="103"/>
      <c r="N155" s="10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2" t="s">
        <v>80</v>
      </c>
      <c r="AK155" s="2" t="s">
        <v>305</v>
      </c>
      <c r="AL155" s="2" t="s">
        <v>570</v>
      </c>
      <c r="AM155" s="123"/>
      <c r="AN155" s="2" t="s">
        <v>40</v>
      </c>
      <c r="AO155" s="2" t="s">
        <v>415</v>
      </c>
      <c r="AP155" s="2" t="s">
        <v>445</v>
      </c>
      <c r="AQ155" s="2" t="s">
        <v>306</v>
      </c>
      <c r="AR155" s="2" t="s">
        <v>311</v>
      </c>
      <c r="AS155" s="123"/>
      <c r="AT155" s="123"/>
    </row>
    <row r="156" spans="6:46" s="73" customFormat="1" ht="15" x14ac:dyDescent="0.25">
      <c r="F156" s="103"/>
      <c r="G156" s="103"/>
      <c r="H156" s="103"/>
      <c r="I156" s="103"/>
      <c r="J156" s="103"/>
      <c r="K156" s="103"/>
      <c r="L156" s="103"/>
      <c r="M156" s="103"/>
      <c r="N156" s="10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2" t="s">
        <v>82</v>
      </c>
      <c r="AK156" s="2" t="s">
        <v>305</v>
      </c>
      <c r="AL156" s="2" t="s">
        <v>572</v>
      </c>
      <c r="AM156" s="123"/>
      <c r="AN156" s="2" t="s">
        <v>40</v>
      </c>
      <c r="AO156" s="2" t="s">
        <v>415</v>
      </c>
      <c r="AP156" s="2" t="s">
        <v>549</v>
      </c>
      <c r="AQ156" s="2" t="s">
        <v>306</v>
      </c>
      <c r="AR156" s="2" t="s">
        <v>311</v>
      </c>
      <c r="AS156" s="123"/>
      <c r="AT156" s="123"/>
    </row>
    <row r="157" spans="6:46" s="73" customFormat="1" ht="15" x14ac:dyDescent="0.25">
      <c r="F157" s="103"/>
      <c r="G157" s="103"/>
      <c r="H157" s="103"/>
      <c r="I157" s="103"/>
      <c r="J157" s="103"/>
      <c r="K157" s="103"/>
      <c r="L157" s="103"/>
      <c r="M157" s="103"/>
      <c r="N157" s="10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2" t="s">
        <v>84</v>
      </c>
      <c r="AK157" s="2" t="s">
        <v>305</v>
      </c>
      <c r="AL157" s="2" t="s">
        <v>573</v>
      </c>
      <c r="AM157" s="123"/>
      <c r="AN157" s="2" t="s">
        <v>40</v>
      </c>
      <c r="AO157" s="2" t="s">
        <v>415</v>
      </c>
      <c r="AP157" s="2" t="s">
        <v>1681</v>
      </c>
      <c r="AQ157" s="2" t="s">
        <v>306</v>
      </c>
      <c r="AR157" s="2" t="s">
        <v>311</v>
      </c>
      <c r="AS157" s="123"/>
      <c r="AT157" s="123"/>
    </row>
    <row r="158" spans="6:46" s="73" customFormat="1" ht="15" x14ac:dyDescent="0.25">
      <c r="F158" s="103"/>
      <c r="G158" s="103"/>
      <c r="H158" s="103"/>
      <c r="I158" s="103"/>
      <c r="J158" s="103"/>
      <c r="K158" s="103"/>
      <c r="L158" s="103"/>
      <c r="M158" s="103"/>
      <c r="N158" s="10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2" t="s">
        <v>84</v>
      </c>
      <c r="AK158" s="2" t="s">
        <v>306</v>
      </c>
      <c r="AL158" s="2" t="s">
        <v>574</v>
      </c>
      <c r="AM158" s="123"/>
      <c r="AN158" s="2" t="s">
        <v>40</v>
      </c>
      <c r="AO158" s="2" t="s">
        <v>416</v>
      </c>
      <c r="AP158" s="2" t="s">
        <v>553</v>
      </c>
      <c r="AQ158" s="2" t="s">
        <v>306</v>
      </c>
      <c r="AR158" s="2" t="s">
        <v>311</v>
      </c>
      <c r="AS158" s="123"/>
      <c r="AT158" s="123"/>
    </row>
    <row r="159" spans="6:46" s="73" customFormat="1" ht="15" x14ac:dyDescent="0.25">
      <c r="F159" s="103"/>
      <c r="G159" s="103"/>
      <c r="H159" s="103"/>
      <c r="I159" s="103"/>
      <c r="J159" s="103"/>
      <c r="K159" s="103"/>
      <c r="L159" s="103"/>
      <c r="M159" s="103"/>
      <c r="N159" s="10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2" t="s">
        <v>86</v>
      </c>
      <c r="AK159" s="2" t="s">
        <v>305</v>
      </c>
      <c r="AL159" s="2" t="s">
        <v>575</v>
      </c>
      <c r="AM159" s="123"/>
      <c r="AN159" s="2" t="s">
        <v>40</v>
      </c>
      <c r="AO159" s="2" t="s">
        <v>416</v>
      </c>
      <c r="AP159" s="2" t="s">
        <v>555</v>
      </c>
      <c r="AQ159" s="2" t="s">
        <v>306</v>
      </c>
      <c r="AR159" s="2" t="s">
        <v>311</v>
      </c>
      <c r="AS159" s="123"/>
      <c r="AT159" s="123"/>
    </row>
    <row r="160" spans="6:46" s="73" customFormat="1" ht="15" x14ac:dyDescent="0.25">
      <c r="F160" s="103"/>
      <c r="G160" s="103"/>
      <c r="H160" s="103"/>
      <c r="I160" s="103"/>
      <c r="J160" s="103"/>
      <c r="K160" s="103"/>
      <c r="L160" s="103"/>
      <c r="M160" s="103"/>
      <c r="N160" s="10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2" t="s">
        <v>86</v>
      </c>
      <c r="AK160" s="2" t="s">
        <v>305</v>
      </c>
      <c r="AL160" s="2" t="s">
        <v>576</v>
      </c>
      <c r="AM160" s="123"/>
      <c r="AN160" s="2" t="s">
        <v>40</v>
      </c>
      <c r="AO160" s="2" t="s">
        <v>416</v>
      </c>
      <c r="AP160" s="2" t="s">
        <v>557</v>
      </c>
      <c r="AQ160" s="2" t="s">
        <v>306</v>
      </c>
      <c r="AR160" s="2" t="s">
        <v>311</v>
      </c>
      <c r="AS160" s="123"/>
      <c r="AT160" s="123"/>
    </row>
    <row r="161" spans="6:46" s="73" customFormat="1" ht="15" x14ac:dyDescent="0.25">
      <c r="F161" s="103"/>
      <c r="G161" s="103"/>
      <c r="H161" s="103"/>
      <c r="I161" s="103"/>
      <c r="J161" s="103"/>
      <c r="K161" s="103"/>
      <c r="L161" s="103"/>
      <c r="M161" s="103"/>
      <c r="N161" s="10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2" t="s">
        <v>86</v>
      </c>
      <c r="AK161" s="2" t="s">
        <v>305</v>
      </c>
      <c r="AL161" s="2" t="s">
        <v>577</v>
      </c>
      <c r="AM161" s="123"/>
      <c r="AN161" s="2" t="s">
        <v>40</v>
      </c>
      <c r="AO161" s="2" t="s">
        <v>416</v>
      </c>
      <c r="AP161" s="2" t="s">
        <v>559</v>
      </c>
      <c r="AQ161" s="2" t="s">
        <v>306</v>
      </c>
      <c r="AR161" s="2" t="s">
        <v>311</v>
      </c>
      <c r="AS161" s="123"/>
      <c r="AT161" s="123"/>
    </row>
    <row r="162" spans="6:46" s="73" customFormat="1" ht="15" x14ac:dyDescent="0.25">
      <c r="F162" s="103"/>
      <c r="G162" s="103"/>
      <c r="H162" s="103"/>
      <c r="I162" s="103"/>
      <c r="J162" s="103"/>
      <c r="K162" s="103"/>
      <c r="L162" s="103"/>
      <c r="M162" s="103"/>
      <c r="N162" s="10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2" t="s">
        <v>86</v>
      </c>
      <c r="AK162" s="2" t="s">
        <v>305</v>
      </c>
      <c r="AL162" s="2" t="s">
        <v>578</v>
      </c>
      <c r="AM162" s="123"/>
      <c r="AN162" s="2" t="s">
        <v>40</v>
      </c>
      <c r="AO162" s="2" t="s">
        <v>416</v>
      </c>
      <c r="AP162" s="2" t="s">
        <v>551</v>
      </c>
      <c r="AQ162" s="2" t="s">
        <v>306</v>
      </c>
      <c r="AR162" s="2" t="s">
        <v>311</v>
      </c>
      <c r="AS162" s="123"/>
      <c r="AT162" s="123"/>
    </row>
    <row r="163" spans="6:46" s="73" customFormat="1" ht="15" x14ac:dyDescent="0.25">
      <c r="F163" s="103"/>
      <c r="G163" s="103"/>
      <c r="H163" s="103"/>
      <c r="I163" s="103"/>
      <c r="J163" s="103"/>
      <c r="K163" s="103"/>
      <c r="L163" s="103"/>
      <c r="M163" s="103"/>
      <c r="N163" s="10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2" t="s">
        <v>86</v>
      </c>
      <c r="AK163" s="2" t="s">
        <v>305</v>
      </c>
      <c r="AL163" s="2" t="s">
        <v>579</v>
      </c>
      <c r="AM163" s="123"/>
      <c r="AN163" s="2" t="s">
        <v>40</v>
      </c>
      <c r="AO163" s="2" t="s">
        <v>1593</v>
      </c>
      <c r="AP163" s="2" t="s">
        <v>1592</v>
      </c>
      <c r="AQ163" s="2" t="s">
        <v>306</v>
      </c>
      <c r="AR163" s="2" t="s">
        <v>311</v>
      </c>
      <c r="AS163" s="123"/>
      <c r="AT163" s="123"/>
    </row>
    <row r="164" spans="6:46" s="73" customFormat="1" ht="15" x14ac:dyDescent="0.25">
      <c r="F164" s="103"/>
      <c r="G164" s="103"/>
      <c r="H164" s="103"/>
      <c r="I164" s="103"/>
      <c r="J164" s="103"/>
      <c r="K164" s="103"/>
      <c r="L164" s="103"/>
      <c r="M164" s="103"/>
      <c r="N164" s="10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2" t="s">
        <v>86</v>
      </c>
      <c r="AK164" s="2" t="s">
        <v>306</v>
      </c>
      <c r="AL164" s="2" t="s">
        <v>580</v>
      </c>
      <c r="AM164" s="123"/>
      <c r="AN164" s="2" t="s">
        <v>40</v>
      </c>
      <c r="AO164" s="2" t="s">
        <v>1593</v>
      </c>
      <c r="AP164" s="2" t="s">
        <v>1594</v>
      </c>
      <c r="AQ164" s="2" t="s">
        <v>306</v>
      </c>
      <c r="AR164" s="2" t="s">
        <v>311</v>
      </c>
      <c r="AS164" s="123"/>
      <c r="AT164" s="123"/>
    </row>
    <row r="165" spans="6:46" s="73" customFormat="1" ht="15" x14ac:dyDescent="0.25">
      <c r="F165" s="103"/>
      <c r="G165" s="103"/>
      <c r="H165" s="103"/>
      <c r="I165" s="103"/>
      <c r="J165" s="103"/>
      <c r="K165" s="103"/>
      <c r="L165" s="103"/>
      <c r="M165" s="103"/>
      <c r="N165" s="10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2" t="s">
        <v>88</v>
      </c>
      <c r="AK165" s="2" t="s">
        <v>308</v>
      </c>
      <c r="AL165" s="2" t="s">
        <v>596</v>
      </c>
      <c r="AM165" s="123"/>
      <c r="AN165" s="2" t="s">
        <v>40</v>
      </c>
      <c r="AO165" s="2" t="s">
        <v>1593</v>
      </c>
      <c r="AP165" s="2" t="s">
        <v>1595</v>
      </c>
      <c r="AQ165" s="2" t="s">
        <v>306</v>
      </c>
      <c r="AR165" s="2" t="s">
        <v>311</v>
      </c>
      <c r="AS165" s="123"/>
      <c r="AT165" s="123"/>
    </row>
    <row r="166" spans="6:46" s="73" customFormat="1" ht="15" x14ac:dyDescent="0.25">
      <c r="F166" s="103"/>
      <c r="G166" s="103"/>
      <c r="H166" s="103"/>
      <c r="I166" s="103"/>
      <c r="J166" s="103"/>
      <c r="K166" s="103"/>
      <c r="L166" s="103"/>
      <c r="M166" s="103"/>
      <c r="N166" s="10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2" t="s">
        <v>88</v>
      </c>
      <c r="AK166" s="2" t="s">
        <v>308</v>
      </c>
      <c r="AL166" s="2" t="s">
        <v>1847</v>
      </c>
      <c r="AM166" s="123"/>
      <c r="AN166" s="2" t="s">
        <v>40</v>
      </c>
      <c r="AO166" s="2" t="s">
        <v>404</v>
      </c>
      <c r="AP166" s="2" t="s">
        <v>519</v>
      </c>
      <c r="AQ166" s="2" t="s">
        <v>306</v>
      </c>
      <c r="AR166" s="2" t="s">
        <v>311</v>
      </c>
      <c r="AS166" s="123"/>
      <c r="AT166" s="123"/>
    </row>
    <row r="167" spans="6:46" s="73" customFormat="1" ht="15" x14ac:dyDescent="0.25">
      <c r="F167" s="103"/>
      <c r="G167" s="103"/>
      <c r="H167" s="103"/>
      <c r="I167" s="103"/>
      <c r="J167" s="103"/>
      <c r="K167" s="103"/>
      <c r="L167" s="103"/>
      <c r="M167" s="103"/>
      <c r="N167" s="10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2" t="s">
        <v>88</v>
      </c>
      <c r="AK167" s="2" t="s">
        <v>305</v>
      </c>
      <c r="AL167" s="2" t="s">
        <v>581</v>
      </c>
      <c r="AM167" s="123"/>
      <c r="AN167" s="2" t="s">
        <v>40</v>
      </c>
      <c r="AO167" s="2" t="s">
        <v>404</v>
      </c>
      <c r="AP167" s="2" t="s">
        <v>521</v>
      </c>
      <c r="AQ167" s="2" t="s">
        <v>306</v>
      </c>
      <c r="AR167" s="2" t="s">
        <v>311</v>
      </c>
      <c r="AS167" s="123"/>
      <c r="AT167" s="123"/>
    </row>
    <row r="168" spans="6:46" s="73" customFormat="1" ht="15" x14ac:dyDescent="0.25">
      <c r="F168" s="103"/>
      <c r="G168" s="103"/>
      <c r="H168" s="103"/>
      <c r="I168" s="103"/>
      <c r="J168" s="103"/>
      <c r="K168" s="103"/>
      <c r="L168" s="103"/>
      <c r="M168" s="103"/>
      <c r="N168" s="10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2" t="s">
        <v>88</v>
      </c>
      <c r="AK168" s="2" t="s">
        <v>305</v>
      </c>
      <c r="AL168" s="2" t="s">
        <v>587</v>
      </c>
      <c r="AM168" s="123"/>
      <c r="AN168" s="2" t="s">
        <v>40</v>
      </c>
      <c r="AO168" s="2" t="s">
        <v>404</v>
      </c>
      <c r="AP168" s="2" t="s">
        <v>523</v>
      </c>
      <c r="AQ168" s="2" t="s">
        <v>306</v>
      </c>
      <c r="AR168" s="2" t="s">
        <v>311</v>
      </c>
      <c r="AS168" s="123"/>
      <c r="AT168" s="123"/>
    </row>
    <row r="169" spans="6:46" s="73" customFormat="1" ht="15" x14ac:dyDescent="0.25">
      <c r="F169" s="103"/>
      <c r="G169" s="103"/>
      <c r="H169" s="103"/>
      <c r="I169" s="103"/>
      <c r="J169" s="103"/>
      <c r="K169" s="103"/>
      <c r="L169" s="103"/>
      <c r="M169" s="103"/>
      <c r="N169" s="10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2" t="s">
        <v>88</v>
      </c>
      <c r="AK169" s="2" t="s">
        <v>305</v>
      </c>
      <c r="AL169" s="2" t="s">
        <v>582</v>
      </c>
      <c r="AM169" s="123"/>
      <c r="AN169" s="2" t="s">
        <v>40</v>
      </c>
      <c r="AO169" s="2" t="s">
        <v>404</v>
      </c>
      <c r="AP169" s="2" t="s">
        <v>1620</v>
      </c>
      <c r="AQ169" s="2" t="s">
        <v>306</v>
      </c>
      <c r="AR169" s="2" t="s">
        <v>311</v>
      </c>
      <c r="AS169" s="123"/>
      <c r="AT169" s="123"/>
    </row>
    <row r="170" spans="6:46" s="73" customFormat="1" ht="15" x14ac:dyDescent="0.25">
      <c r="F170" s="103"/>
      <c r="G170" s="103"/>
      <c r="H170" s="103"/>
      <c r="I170" s="103"/>
      <c r="J170" s="103"/>
      <c r="K170" s="103"/>
      <c r="L170" s="103"/>
      <c r="M170" s="103"/>
      <c r="N170" s="10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2" t="s">
        <v>88</v>
      </c>
      <c r="AK170" s="2" t="s">
        <v>305</v>
      </c>
      <c r="AL170" s="2" t="s">
        <v>584</v>
      </c>
      <c r="AM170" s="123"/>
      <c r="AN170" s="2" t="s">
        <v>40</v>
      </c>
      <c r="AO170" s="2" t="s">
        <v>404</v>
      </c>
      <c r="AP170" s="2" t="s">
        <v>1796</v>
      </c>
      <c r="AQ170" s="2" t="s">
        <v>306</v>
      </c>
      <c r="AR170" s="2" t="s">
        <v>311</v>
      </c>
      <c r="AS170" s="123"/>
      <c r="AT170" s="123"/>
    </row>
    <row r="171" spans="6:46" s="73" customFormat="1" ht="15" x14ac:dyDescent="0.25">
      <c r="F171" s="103"/>
      <c r="G171" s="103"/>
      <c r="H171" s="103"/>
      <c r="I171" s="103"/>
      <c r="J171" s="103"/>
      <c r="K171" s="103"/>
      <c r="L171" s="103"/>
      <c r="M171" s="103"/>
      <c r="N171" s="10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2" t="s">
        <v>88</v>
      </c>
      <c r="AK171" s="2" t="s">
        <v>305</v>
      </c>
      <c r="AL171" s="2" t="s">
        <v>585</v>
      </c>
      <c r="AM171" s="123"/>
      <c r="AN171" s="2" t="s">
        <v>40</v>
      </c>
      <c r="AO171" s="2" t="s">
        <v>406</v>
      </c>
      <c r="AP171" s="2" t="s">
        <v>462</v>
      </c>
      <c r="AQ171" s="2" t="s">
        <v>306</v>
      </c>
      <c r="AR171" s="2" t="s">
        <v>311</v>
      </c>
      <c r="AS171" s="123"/>
      <c r="AT171" s="123"/>
    </row>
    <row r="172" spans="6:46" s="73" customFormat="1" ht="15" x14ac:dyDescent="0.25">
      <c r="F172" s="103"/>
      <c r="G172" s="103"/>
      <c r="H172" s="103"/>
      <c r="I172" s="103"/>
      <c r="J172" s="103"/>
      <c r="K172" s="103"/>
      <c r="L172" s="103"/>
      <c r="M172" s="103"/>
      <c r="N172" s="10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2" t="s">
        <v>88</v>
      </c>
      <c r="AK172" s="2" t="s">
        <v>305</v>
      </c>
      <c r="AL172" s="2" t="s">
        <v>586</v>
      </c>
      <c r="AM172" s="123"/>
      <c r="AN172" s="2" t="s">
        <v>40</v>
      </c>
      <c r="AO172" s="2" t="s">
        <v>406</v>
      </c>
      <c r="AP172" s="2" t="s">
        <v>464</v>
      </c>
      <c r="AQ172" s="2" t="s">
        <v>306</v>
      </c>
      <c r="AR172" s="2" t="s">
        <v>311</v>
      </c>
      <c r="AS172" s="123"/>
      <c r="AT172" s="123"/>
    </row>
    <row r="173" spans="6:46" s="73" customFormat="1" ht="15" x14ac:dyDescent="0.25">
      <c r="F173" s="103"/>
      <c r="G173" s="103"/>
      <c r="H173" s="103"/>
      <c r="I173" s="103"/>
      <c r="J173" s="103"/>
      <c r="K173" s="103"/>
      <c r="L173" s="103"/>
      <c r="M173" s="103"/>
      <c r="N173" s="10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2" t="s">
        <v>88</v>
      </c>
      <c r="AK173" s="2" t="s">
        <v>307</v>
      </c>
      <c r="AL173" s="2" t="s">
        <v>598</v>
      </c>
      <c r="AM173" s="123"/>
      <c r="AN173" s="2" t="s">
        <v>40</v>
      </c>
      <c r="AO173" s="2" t="s">
        <v>406</v>
      </c>
      <c r="AP173" s="2" t="s">
        <v>1708</v>
      </c>
      <c r="AQ173" s="2" t="s">
        <v>306</v>
      </c>
      <c r="AR173" s="2" t="s">
        <v>311</v>
      </c>
      <c r="AS173" s="123"/>
      <c r="AT173" s="123"/>
    </row>
    <row r="174" spans="6:46" s="73" customFormat="1" ht="15" x14ac:dyDescent="0.25">
      <c r="F174" s="103"/>
      <c r="G174" s="103"/>
      <c r="H174" s="103"/>
      <c r="I174" s="103"/>
      <c r="J174" s="103"/>
      <c r="K174" s="103"/>
      <c r="L174" s="103"/>
      <c r="M174" s="103"/>
      <c r="N174" s="10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2" t="s">
        <v>88</v>
      </c>
      <c r="AK174" s="2" t="s">
        <v>307</v>
      </c>
      <c r="AL174" s="2" t="s">
        <v>1819</v>
      </c>
      <c r="AM174" s="123"/>
      <c r="AN174" s="2" t="s">
        <v>40</v>
      </c>
      <c r="AO174" s="2" t="s">
        <v>409</v>
      </c>
      <c r="AP174" s="2" t="s">
        <v>531</v>
      </c>
      <c r="AQ174" s="2" t="s">
        <v>306</v>
      </c>
      <c r="AR174" s="2" t="s">
        <v>311</v>
      </c>
      <c r="AS174" s="123"/>
      <c r="AT174" s="123"/>
    </row>
    <row r="175" spans="6:46" s="73" customFormat="1" ht="15" x14ac:dyDescent="0.25">
      <c r="F175" s="103"/>
      <c r="G175" s="103"/>
      <c r="H175" s="103"/>
      <c r="I175" s="103"/>
      <c r="J175" s="103"/>
      <c r="K175" s="103"/>
      <c r="L175" s="103"/>
      <c r="M175" s="103"/>
      <c r="N175" s="10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2" t="s">
        <v>88</v>
      </c>
      <c r="AK175" s="2" t="s">
        <v>306</v>
      </c>
      <c r="AL175" s="2" t="s">
        <v>588</v>
      </c>
      <c r="AM175" s="123"/>
      <c r="AN175" s="2" t="s">
        <v>40</v>
      </c>
      <c r="AO175" s="2" t="s">
        <v>409</v>
      </c>
      <c r="AP175" s="2" t="s">
        <v>534</v>
      </c>
      <c r="AQ175" s="2" t="s">
        <v>306</v>
      </c>
      <c r="AR175" s="2" t="s">
        <v>311</v>
      </c>
      <c r="AS175" s="123"/>
      <c r="AT175" s="123"/>
    </row>
    <row r="176" spans="6:46" s="73" customFormat="1" ht="15" x14ac:dyDescent="0.25">
      <c r="F176" s="103"/>
      <c r="G176" s="103"/>
      <c r="H176" s="103"/>
      <c r="I176" s="103"/>
      <c r="J176" s="103"/>
      <c r="K176" s="103"/>
      <c r="L176" s="103"/>
      <c r="M176" s="103"/>
      <c r="N176" s="10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2" t="s">
        <v>88</v>
      </c>
      <c r="AK176" s="2" t="s">
        <v>306</v>
      </c>
      <c r="AL176" s="2" t="s">
        <v>590</v>
      </c>
      <c r="AM176" s="123"/>
      <c r="AN176" s="2" t="s">
        <v>40</v>
      </c>
      <c r="AO176" s="2" t="s">
        <v>409</v>
      </c>
      <c r="AP176" s="2" t="s">
        <v>536</v>
      </c>
      <c r="AQ176" s="2" t="s">
        <v>306</v>
      </c>
      <c r="AR176" s="2" t="s">
        <v>311</v>
      </c>
      <c r="AS176" s="123"/>
      <c r="AT176" s="123"/>
    </row>
    <row r="177" spans="6:46" s="73" customFormat="1" ht="15" x14ac:dyDescent="0.25">
      <c r="F177" s="103"/>
      <c r="G177" s="103"/>
      <c r="H177" s="103"/>
      <c r="I177" s="103"/>
      <c r="J177" s="103"/>
      <c r="K177" s="103"/>
      <c r="L177" s="103"/>
      <c r="M177" s="103"/>
      <c r="N177" s="10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2" t="s">
        <v>90</v>
      </c>
      <c r="AK177" s="2" t="s">
        <v>306</v>
      </c>
      <c r="AL177" s="2" t="s">
        <v>592</v>
      </c>
      <c r="AM177" s="123"/>
      <c r="AN177" s="2" t="s">
        <v>40</v>
      </c>
      <c r="AO177" s="2" t="s">
        <v>409</v>
      </c>
      <c r="AP177" s="2" t="s">
        <v>1675</v>
      </c>
      <c r="AQ177" s="2" t="s">
        <v>306</v>
      </c>
      <c r="AR177" s="2" t="s">
        <v>311</v>
      </c>
      <c r="AS177" s="123"/>
      <c r="AT177" s="123"/>
    </row>
    <row r="178" spans="6:46" s="73" customFormat="1" ht="15" x14ac:dyDescent="0.25">
      <c r="F178" s="103"/>
      <c r="G178" s="103"/>
      <c r="H178" s="103"/>
      <c r="I178" s="103"/>
      <c r="J178" s="103"/>
      <c r="K178" s="103"/>
      <c r="L178" s="103"/>
      <c r="M178" s="103"/>
      <c r="N178" s="10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2" t="s">
        <v>90</v>
      </c>
      <c r="AK178" s="2" t="s">
        <v>306</v>
      </c>
      <c r="AL178" s="2" t="s">
        <v>593</v>
      </c>
      <c r="AM178" s="123"/>
      <c r="AN178" s="2" t="s">
        <v>42</v>
      </c>
      <c r="AO178" s="2" t="s">
        <v>420</v>
      </c>
      <c r="AP178" s="2" t="s">
        <v>567</v>
      </c>
      <c r="AQ178" s="2" t="s">
        <v>305</v>
      </c>
      <c r="AR178" s="2" t="s">
        <v>316</v>
      </c>
      <c r="AS178" s="123"/>
      <c r="AT178" s="123"/>
    </row>
    <row r="179" spans="6:46" s="73" customFormat="1" ht="15" x14ac:dyDescent="0.25">
      <c r="F179" s="103"/>
      <c r="G179" s="103"/>
      <c r="H179" s="103"/>
      <c r="I179" s="103"/>
      <c r="J179" s="103"/>
      <c r="K179" s="103"/>
      <c r="L179" s="103"/>
      <c r="M179" s="103"/>
      <c r="N179" s="10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2" t="s">
        <v>90</v>
      </c>
      <c r="AK179" s="2" t="s">
        <v>306</v>
      </c>
      <c r="AL179" s="2" t="s">
        <v>594</v>
      </c>
      <c r="AM179" s="123"/>
      <c r="AN179" s="2" t="s">
        <v>42</v>
      </c>
      <c r="AO179" s="2" t="s">
        <v>420</v>
      </c>
      <c r="AP179" s="2" t="s">
        <v>569</v>
      </c>
      <c r="AQ179" s="2" t="s">
        <v>305</v>
      </c>
      <c r="AR179" s="2" t="s">
        <v>316</v>
      </c>
      <c r="AS179" s="123"/>
      <c r="AT179" s="123"/>
    </row>
    <row r="180" spans="6:46" s="73" customFormat="1" ht="15" x14ac:dyDescent="0.25">
      <c r="F180" s="103"/>
      <c r="G180" s="103"/>
      <c r="H180" s="103"/>
      <c r="I180" s="103"/>
      <c r="J180" s="103"/>
      <c r="K180" s="103"/>
      <c r="L180" s="103"/>
      <c r="M180" s="103"/>
      <c r="N180" s="10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2" t="s">
        <v>92</v>
      </c>
      <c r="AK180" s="2" t="s">
        <v>308</v>
      </c>
      <c r="AL180" s="2" t="s">
        <v>596</v>
      </c>
      <c r="AM180" s="123"/>
      <c r="AN180" s="2" t="s">
        <v>42</v>
      </c>
      <c r="AO180" s="2" t="s">
        <v>420</v>
      </c>
      <c r="AP180" s="2" t="s">
        <v>571</v>
      </c>
      <c r="AQ180" s="2" t="s">
        <v>305</v>
      </c>
      <c r="AR180" s="2" t="s">
        <v>316</v>
      </c>
      <c r="AS180" s="123"/>
      <c r="AT180" s="123"/>
    </row>
    <row r="181" spans="6:46" s="73" customFormat="1" ht="15" x14ac:dyDescent="0.25">
      <c r="F181" s="103"/>
      <c r="G181" s="103"/>
      <c r="H181" s="103"/>
      <c r="I181" s="103"/>
      <c r="J181" s="103"/>
      <c r="K181" s="103"/>
      <c r="L181" s="103"/>
      <c r="M181" s="103"/>
      <c r="N181" s="10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2" t="s">
        <v>92</v>
      </c>
      <c r="AK181" s="2" t="s">
        <v>307</v>
      </c>
      <c r="AL181" s="2" t="s">
        <v>598</v>
      </c>
      <c r="AM181" s="123"/>
      <c r="AN181" s="2" t="s">
        <v>42</v>
      </c>
      <c r="AO181" s="2" t="s">
        <v>1664</v>
      </c>
      <c r="AP181" s="2" t="s">
        <v>1623</v>
      </c>
      <c r="AQ181" s="2" t="s">
        <v>307</v>
      </c>
      <c r="AR181" s="2" t="s">
        <v>1576</v>
      </c>
      <c r="AS181" s="123"/>
      <c r="AT181" s="123"/>
    </row>
    <row r="182" spans="6:46" s="73" customFormat="1" ht="15" x14ac:dyDescent="0.25">
      <c r="F182" s="103"/>
      <c r="G182" s="103"/>
      <c r="H182" s="103"/>
      <c r="I182" s="103"/>
      <c r="J182" s="103"/>
      <c r="K182" s="103"/>
      <c r="L182" s="103"/>
      <c r="M182" s="103"/>
      <c r="N182" s="10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2" t="s">
        <v>92</v>
      </c>
      <c r="AK182" s="2" t="s">
        <v>307</v>
      </c>
      <c r="AL182" s="2" t="s">
        <v>1819</v>
      </c>
      <c r="AM182" s="123"/>
      <c r="AN182" s="2" t="s">
        <v>42</v>
      </c>
      <c r="AO182" s="2" t="s">
        <v>1665</v>
      </c>
      <c r="AP182" s="2" t="s">
        <v>1624</v>
      </c>
      <c r="AQ182" s="2" t="s">
        <v>306</v>
      </c>
      <c r="AR182" s="2" t="s">
        <v>311</v>
      </c>
      <c r="AS182" s="123"/>
      <c r="AT182" s="123"/>
    </row>
    <row r="183" spans="6:46" s="73" customFormat="1" ht="15" x14ac:dyDescent="0.25">
      <c r="F183" s="103"/>
      <c r="G183" s="103"/>
      <c r="H183" s="103"/>
      <c r="I183" s="103"/>
      <c r="J183" s="103"/>
      <c r="K183" s="103"/>
      <c r="L183" s="103"/>
      <c r="M183" s="103"/>
      <c r="N183" s="10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2" t="s">
        <v>94</v>
      </c>
      <c r="AK183" s="2" t="s">
        <v>308</v>
      </c>
      <c r="AL183" s="2" t="s">
        <v>599</v>
      </c>
      <c r="AM183" s="123"/>
      <c r="AN183" s="2" t="s">
        <v>44</v>
      </c>
      <c r="AO183" s="2" t="s">
        <v>422</v>
      </c>
      <c r="AP183" s="2" t="s">
        <v>1577</v>
      </c>
      <c r="AQ183" s="2" t="s">
        <v>305</v>
      </c>
      <c r="AR183" s="2" t="s">
        <v>316</v>
      </c>
      <c r="AS183" s="123"/>
      <c r="AT183" s="123"/>
    </row>
    <row r="184" spans="6:46" s="73" customFormat="1" ht="15" x14ac:dyDescent="0.25">
      <c r="F184" s="103"/>
      <c r="G184" s="103"/>
      <c r="H184" s="103"/>
      <c r="I184" s="103"/>
      <c r="J184" s="103"/>
      <c r="K184" s="103"/>
      <c r="L184" s="103"/>
      <c r="M184" s="103"/>
      <c r="N184" s="10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2" t="s">
        <v>94</v>
      </c>
      <c r="AK184" s="2" t="s">
        <v>308</v>
      </c>
      <c r="AL184" s="2" t="s">
        <v>600</v>
      </c>
      <c r="AM184" s="123"/>
      <c r="AN184" s="2" t="s">
        <v>44</v>
      </c>
      <c r="AO184" s="2" t="s">
        <v>422</v>
      </c>
      <c r="AP184" s="2" t="s">
        <v>345</v>
      </c>
      <c r="AQ184" s="2" t="s">
        <v>305</v>
      </c>
      <c r="AR184" s="2" t="s">
        <v>316</v>
      </c>
      <c r="AS184" s="123"/>
      <c r="AT184" s="123"/>
    </row>
    <row r="185" spans="6:46" s="73" customFormat="1" ht="15" x14ac:dyDescent="0.25">
      <c r="F185" s="103"/>
      <c r="G185" s="103"/>
      <c r="H185" s="103"/>
      <c r="I185" s="103"/>
      <c r="J185" s="103"/>
      <c r="K185" s="103"/>
      <c r="L185" s="103"/>
      <c r="M185" s="103"/>
      <c r="N185" s="10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2" t="s">
        <v>96</v>
      </c>
      <c r="AK185" s="2" t="s">
        <v>308</v>
      </c>
      <c r="AL185" s="2" t="s">
        <v>1710</v>
      </c>
      <c r="AM185" s="123"/>
      <c r="AN185" s="2" t="s">
        <v>44</v>
      </c>
      <c r="AO185" s="2" t="s">
        <v>423</v>
      </c>
      <c r="AP185" s="2" t="s">
        <v>1577</v>
      </c>
      <c r="AQ185" s="2" t="s">
        <v>305</v>
      </c>
      <c r="AR185" s="2" t="s">
        <v>316</v>
      </c>
      <c r="AS185" s="123"/>
      <c r="AT185" s="123"/>
    </row>
    <row r="186" spans="6:46" s="73" customFormat="1" ht="15" x14ac:dyDescent="0.25">
      <c r="F186" s="103"/>
      <c r="G186" s="103"/>
      <c r="H186" s="103"/>
      <c r="I186" s="103"/>
      <c r="J186" s="103"/>
      <c r="K186" s="103"/>
      <c r="L186" s="103"/>
      <c r="M186" s="103"/>
      <c r="N186" s="10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2" t="s">
        <v>96</v>
      </c>
      <c r="AK186" s="2" t="s">
        <v>305</v>
      </c>
      <c r="AL186" s="2" t="s">
        <v>601</v>
      </c>
      <c r="AM186" s="123"/>
      <c r="AN186" s="2" t="s">
        <v>44</v>
      </c>
      <c r="AO186" s="2" t="s">
        <v>423</v>
      </c>
      <c r="AP186" s="2" t="s">
        <v>345</v>
      </c>
      <c r="AQ186" s="2" t="s">
        <v>305</v>
      </c>
      <c r="AR186" s="2" t="s">
        <v>316</v>
      </c>
      <c r="AS186" s="123"/>
      <c r="AT186" s="123"/>
    </row>
    <row r="187" spans="6:46" s="73" customFormat="1" ht="15" x14ac:dyDescent="0.25">
      <c r="F187" s="103"/>
      <c r="G187" s="103"/>
      <c r="H187" s="103"/>
      <c r="I187" s="103"/>
      <c r="J187" s="103"/>
      <c r="K187" s="103"/>
      <c r="L187" s="103"/>
      <c r="M187" s="103"/>
      <c r="N187" s="10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2" t="s">
        <v>96</v>
      </c>
      <c r="AK187" s="2" t="s">
        <v>305</v>
      </c>
      <c r="AL187" s="2" t="s">
        <v>603</v>
      </c>
      <c r="AM187" s="123"/>
      <c r="AN187" s="2" t="s">
        <v>44</v>
      </c>
      <c r="AO187" s="2" t="s">
        <v>423</v>
      </c>
      <c r="AP187" s="2" t="s">
        <v>347</v>
      </c>
      <c r="AQ187" s="2" t="s">
        <v>305</v>
      </c>
      <c r="AR187" s="2" t="s">
        <v>316</v>
      </c>
      <c r="AS187" s="123"/>
      <c r="AT187" s="123"/>
    </row>
    <row r="188" spans="6:46" s="73" customFormat="1" ht="15" x14ac:dyDescent="0.25">
      <c r="F188" s="103"/>
      <c r="G188" s="103"/>
      <c r="H188" s="103"/>
      <c r="I188" s="103"/>
      <c r="J188" s="103"/>
      <c r="K188" s="103"/>
      <c r="L188" s="103"/>
      <c r="M188" s="103"/>
      <c r="N188" s="10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2" t="s">
        <v>96</v>
      </c>
      <c r="AK188" s="2" t="s">
        <v>307</v>
      </c>
      <c r="AL188" s="2" t="s">
        <v>605</v>
      </c>
      <c r="AM188" s="123"/>
      <c r="AN188" s="2" t="s">
        <v>44</v>
      </c>
      <c r="AO188" s="2" t="s">
        <v>425</v>
      </c>
      <c r="AP188" s="2" t="s">
        <v>1577</v>
      </c>
      <c r="AQ188" s="2" t="s">
        <v>305</v>
      </c>
      <c r="AR188" s="2" t="s">
        <v>316</v>
      </c>
      <c r="AS188" s="123"/>
      <c r="AT188" s="123"/>
    </row>
    <row r="189" spans="6:46" s="73" customFormat="1" ht="15" x14ac:dyDescent="0.25">
      <c r="F189" s="103"/>
      <c r="G189" s="103"/>
      <c r="H189" s="103"/>
      <c r="I189" s="103"/>
      <c r="J189" s="103"/>
      <c r="K189" s="103"/>
      <c r="L189" s="103"/>
      <c r="M189" s="103"/>
      <c r="N189" s="10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2" t="s">
        <v>96</v>
      </c>
      <c r="AK189" s="2" t="s">
        <v>306</v>
      </c>
      <c r="AL189" s="2" t="s">
        <v>607</v>
      </c>
      <c r="AM189" s="123"/>
      <c r="AN189" s="2" t="s">
        <v>44</v>
      </c>
      <c r="AO189" s="2" t="s">
        <v>425</v>
      </c>
      <c r="AP189" s="2" t="s">
        <v>345</v>
      </c>
      <c r="AQ189" s="2" t="s">
        <v>305</v>
      </c>
      <c r="AR189" s="2" t="s">
        <v>316</v>
      </c>
      <c r="AS189" s="123"/>
      <c r="AT189" s="123"/>
    </row>
    <row r="190" spans="6:46" s="73" customFormat="1" ht="15" x14ac:dyDescent="0.25">
      <c r="F190" s="103"/>
      <c r="G190" s="103"/>
      <c r="H190" s="103"/>
      <c r="I190" s="103"/>
      <c r="J190" s="103"/>
      <c r="K190" s="103"/>
      <c r="L190" s="103"/>
      <c r="M190" s="103"/>
      <c r="N190" s="10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2" t="s">
        <v>96</v>
      </c>
      <c r="AK190" s="2" t="s">
        <v>306</v>
      </c>
      <c r="AL190" s="2" t="s">
        <v>609</v>
      </c>
      <c r="AM190" s="123"/>
      <c r="AN190" s="2" t="s">
        <v>44</v>
      </c>
      <c r="AO190" s="2" t="s">
        <v>425</v>
      </c>
      <c r="AP190" s="2" t="s">
        <v>347</v>
      </c>
      <c r="AQ190" s="2" t="s">
        <v>305</v>
      </c>
      <c r="AR190" s="2" t="s">
        <v>316</v>
      </c>
      <c r="AS190" s="123"/>
      <c r="AT190" s="123"/>
    </row>
    <row r="191" spans="6:46" s="73" customFormat="1" ht="15" x14ac:dyDescent="0.25">
      <c r="F191" s="103"/>
      <c r="G191" s="103"/>
      <c r="H191" s="103"/>
      <c r="I191" s="103"/>
      <c r="J191" s="103"/>
      <c r="K191" s="103"/>
      <c r="L191" s="103"/>
      <c r="M191" s="103"/>
      <c r="N191" s="10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2" t="s">
        <v>96</v>
      </c>
      <c r="AK191" s="2" t="s">
        <v>306</v>
      </c>
      <c r="AL191" s="2" t="s">
        <v>1586</v>
      </c>
      <c r="AM191" s="123"/>
      <c r="AN191" s="2" t="s">
        <v>44</v>
      </c>
      <c r="AO191" s="2" t="s">
        <v>428</v>
      </c>
      <c r="AP191" s="2" t="s">
        <v>1577</v>
      </c>
      <c r="AQ191" s="2" t="s">
        <v>305</v>
      </c>
      <c r="AR191" s="2" t="s">
        <v>316</v>
      </c>
      <c r="AS191" s="123"/>
      <c r="AT191" s="123"/>
    </row>
    <row r="192" spans="6:46" s="73" customFormat="1" ht="15" x14ac:dyDescent="0.25">
      <c r="F192" s="103"/>
      <c r="G192" s="103"/>
      <c r="H192" s="103"/>
      <c r="I192" s="103"/>
      <c r="J192" s="103"/>
      <c r="K192" s="103"/>
      <c r="L192" s="103"/>
      <c r="M192" s="103"/>
      <c r="N192" s="10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2" t="s">
        <v>98</v>
      </c>
      <c r="AK192" s="2" t="s">
        <v>306</v>
      </c>
      <c r="AL192" s="2" t="s">
        <v>611</v>
      </c>
      <c r="AM192" s="123"/>
      <c r="AN192" s="2" t="s">
        <v>44</v>
      </c>
      <c r="AO192" s="2" t="s">
        <v>428</v>
      </c>
      <c r="AP192" s="2" t="s">
        <v>345</v>
      </c>
      <c r="AQ192" s="2" t="s">
        <v>305</v>
      </c>
      <c r="AR192" s="2" t="s">
        <v>316</v>
      </c>
      <c r="AS192" s="123"/>
      <c r="AT192" s="123"/>
    </row>
    <row r="193" spans="6:46" s="73" customFormat="1" ht="15" x14ac:dyDescent="0.25">
      <c r="F193" s="103"/>
      <c r="G193" s="103"/>
      <c r="H193" s="103"/>
      <c r="I193" s="103"/>
      <c r="J193" s="103"/>
      <c r="K193" s="103"/>
      <c r="L193" s="103"/>
      <c r="M193" s="103"/>
      <c r="N193" s="10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2" t="s">
        <v>100</v>
      </c>
      <c r="AK193" s="2" t="s">
        <v>305</v>
      </c>
      <c r="AL193" s="2" t="s">
        <v>612</v>
      </c>
      <c r="AM193" s="123"/>
      <c r="AN193" s="2" t="s">
        <v>44</v>
      </c>
      <c r="AO193" s="2" t="s">
        <v>429</v>
      </c>
      <c r="AP193" s="2" t="s">
        <v>583</v>
      </c>
      <c r="AQ193" s="2" t="s">
        <v>305</v>
      </c>
      <c r="AR193" s="2" t="s">
        <v>316</v>
      </c>
      <c r="AS193" s="123"/>
      <c r="AT193" s="123"/>
    </row>
    <row r="194" spans="6:46" s="73" customFormat="1" ht="15" x14ac:dyDescent="0.25">
      <c r="F194" s="103"/>
      <c r="G194" s="103"/>
      <c r="H194" s="103"/>
      <c r="I194" s="103"/>
      <c r="J194" s="103"/>
      <c r="K194" s="103"/>
      <c r="L194" s="103"/>
      <c r="M194" s="103"/>
      <c r="N194" s="10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2" t="s">
        <v>100</v>
      </c>
      <c r="AK194" s="2" t="s">
        <v>305</v>
      </c>
      <c r="AL194" s="2" t="s">
        <v>613</v>
      </c>
      <c r="AM194" s="123"/>
      <c r="AN194" s="2" t="s">
        <v>44</v>
      </c>
      <c r="AO194" s="2" t="s">
        <v>429</v>
      </c>
      <c r="AP194" s="2" t="s">
        <v>1429</v>
      </c>
      <c r="AQ194" s="2" t="s">
        <v>305</v>
      </c>
      <c r="AR194" s="2" t="s">
        <v>316</v>
      </c>
      <c r="AS194" s="123"/>
      <c r="AT194" s="123"/>
    </row>
    <row r="195" spans="6:46" s="73" customFormat="1" ht="15" x14ac:dyDescent="0.25">
      <c r="F195" s="103"/>
      <c r="G195" s="103"/>
      <c r="H195" s="103"/>
      <c r="I195" s="103"/>
      <c r="J195" s="103"/>
      <c r="K195" s="103"/>
      <c r="L195" s="103"/>
      <c r="M195" s="103"/>
      <c r="N195" s="10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2" t="s">
        <v>102</v>
      </c>
      <c r="AK195" s="2" t="s">
        <v>305</v>
      </c>
      <c r="AL195" s="2" t="s">
        <v>616</v>
      </c>
      <c r="AM195" s="123"/>
      <c r="AN195" s="2" t="s">
        <v>44</v>
      </c>
      <c r="AO195" s="2" t="s">
        <v>432</v>
      </c>
      <c r="AP195" s="2" t="s">
        <v>1577</v>
      </c>
      <c r="AQ195" s="2" t="s">
        <v>305</v>
      </c>
      <c r="AR195" s="2" t="s">
        <v>316</v>
      </c>
      <c r="AS195" s="123"/>
      <c r="AT195" s="123"/>
    </row>
    <row r="196" spans="6:46" s="73" customFormat="1" ht="15" x14ac:dyDescent="0.25">
      <c r="F196" s="103"/>
      <c r="G196" s="103"/>
      <c r="H196" s="103"/>
      <c r="I196" s="103"/>
      <c r="J196" s="103"/>
      <c r="K196" s="103"/>
      <c r="L196" s="103"/>
      <c r="M196" s="103"/>
      <c r="N196" s="10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2" t="s">
        <v>102</v>
      </c>
      <c r="AK196" s="2" t="s">
        <v>305</v>
      </c>
      <c r="AL196" s="2" t="s">
        <v>618</v>
      </c>
      <c r="AM196" s="123"/>
      <c r="AN196" s="2" t="s">
        <v>44</v>
      </c>
      <c r="AO196" s="2" t="s">
        <v>432</v>
      </c>
      <c r="AP196" s="2" t="s">
        <v>345</v>
      </c>
      <c r="AQ196" s="2" t="s">
        <v>305</v>
      </c>
      <c r="AR196" s="2" t="s">
        <v>316</v>
      </c>
      <c r="AS196" s="123"/>
      <c r="AT196" s="123"/>
    </row>
    <row r="197" spans="6:46" s="73" customFormat="1" ht="15" x14ac:dyDescent="0.25">
      <c r="F197" s="103"/>
      <c r="G197" s="103"/>
      <c r="H197" s="103"/>
      <c r="I197" s="103"/>
      <c r="J197" s="103"/>
      <c r="K197" s="103"/>
      <c r="L197" s="103"/>
      <c r="M197" s="103"/>
      <c r="N197" s="10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2" t="s">
        <v>102</v>
      </c>
      <c r="AK197" s="2" t="s">
        <v>305</v>
      </c>
      <c r="AL197" s="2" t="s">
        <v>620</v>
      </c>
      <c r="AM197" s="123"/>
      <c r="AN197" s="2" t="s">
        <v>44</v>
      </c>
      <c r="AO197" s="2" t="s">
        <v>432</v>
      </c>
      <c r="AP197" s="2" t="s">
        <v>347</v>
      </c>
      <c r="AQ197" s="2" t="s">
        <v>305</v>
      </c>
      <c r="AR197" s="2" t="s">
        <v>316</v>
      </c>
      <c r="AS197" s="123"/>
      <c r="AT197" s="123"/>
    </row>
    <row r="198" spans="6:46" s="73" customFormat="1" ht="15" x14ac:dyDescent="0.25">
      <c r="F198" s="103"/>
      <c r="G198" s="103"/>
      <c r="H198" s="103"/>
      <c r="I198" s="103"/>
      <c r="J198" s="103"/>
      <c r="K198" s="103"/>
      <c r="L198" s="103"/>
      <c r="M198" s="103"/>
      <c r="N198" s="10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2" t="s">
        <v>102</v>
      </c>
      <c r="AK198" s="2" t="s">
        <v>305</v>
      </c>
      <c r="AL198" s="2" t="s">
        <v>614</v>
      </c>
      <c r="AM198" s="123"/>
      <c r="AN198" s="2" t="s">
        <v>44</v>
      </c>
      <c r="AO198" s="2" t="s">
        <v>434</v>
      </c>
      <c r="AP198" s="2" t="s">
        <v>589</v>
      </c>
      <c r="AQ198" s="2" t="s">
        <v>305</v>
      </c>
      <c r="AR198" s="2" t="s">
        <v>316</v>
      </c>
      <c r="AS198" s="123"/>
      <c r="AT198" s="123"/>
    </row>
    <row r="199" spans="6:46" s="73" customFormat="1" ht="15" x14ac:dyDescent="0.25">
      <c r="F199" s="103"/>
      <c r="G199" s="103"/>
      <c r="H199" s="103"/>
      <c r="I199" s="103"/>
      <c r="J199" s="103"/>
      <c r="K199" s="103"/>
      <c r="L199" s="103"/>
      <c r="M199" s="103"/>
      <c r="N199" s="10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2" t="s">
        <v>104</v>
      </c>
      <c r="AK199" s="2" t="s">
        <v>306</v>
      </c>
      <c r="AL199" s="2" t="s">
        <v>621</v>
      </c>
      <c r="AM199" s="123"/>
      <c r="AN199" s="2" t="s">
        <v>44</v>
      </c>
      <c r="AO199" s="2" t="s">
        <v>434</v>
      </c>
      <c r="AP199" s="2" t="s">
        <v>591</v>
      </c>
      <c r="AQ199" s="2" t="s">
        <v>305</v>
      </c>
      <c r="AR199" s="2" t="s">
        <v>316</v>
      </c>
      <c r="AS199" s="123"/>
      <c r="AT199" s="123"/>
    </row>
    <row r="200" spans="6:46" s="73" customFormat="1" ht="15" x14ac:dyDescent="0.25">
      <c r="F200" s="103"/>
      <c r="G200" s="103"/>
      <c r="H200" s="103"/>
      <c r="I200" s="103"/>
      <c r="J200" s="103"/>
      <c r="K200" s="103"/>
      <c r="L200" s="103"/>
      <c r="M200" s="103"/>
      <c r="N200" s="10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2" t="s">
        <v>1599</v>
      </c>
      <c r="AK200" s="2" t="s">
        <v>308</v>
      </c>
      <c r="AL200" s="2" t="s">
        <v>1601</v>
      </c>
      <c r="AM200" s="123"/>
      <c r="AN200" s="2" t="s">
        <v>44</v>
      </c>
      <c r="AO200" s="2" t="s">
        <v>436</v>
      </c>
      <c r="AP200" s="2" t="s">
        <v>589</v>
      </c>
      <c r="AQ200" s="2" t="s">
        <v>305</v>
      </c>
      <c r="AR200" s="2" t="s">
        <v>316</v>
      </c>
      <c r="AS200" s="123"/>
      <c r="AT200" s="123"/>
    </row>
    <row r="201" spans="6:46" s="73" customFormat="1" ht="15" x14ac:dyDescent="0.25">
      <c r="F201" s="103"/>
      <c r="G201" s="103"/>
      <c r="H201" s="103"/>
      <c r="I201" s="103"/>
      <c r="J201" s="103"/>
      <c r="K201" s="103"/>
      <c r="L201" s="103"/>
      <c r="M201" s="103"/>
      <c r="N201" s="10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2" t="s">
        <v>1602</v>
      </c>
      <c r="AK201" s="2" t="s">
        <v>308</v>
      </c>
      <c r="AL201" s="2" t="s">
        <v>1604</v>
      </c>
      <c r="AM201" s="123"/>
      <c r="AN201" s="2" t="s">
        <v>44</v>
      </c>
      <c r="AO201" s="2" t="s">
        <v>436</v>
      </c>
      <c r="AP201" s="2" t="s">
        <v>591</v>
      </c>
      <c r="AQ201" s="2" t="s">
        <v>305</v>
      </c>
      <c r="AR201" s="2" t="s">
        <v>316</v>
      </c>
      <c r="AS201" s="123"/>
      <c r="AT201" s="123"/>
    </row>
    <row r="202" spans="6:46" s="73" customFormat="1" ht="15" x14ac:dyDescent="0.25">
      <c r="F202" s="103"/>
      <c r="G202" s="103"/>
      <c r="H202" s="103"/>
      <c r="I202" s="103"/>
      <c r="J202" s="103"/>
      <c r="K202" s="103"/>
      <c r="L202" s="103"/>
      <c r="M202" s="103"/>
      <c r="N202" s="10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2" t="s">
        <v>106</v>
      </c>
      <c r="AK202" s="2" t="s">
        <v>305</v>
      </c>
      <c r="AL202" s="2" t="s">
        <v>623</v>
      </c>
      <c r="AM202" s="123"/>
      <c r="AN202" s="2" t="s">
        <v>44</v>
      </c>
      <c r="AO202" s="2" t="s">
        <v>437</v>
      </c>
      <c r="AP202" s="2" t="s">
        <v>595</v>
      </c>
      <c r="AQ202" s="2" t="s">
        <v>306</v>
      </c>
      <c r="AR202" s="2" t="s">
        <v>311</v>
      </c>
      <c r="AS202" s="123"/>
      <c r="AT202" s="123"/>
    </row>
    <row r="203" spans="6:46" s="73" customFormat="1" ht="15" x14ac:dyDescent="0.25">
      <c r="F203" s="103"/>
      <c r="G203" s="103"/>
      <c r="H203" s="103"/>
      <c r="I203" s="103"/>
      <c r="J203" s="103"/>
      <c r="K203" s="103"/>
      <c r="L203" s="103"/>
      <c r="M203" s="103"/>
      <c r="N203" s="10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2" t="s">
        <v>106</v>
      </c>
      <c r="AK203" s="2" t="s">
        <v>305</v>
      </c>
      <c r="AL203" s="2" t="s">
        <v>624</v>
      </c>
      <c r="AM203" s="123"/>
      <c r="AN203" s="2" t="s">
        <v>44</v>
      </c>
      <c r="AO203" s="2" t="s">
        <v>439</v>
      </c>
      <c r="AP203" s="2" t="s">
        <v>597</v>
      </c>
      <c r="AQ203" s="2" t="s">
        <v>306</v>
      </c>
      <c r="AR203" s="2" t="s">
        <v>311</v>
      </c>
      <c r="AS203" s="123"/>
      <c r="AT203" s="123"/>
    </row>
    <row r="204" spans="6:46" s="73" customFormat="1" ht="15" x14ac:dyDescent="0.25">
      <c r="F204" s="103"/>
      <c r="G204" s="103"/>
      <c r="H204" s="103"/>
      <c r="I204" s="103"/>
      <c r="J204" s="103"/>
      <c r="K204" s="103"/>
      <c r="L204" s="103"/>
      <c r="M204" s="103"/>
      <c r="N204" s="10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2" t="s">
        <v>106</v>
      </c>
      <c r="AK204" s="2" t="s">
        <v>305</v>
      </c>
      <c r="AL204" s="2" t="s">
        <v>626</v>
      </c>
      <c r="AM204" s="123"/>
      <c r="AN204" s="2" t="s">
        <v>44</v>
      </c>
      <c r="AO204" s="2" t="s">
        <v>1850</v>
      </c>
      <c r="AP204" s="2" t="s">
        <v>1597</v>
      </c>
      <c r="AQ204" s="2" t="s">
        <v>306</v>
      </c>
      <c r="AR204" s="2" t="s">
        <v>311</v>
      </c>
      <c r="AS204" s="123"/>
      <c r="AT204" s="123"/>
    </row>
    <row r="205" spans="6:46" s="73" customFormat="1" ht="15" x14ac:dyDescent="0.25">
      <c r="F205" s="103"/>
      <c r="G205" s="103"/>
      <c r="H205" s="103"/>
      <c r="I205" s="103"/>
      <c r="J205" s="103"/>
      <c r="K205" s="103"/>
      <c r="L205" s="103"/>
      <c r="M205" s="103"/>
      <c r="N205" s="10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2" t="s">
        <v>106</v>
      </c>
      <c r="AK205" s="2" t="s">
        <v>305</v>
      </c>
      <c r="AL205" s="2" t="s">
        <v>628</v>
      </c>
      <c r="AM205" s="123"/>
      <c r="AN205" s="2" t="s">
        <v>46</v>
      </c>
      <c r="AO205" s="2" t="s">
        <v>441</v>
      </c>
      <c r="AP205" s="2" t="s">
        <v>1577</v>
      </c>
      <c r="AQ205" s="2" t="s">
        <v>305</v>
      </c>
      <c r="AR205" s="2" t="s">
        <v>316</v>
      </c>
      <c r="AS205" s="123"/>
      <c r="AT205" s="123"/>
    </row>
    <row r="206" spans="6:46" s="73" customFormat="1" ht="15" x14ac:dyDescent="0.25">
      <c r="F206" s="103"/>
      <c r="G206" s="103"/>
      <c r="H206" s="103"/>
      <c r="I206" s="103"/>
      <c r="J206" s="103"/>
      <c r="K206" s="103"/>
      <c r="L206" s="103"/>
      <c r="M206" s="103"/>
      <c r="N206" s="10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2" t="s">
        <v>106</v>
      </c>
      <c r="AK206" s="2" t="s">
        <v>305</v>
      </c>
      <c r="AL206" s="2" t="s">
        <v>630</v>
      </c>
      <c r="AM206" s="123"/>
      <c r="AN206" s="2" t="s">
        <v>46</v>
      </c>
      <c r="AO206" s="2" t="s">
        <v>441</v>
      </c>
      <c r="AP206" s="2" t="s">
        <v>345</v>
      </c>
      <c r="AQ206" s="2" t="s">
        <v>305</v>
      </c>
      <c r="AR206" s="2" t="s">
        <v>316</v>
      </c>
      <c r="AS206" s="123"/>
      <c r="AT206" s="123"/>
    </row>
    <row r="207" spans="6:46" s="73" customFormat="1" ht="15" x14ac:dyDescent="0.25">
      <c r="F207" s="103"/>
      <c r="G207" s="103"/>
      <c r="H207" s="103"/>
      <c r="I207" s="103"/>
      <c r="J207" s="103"/>
      <c r="K207" s="103"/>
      <c r="L207" s="103"/>
      <c r="M207" s="103"/>
      <c r="N207" s="10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2" t="s">
        <v>106</v>
      </c>
      <c r="AK207" s="2" t="s">
        <v>305</v>
      </c>
      <c r="AL207" s="2" t="s">
        <v>631</v>
      </c>
      <c r="AM207" s="123"/>
      <c r="AN207" s="2" t="s">
        <v>46</v>
      </c>
      <c r="AO207" s="2" t="s">
        <v>441</v>
      </c>
      <c r="AP207" s="2" t="s">
        <v>347</v>
      </c>
      <c r="AQ207" s="2" t="s">
        <v>305</v>
      </c>
      <c r="AR207" s="2" t="s">
        <v>316</v>
      </c>
      <c r="AS207" s="123"/>
      <c r="AT207" s="123"/>
    </row>
    <row r="208" spans="6:46" s="73" customFormat="1" ht="15" x14ac:dyDescent="0.25">
      <c r="F208" s="103"/>
      <c r="G208" s="103"/>
      <c r="H208" s="103"/>
      <c r="I208" s="103"/>
      <c r="J208" s="103"/>
      <c r="K208" s="103"/>
      <c r="L208" s="103"/>
      <c r="M208" s="103"/>
      <c r="N208" s="10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2" t="s">
        <v>106</v>
      </c>
      <c r="AK208" s="2" t="s">
        <v>305</v>
      </c>
      <c r="AL208" s="2" t="s">
        <v>632</v>
      </c>
      <c r="AM208" s="123"/>
      <c r="AN208" s="2" t="s">
        <v>46</v>
      </c>
      <c r="AO208" s="2" t="s">
        <v>441</v>
      </c>
      <c r="AP208" s="2" t="s">
        <v>1644</v>
      </c>
      <c r="AQ208" s="2" t="s">
        <v>305</v>
      </c>
      <c r="AR208" s="2" t="s">
        <v>316</v>
      </c>
      <c r="AS208" s="123"/>
      <c r="AT208" s="123"/>
    </row>
    <row r="209" spans="6:46" s="73" customFormat="1" ht="15" x14ac:dyDescent="0.25">
      <c r="F209" s="103"/>
      <c r="G209" s="103"/>
      <c r="H209" s="103"/>
      <c r="I209" s="103"/>
      <c r="J209" s="103"/>
      <c r="K209" s="103"/>
      <c r="L209" s="103"/>
      <c r="M209" s="103"/>
      <c r="N209" s="10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2" t="s">
        <v>106</v>
      </c>
      <c r="AK209" s="2" t="s">
        <v>305</v>
      </c>
      <c r="AL209" s="2" t="s">
        <v>633</v>
      </c>
      <c r="AM209" s="123"/>
      <c r="AN209" s="2" t="s">
        <v>46</v>
      </c>
      <c r="AO209" s="2" t="s">
        <v>443</v>
      </c>
      <c r="AP209" s="2" t="s">
        <v>619</v>
      </c>
      <c r="AQ209" s="2" t="s">
        <v>307</v>
      </c>
      <c r="AR209" s="2" t="s">
        <v>1576</v>
      </c>
      <c r="AS209" s="123"/>
      <c r="AT209" s="123"/>
    </row>
    <row r="210" spans="6:46" s="73" customFormat="1" ht="15" x14ac:dyDescent="0.25">
      <c r="F210" s="103"/>
      <c r="G210" s="103"/>
      <c r="H210" s="103"/>
      <c r="I210" s="103"/>
      <c r="J210" s="103"/>
      <c r="K210" s="103"/>
      <c r="L210" s="103"/>
      <c r="M210" s="103"/>
      <c r="N210" s="10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2" t="s">
        <v>106</v>
      </c>
      <c r="AK210" s="2" t="s">
        <v>305</v>
      </c>
      <c r="AL210" s="2" t="s">
        <v>634</v>
      </c>
      <c r="AM210" s="123"/>
      <c r="AN210" s="2" t="s">
        <v>46</v>
      </c>
      <c r="AO210" s="2" t="s">
        <v>444</v>
      </c>
      <c r="AP210" s="2" t="s">
        <v>602</v>
      </c>
      <c r="AQ210" s="2" t="s">
        <v>306</v>
      </c>
      <c r="AR210" s="2" t="s">
        <v>311</v>
      </c>
      <c r="AS210" s="123"/>
      <c r="AT210" s="123"/>
    </row>
    <row r="211" spans="6:46" s="73" customFormat="1" ht="15" x14ac:dyDescent="0.25">
      <c r="F211" s="103"/>
      <c r="G211" s="103"/>
      <c r="H211" s="103"/>
      <c r="I211" s="103"/>
      <c r="J211" s="103"/>
      <c r="K211" s="103"/>
      <c r="L211" s="103"/>
      <c r="M211" s="103"/>
      <c r="N211" s="10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2" t="s">
        <v>106</v>
      </c>
      <c r="AK211" s="2" t="s">
        <v>305</v>
      </c>
      <c r="AL211" s="2" t="s">
        <v>635</v>
      </c>
      <c r="AM211" s="123"/>
      <c r="AN211" s="2" t="s">
        <v>46</v>
      </c>
      <c r="AO211" s="2" t="s">
        <v>444</v>
      </c>
      <c r="AP211" s="2" t="s">
        <v>604</v>
      </c>
      <c r="AQ211" s="2" t="s">
        <v>306</v>
      </c>
      <c r="AR211" s="2" t="s">
        <v>311</v>
      </c>
      <c r="AS211" s="123"/>
      <c r="AT211" s="123"/>
    </row>
    <row r="212" spans="6:46" s="73" customFormat="1" ht="15" x14ac:dyDescent="0.25">
      <c r="F212" s="103"/>
      <c r="G212" s="103"/>
      <c r="H212" s="103"/>
      <c r="I212" s="103"/>
      <c r="J212" s="103"/>
      <c r="K212" s="103"/>
      <c r="L212" s="103"/>
      <c r="M212" s="103"/>
      <c r="N212" s="10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2" t="s">
        <v>106</v>
      </c>
      <c r="AK212" s="2" t="s">
        <v>305</v>
      </c>
      <c r="AL212" s="2" t="s">
        <v>636</v>
      </c>
      <c r="AM212" s="123"/>
      <c r="AN212" s="2" t="s">
        <v>46</v>
      </c>
      <c r="AO212" s="2" t="s">
        <v>444</v>
      </c>
      <c r="AP212" s="2" t="s">
        <v>606</v>
      </c>
      <c r="AQ212" s="2" t="s">
        <v>306</v>
      </c>
      <c r="AR212" s="2" t="s">
        <v>311</v>
      </c>
      <c r="AS212" s="123"/>
      <c r="AT212" s="123"/>
    </row>
    <row r="213" spans="6:46" s="73" customFormat="1" ht="15" x14ac:dyDescent="0.25">
      <c r="F213" s="103"/>
      <c r="G213" s="103"/>
      <c r="H213" s="103"/>
      <c r="I213" s="103"/>
      <c r="J213" s="103"/>
      <c r="K213" s="103"/>
      <c r="L213" s="103"/>
      <c r="M213" s="103"/>
      <c r="N213" s="10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2" t="s">
        <v>106</v>
      </c>
      <c r="AK213" s="2" t="s">
        <v>306</v>
      </c>
      <c r="AL213" s="2" t="s">
        <v>637</v>
      </c>
      <c r="AM213" s="123"/>
      <c r="AN213" s="2" t="s">
        <v>46</v>
      </c>
      <c r="AO213" s="2" t="s">
        <v>444</v>
      </c>
      <c r="AP213" s="2" t="s">
        <v>608</v>
      </c>
      <c r="AQ213" s="2" t="s">
        <v>306</v>
      </c>
      <c r="AR213" s="2" t="s">
        <v>311</v>
      </c>
      <c r="AS213" s="123"/>
      <c r="AT213" s="123"/>
    </row>
    <row r="214" spans="6:46" s="73" customFormat="1" ht="15" x14ac:dyDescent="0.25">
      <c r="F214" s="103"/>
      <c r="G214" s="103"/>
      <c r="H214" s="103"/>
      <c r="I214" s="103"/>
      <c r="J214" s="103"/>
      <c r="K214" s="103"/>
      <c r="L214" s="103"/>
      <c r="M214" s="103"/>
      <c r="N214" s="10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2" t="s">
        <v>109</v>
      </c>
      <c r="AK214" s="2" t="s">
        <v>305</v>
      </c>
      <c r="AL214" s="2" t="s">
        <v>638</v>
      </c>
      <c r="AM214" s="123"/>
      <c r="AN214" s="2" t="s">
        <v>46</v>
      </c>
      <c r="AO214" s="2" t="s">
        <v>444</v>
      </c>
      <c r="AP214" s="2" t="s">
        <v>484</v>
      </c>
      <c r="AQ214" s="2" t="s">
        <v>306</v>
      </c>
      <c r="AR214" s="2" t="s">
        <v>311</v>
      </c>
      <c r="AS214" s="123"/>
      <c r="AT214" s="123"/>
    </row>
    <row r="215" spans="6:46" s="73" customFormat="1" ht="15" x14ac:dyDescent="0.25">
      <c r="F215" s="103"/>
      <c r="G215" s="103"/>
      <c r="H215" s="103"/>
      <c r="I215" s="103"/>
      <c r="J215" s="103"/>
      <c r="K215" s="103"/>
      <c r="L215" s="103"/>
      <c r="M215" s="103"/>
      <c r="N215" s="10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2" t="s">
        <v>111</v>
      </c>
      <c r="AK215" s="2" t="s">
        <v>305</v>
      </c>
      <c r="AL215" s="2" t="s">
        <v>639</v>
      </c>
      <c r="AM215" s="123"/>
      <c r="AN215" s="2" t="s">
        <v>46</v>
      </c>
      <c r="AO215" s="2" t="s">
        <v>444</v>
      </c>
      <c r="AP215" s="2" t="s">
        <v>1803</v>
      </c>
      <c r="AQ215" s="2" t="s">
        <v>306</v>
      </c>
      <c r="AR215" s="2" t="s">
        <v>311</v>
      </c>
      <c r="AS215" s="123"/>
      <c r="AT215" s="123"/>
    </row>
    <row r="216" spans="6:46" s="73" customFormat="1" ht="15" x14ac:dyDescent="0.25">
      <c r="F216" s="103"/>
      <c r="G216" s="103"/>
      <c r="H216" s="103"/>
      <c r="I216" s="103"/>
      <c r="J216" s="103"/>
      <c r="K216" s="103"/>
      <c r="L216" s="103"/>
      <c r="M216" s="103"/>
      <c r="N216" s="10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2" t="s">
        <v>111</v>
      </c>
      <c r="AK216" s="2" t="s">
        <v>305</v>
      </c>
      <c r="AL216" s="2" t="s">
        <v>640</v>
      </c>
      <c r="AM216" s="123"/>
      <c r="AN216" s="2" t="s">
        <v>46</v>
      </c>
      <c r="AO216" s="2" t="s">
        <v>446</v>
      </c>
      <c r="AP216" s="2" t="s">
        <v>615</v>
      </c>
      <c r="AQ216" s="2" t="s">
        <v>306</v>
      </c>
      <c r="AR216" s="2" t="s">
        <v>311</v>
      </c>
      <c r="AS216" s="123"/>
      <c r="AT216" s="123"/>
    </row>
    <row r="217" spans="6:46" s="73" customFormat="1" ht="15" x14ac:dyDescent="0.25">
      <c r="F217" s="103"/>
      <c r="G217" s="103"/>
      <c r="H217" s="103"/>
      <c r="I217" s="103"/>
      <c r="J217" s="103"/>
      <c r="K217" s="103"/>
      <c r="L217" s="103"/>
      <c r="M217" s="103"/>
      <c r="N217" s="10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2" t="s">
        <v>111</v>
      </c>
      <c r="AK217" s="2" t="s">
        <v>305</v>
      </c>
      <c r="AL217" s="2" t="s">
        <v>641</v>
      </c>
      <c r="AM217" s="123"/>
      <c r="AN217" s="2" t="s">
        <v>46</v>
      </c>
      <c r="AO217" s="2" t="s">
        <v>446</v>
      </c>
      <c r="AP217" s="2" t="s">
        <v>617</v>
      </c>
      <c r="AQ217" s="2" t="s">
        <v>306</v>
      </c>
      <c r="AR217" s="2" t="s">
        <v>311</v>
      </c>
      <c r="AS217" s="123"/>
      <c r="AT217" s="123"/>
    </row>
    <row r="218" spans="6:46" s="73" customFormat="1" ht="15" x14ac:dyDescent="0.25">
      <c r="F218" s="103"/>
      <c r="G218" s="103"/>
      <c r="H218" s="103"/>
      <c r="I218" s="103"/>
      <c r="J218" s="103"/>
      <c r="K218" s="103"/>
      <c r="L218" s="103"/>
      <c r="M218" s="103"/>
      <c r="N218" s="10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2" t="s">
        <v>113</v>
      </c>
      <c r="AK218" s="2" t="s">
        <v>305</v>
      </c>
      <c r="AL218" s="2" t="s">
        <v>642</v>
      </c>
      <c r="AM218" s="123"/>
      <c r="AN218" s="2" t="s">
        <v>48</v>
      </c>
      <c r="AO218" s="2" t="s">
        <v>447</v>
      </c>
      <c r="AP218" s="2" t="s">
        <v>322</v>
      </c>
      <c r="AQ218" s="2" t="s">
        <v>305</v>
      </c>
      <c r="AR218" s="2" t="s">
        <v>316</v>
      </c>
      <c r="AS218" s="123"/>
      <c r="AT218" s="123"/>
    </row>
    <row r="219" spans="6:46" s="73" customFormat="1" ht="15" x14ac:dyDescent="0.25">
      <c r="F219" s="103"/>
      <c r="G219" s="103"/>
      <c r="H219" s="103"/>
      <c r="I219" s="103"/>
      <c r="J219" s="103"/>
      <c r="K219" s="103"/>
      <c r="L219" s="103"/>
      <c r="M219" s="103"/>
      <c r="N219" s="10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2" t="s">
        <v>115</v>
      </c>
      <c r="AK219" s="2" t="s">
        <v>306</v>
      </c>
      <c r="AL219" s="2" t="s">
        <v>643</v>
      </c>
      <c r="AM219" s="123"/>
      <c r="AN219" s="2" t="s">
        <v>48</v>
      </c>
      <c r="AO219" s="2" t="s">
        <v>447</v>
      </c>
      <c r="AP219" s="2" t="s">
        <v>374</v>
      </c>
      <c r="AQ219" s="2" t="s">
        <v>305</v>
      </c>
      <c r="AR219" s="2" t="s">
        <v>316</v>
      </c>
      <c r="AS219" s="123"/>
      <c r="AT219" s="123"/>
    </row>
    <row r="220" spans="6:46" s="73" customFormat="1" ht="15" x14ac:dyDescent="0.25">
      <c r="F220" s="103"/>
      <c r="G220" s="103"/>
      <c r="H220" s="103"/>
      <c r="I220" s="103"/>
      <c r="J220" s="103"/>
      <c r="K220" s="103"/>
      <c r="L220" s="103"/>
      <c r="M220" s="103"/>
      <c r="N220" s="10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2" t="s">
        <v>115</v>
      </c>
      <c r="AK220" s="2" t="s">
        <v>306</v>
      </c>
      <c r="AL220" s="2" t="s">
        <v>644</v>
      </c>
      <c r="AM220" s="123"/>
      <c r="AN220" s="2" t="s">
        <v>50</v>
      </c>
      <c r="AO220" s="2" t="s">
        <v>449</v>
      </c>
      <c r="AP220" s="2" t="s">
        <v>349</v>
      </c>
      <c r="AQ220" s="2" t="s">
        <v>305</v>
      </c>
      <c r="AR220" s="2" t="s">
        <v>316</v>
      </c>
      <c r="AS220" s="123"/>
      <c r="AT220" s="123"/>
    </row>
    <row r="221" spans="6:46" s="73" customFormat="1" ht="15" x14ac:dyDescent="0.25">
      <c r="F221" s="103"/>
      <c r="G221" s="103"/>
      <c r="H221" s="103"/>
      <c r="I221" s="103"/>
      <c r="J221" s="103"/>
      <c r="K221" s="103"/>
      <c r="L221" s="103"/>
      <c r="M221" s="103"/>
      <c r="N221" s="10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2" t="s">
        <v>117</v>
      </c>
      <c r="AK221" s="2" t="s">
        <v>305</v>
      </c>
      <c r="AL221" s="2" t="s">
        <v>645</v>
      </c>
      <c r="AM221" s="123"/>
      <c r="AN221" s="2" t="s">
        <v>50</v>
      </c>
      <c r="AO221" s="2" t="s">
        <v>452</v>
      </c>
      <c r="AP221" s="2" t="s">
        <v>349</v>
      </c>
      <c r="AQ221" s="2" t="s">
        <v>305</v>
      </c>
      <c r="AR221" s="2" t="s">
        <v>316</v>
      </c>
      <c r="AS221" s="123"/>
      <c r="AT221" s="123"/>
    </row>
    <row r="222" spans="6:46" s="73" customFormat="1" ht="15" x14ac:dyDescent="0.25">
      <c r="F222" s="103"/>
      <c r="G222" s="103"/>
      <c r="H222" s="103"/>
      <c r="I222" s="103"/>
      <c r="J222" s="103"/>
      <c r="K222" s="103"/>
      <c r="L222" s="103"/>
      <c r="M222" s="103"/>
      <c r="N222" s="10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2" t="s">
        <v>119</v>
      </c>
      <c r="AK222" s="2" t="s">
        <v>305</v>
      </c>
      <c r="AL222" s="2" t="s">
        <v>646</v>
      </c>
      <c r="AM222" s="123"/>
      <c r="AN222" s="2" t="s">
        <v>50</v>
      </c>
      <c r="AO222" s="2" t="s">
        <v>452</v>
      </c>
      <c r="AP222" s="2" t="s">
        <v>625</v>
      </c>
      <c r="AQ222" s="2" t="s">
        <v>305</v>
      </c>
      <c r="AR222" s="2" t="s">
        <v>316</v>
      </c>
      <c r="AS222" s="123"/>
      <c r="AT222" s="123"/>
    </row>
    <row r="223" spans="6:46" s="73" customFormat="1" ht="15" x14ac:dyDescent="0.25">
      <c r="F223" s="103"/>
      <c r="G223" s="103"/>
      <c r="H223" s="103"/>
      <c r="I223" s="103"/>
      <c r="J223" s="103"/>
      <c r="K223" s="103"/>
      <c r="L223" s="103"/>
      <c r="M223" s="103"/>
      <c r="N223" s="10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2" t="s">
        <v>119</v>
      </c>
      <c r="AK223" s="2" t="s">
        <v>306</v>
      </c>
      <c r="AL223" s="2" t="s">
        <v>647</v>
      </c>
      <c r="AM223" s="123"/>
      <c r="AN223" s="2" t="s">
        <v>50</v>
      </c>
      <c r="AO223" s="2" t="s">
        <v>452</v>
      </c>
      <c r="AP223" s="2" t="s">
        <v>627</v>
      </c>
      <c r="AQ223" s="2" t="s">
        <v>305</v>
      </c>
      <c r="AR223" s="2" t="s">
        <v>316</v>
      </c>
      <c r="AS223" s="123"/>
      <c r="AT223" s="123"/>
    </row>
    <row r="224" spans="6:46" s="73" customFormat="1" ht="15" x14ac:dyDescent="0.25">
      <c r="F224" s="103"/>
      <c r="G224" s="103"/>
      <c r="H224" s="103"/>
      <c r="I224" s="103"/>
      <c r="J224" s="103"/>
      <c r="K224" s="103"/>
      <c r="L224" s="103"/>
      <c r="M224" s="103"/>
      <c r="N224" s="10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2" t="s">
        <v>119</v>
      </c>
      <c r="AK224" s="2" t="s">
        <v>306</v>
      </c>
      <c r="AL224" s="2" t="s">
        <v>648</v>
      </c>
      <c r="AM224" s="123"/>
      <c r="AN224" s="2" t="s">
        <v>50</v>
      </c>
      <c r="AO224" s="2" t="s">
        <v>452</v>
      </c>
      <c r="AP224" s="2" t="s">
        <v>629</v>
      </c>
      <c r="AQ224" s="2" t="s">
        <v>305</v>
      </c>
      <c r="AR224" s="2" t="s">
        <v>316</v>
      </c>
      <c r="AS224" s="123"/>
      <c r="AT224" s="123"/>
    </row>
    <row r="225" spans="6:46" s="73" customFormat="1" ht="15" x14ac:dyDescent="0.25">
      <c r="F225" s="103"/>
      <c r="G225" s="103"/>
      <c r="H225" s="103"/>
      <c r="I225" s="103"/>
      <c r="J225" s="103"/>
      <c r="K225" s="103"/>
      <c r="L225" s="103"/>
      <c r="M225" s="103"/>
      <c r="N225" s="10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2" t="s">
        <v>1629</v>
      </c>
      <c r="AK225" s="2" t="s">
        <v>305</v>
      </c>
      <c r="AL225" s="2" t="s">
        <v>1630</v>
      </c>
      <c r="AM225" s="123"/>
      <c r="AN225" s="2" t="s">
        <v>50</v>
      </c>
      <c r="AO225" s="2" t="s">
        <v>454</v>
      </c>
      <c r="AP225" s="2" t="s">
        <v>349</v>
      </c>
      <c r="AQ225" s="2" t="s">
        <v>305</v>
      </c>
      <c r="AR225" s="2" t="s">
        <v>316</v>
      </c>
      <c r="AS225" s="123"/>
      <c r="AT225" s="123"/>
    </row>
    <row r="226" spans="6:46" s="73" customFormat="1" ht="15" x14ac:dyDescent="0.25">
      <c r="F226" s="103"/>
      <c r="G226" s="103"/>
      <c r="H226" s="103"/>
      <c r="I226" s="103"/>
      <c r="J226" s="103"/>
      <c r="K226" s="103"/>
      <c r="L226" s="103"/>
      <c r="M226" s="103"/>
      <c r="N226" s="10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2" t="s">
        <v>121</v>
      </c>
      <c r="AK226" s="2" t="s">
        <v>305</v>
      </c>
      <c r="AL226" s="2" t="s">
        <v>649</v>
      </c>
      <c r="AM226" s="123"/>
      <c r="AN226" s="2" t="s">
        <v>50</v>
      </c>
      <c r="AO226" s="2" t="s">
        <v>455</v>
      </c>
      <c r="AP226" s="2" t="s">
        <v>349</v>
      </c>
      <c r="AQ226" s="2" t="s">
        <v>305</v>
      </c>
      <c r="AR226" s="2" t="s">
        <v>316</v>
      </c>
      <c r="AS226" s="123"/>
      <c r="AT226" s="123"/>
    </row>
    <row r="227" spans="6:46" s="73" customFormat="1" ht="15" x14ac:dyDescent="0.25">
      <c r="F227" s="103"/>
      <c r="G227" s="103"/>
      <c r="H227" s="103"/>
      <c r="I227" s="103"/>
      <c r="J227" s="103"/>
      <c r="K227" s="103"/>
      <c r="L227" s="103"/>
      <c r="M227" s="103"/>
      <c r="N227" s="10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2" t="s">
        <v>1587</v>
      </c>
      <c r="AK227" s="2" t="s">
        <v>307</v>
      </c>
      <c r="AL227" s="2" t="s">
        <v>1626</v>
      </c>
      <c r="AM227" s="123"/>
      <c r="AN227" s="2" t="s">
        <v>50</v>
      </c>
      <c r="AO227" s="2" t="s">
        <v>455</v>
      </c>
      <c r="AP227" s="2" t="s">
        <v>625</v>
      </c>
      <c r="AQ227" s="2" t="s">
        <v>305</v>
      </c>
      <c r="AR227" s="2" t="s">
        <v>316</v>
      </c>
      <c r="AS227" s="123"/>
      <c r="AT227" s="123"/>
    </row>
    <row r="228" spans="6:46" s="73" customFormat="1" ht="15" x14ac:dyDescent="0.25">
      <c r="F228" s="103"/>
      <c r="G228" s="103"/>
      <c r="H228" s="103"/>
      <c r="I228" s="103"/>
      <c r="J228" s="103"/>
      <c r="K228" s="103"/>
      <c r="L228" s="103"/>
      <c r="M228" s="103"/>
      <c r="N228" s="10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2" t="s">
        <v>123</v>
      </c>
      <c r="AK228" s="2" t="s">
        <v>307</v>
      </c>
      <c r="AL228" s="2" t="s">
        <v>650</v>
      </c>
      <c r="AM228" s="123"/>
      <c r="AN228" s="2" t="s">
        <v>50</v>
      </c>
      <c r="AO228" s="2" t="s">
        <v>457</v>
      </c>
      <c r="AP228" s="2" t="s">
        <v>349</v>
      </c>
      <c r="AQ228" s="2" t="s">
        <v>305</v>
      </c>
      <c r="AR228" s="2" t="s">
        <v>316</v>
      </c>
      <c r="AS228" s="123"/>
      <c r="AT228" s="123"/>
    </row>
    <row r="229" spans="6:46" s="73" customFormat="1" ht="15" x14ac:dyDescent="0.25">
      <c r="F229" s="103"/>
      <c r="G229" s="103"/>
      <c r="H229" s="103"/>
      <c r="I229" s="103"/>
      <c r="J229" s="103"/>
      <c r="K229" s="103"/>
      <c r="L229" s="103"/>
      <c r="M229" s="103"/>
      <c r="N229" s="10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2" t="s">
        <v>125</v>
      </c>
      <c r="AK229" s="2" t="s">
        <v>305</v>
      </c>
      <c r="AL229" s="2" t="s">
        <v>652</v>
      </c>
      <c r="AM229" s="123"/>
      <c r="AN229" s="2" t="s">
        <v>50</v>
      </c>
      <c r="AO229" s="2" t="s">
        <v>457</v>
      </c>
      <c r="AP229" s="2" t="s">
        <v>625</v>
      </c>
      <c r="AQ229" s="2" t="s">
        <v>305</v>
      </c>
      <c r="AR229" s="2" t="s">
        <v>316</v>
      </c>
      <c r="AS229" s="123"/>
      <c r="AT229" s="123"/>
    </row>
    <row r="230" spans="6:46" s="73" customFormat="1" ht="15" x14ac:dyDescent="0.25">
      <c r="F230" s="103"/>
      <c r="G230" s="103"/>
      <c r="H230" s="103"/>
      <c r="I230" s="103"/>
      <c r="J230" s="103"/>
      <c r="K230" s="103"/>
      <c r="L230" s="103"/>
      <c r="M230" s="103"/>
      <c r="N230" s="10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2" t="s">
        <v>125</v>
      </c>
      <c r="AK230" s="2" t="s">
        <v>305</v>
      </c>
      <c r="AL230" s="2" t="s">
        <v>653</v>
      </c>
      <c r="AM230" s="123"/>
      <c r="AN230" s="2" t="s">
        <v>50</v>
      </c>
      <c r="AO230" s="2" t="s">
        <v>459</v>
      </c>
      <c r="AP230" s="2" t="s">
        <v>349</v>
      </c>
      <c r="AQ230" s="2" t="s">
        <v>305</v>
      </c>
      <c r="AR230" s="2" t="s">
        <v>316</v>
      </c>
      <c r="AS230" s="123"/>
      <c r="AT230" s="123"/>
    </row>
    <row r="231" spans="6:46" s="73" customFormat="1" ht="15" x14ac:dyDescent="0.25">
      <c r="F231" s="103"/>
      <c r="G231" s="103"/>
      <c r="H231" s="103"/>
      <c r="I231" s="103"/>
      <c r="J231" s="103"/>
      <c r="K231" s="103"/>
      <c r="L231" s="103"/>
      <c r="M231" s="103"/>
      <c r="N231" s="10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2" t="s">
        <v>125</v>
      </c>
      <c r="AK231" s="2" t="s">
        <v>305</v>
      </c>
      <c r="AL231" s="2" t="s">
        <v>654</v>
      </c>
      <c r="AM231" s="123"/>
      <c r="AN231" s="2" t="s">
        <v>50</v>
      </c>
      <c r="AO231" s="2" t="s">
        <v>461</v>
      </c>
      <c r="AP231" s="2" t="s">
        <v>349</v>
      </c>
      <c r="AQ231" s="2" t="s">
        <v>305</v>
      </c>
      <c r="AR231" s="2" t="s">
        <v>316</v>
      </c>
      <c r="AS231" s="123"/>
      <c r="AT231" s="123"/>
    </row>
    <row r="232" spans="6:46" s="73" customFormat="1" ht="15" x14ac:dyDescent="0.25">
      <c r="F232" s="103"/>
      <c r="G232" s="103"/>
      <c r="H232" s="103"/>
      <c r="I232" s="103"/>
      <c r="J232" s="103"/>
      <c r="K232" s="103"/>
      <c r="L232" s="103"/>
      <c r="M232" s="103"/>
      <c r="N232" s="10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2" t="s">
        <v>125</v>
      </c>
      <c r="AK232" s="2" t="s">
        <v>305</v>
      </c>
      <c r="AL232" s="2" t="s">
        <v>655</v>
      </c>
      <c r="AM232" s="123"/>
      <c r="AN232" s="2" t="s">
        <v>50</v>
      </c>
      <c r="AO232" s="2" t="s">
        <v>461</v>
      </c>
      <c r="AP232" s="2" t="s">
        <v>625</v>
      </c>
      <c r="AQ232" s="2" t="s">
        <v>305</v>
      </c>
      <c r="AR232" s="2" t="s">
        <v>316</v>
      </c>
      <c r="AS232" s="123"/>
      <c r="AT232" s="123"/>
    </row>
    <row r="233" spans="6:46" s="73" customFormat="1" ht="15" x14ac:dyDescent="0.25">
      <c r="F233" s="103"/>
      <c r="G233" s="103"/>
      <c r="H233" s="103"/>
      <c r="I233" s="103"/>
      <c r="J233" s="103"/>
      <c r="K233" s="103"/>
      <c r="L233" s="103"/>
      <c r="M233" s="103"/>
      <c r="N233" s="10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2" t="s">
        <v>127</v>
      </c>
      <c r="AK233" s="2" t="s">
        <v>307</v>
      </c>
      <c r="AL233" s="2" t="s">
        <v>656</v>
      </c>
      <c r="AM233" s="123"/>
      <c r="AN233" s="2" t="s">
        <v>50</v>
      </c>
      <c r="AO233" s="2" t="s">
        <v>463</v>
      </c>
      <c r="AP233" s="2" t="s">
        <v>349</v>
      </c>
      <c r="AQ233" s="2" t="s">
        <v>305</v>
      </c>
      <c r="AR233" s="2" t="s">
        <v>316</v>
      </c>
      <c r="AS233" s="123"/>
      <c r="AT233" s="123"/>
    </row>
    <row r="234" spans="6:46" s="73" customFormat="1" ht="15" x14ac:dyDescent="0.25">
      <c r="F234" s="103"/>
      <c r="G234" s="103"/>
      <c r="H234" s="103"/>
      <c r="I234" s="103"/>
      <c r="J234" s="103"/>
      <c r="K234" s="103"/>
      <c r="L234" s="103"/>
      <c r="M234" s="103"/>
      <c r="N234" s="10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2" t="s">
        <v>129</v>
      </c>
      <c r="AK234" s="2" t="s">
        <v>308</v>
      </c>
      <c r="AL234" s="2" t="s">
        <v>658</v>
      </c>
      <c r="AM234" s="123"/>
      <c r="AN234" s="2" t="s">
        <v>50</v>
      </c>
      <c r="AO234" s="2" t="s">
        <v>463</v>
      </c>
      <c r="AP234" s="2" t="s">
        <v>625</v>
      </c>
      <c r="AQ234" s="2" t="s">
        <v>305</v>
      </c>
      <c r="AR234" s="2" t="s">
        <v>316</v>
      </c>
      <c r="AS234" s="123"/>
      <c r="AT234" s="123"/>
    </row>
    <row r="235" spans="6:46" s="73" customFormat="1" ht="15" x14ac:dyDescent="0.25">
      <c r="F235" s="103"/>
      <c r="G235" s="103"/>
      <c r="H235" s="103"/>
      <c r="I235" s="103"/>
      <c r="J235" s="103"/>
      <c r="K235" s="103"/>
      <c r="L235" s="103"/>
      <c r="M235" s="103"/>
      <c r="N235" s="10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2" t="s">
        <v>131</v>
      </c>
      <c r="AK235" s="2" t="s">
        <v>308</v>
      </c>
      <c r="AL235" s="2" t="s">
        <v>660</v>
      </c>
      <c r="AM235" s="123"/>
      <c r="AN235" s="2" t="s">
        <v>50</v>
      </c>
      <c r="AO235" s="2" t="s">
        <v>465</v>
      </c>
      <c r="AP235" s="2" t="s">
        <v>349</v>
      </c>
      <c r="AQ235" s="2" t="s">
        <v>305</v>
      </c>
      <c r="AR235" s="2" t="s">
        <v>316</v>
      </c>
      <c r="AS235" s="123"/>
      <c r="AT235" s="123"/>
    </row>
    <row r="236" spans="6:46" s="73" customFormat="1" ht="15" x14ac:dyDescent="0.25">
      <c r="F236" s="103"/>
      <c r="G236" s="103"/>
      <c r="H236" s="103"/>
      <c r="I236" s="103"/>
      <c r="J236" s="103"/>
      <c r="K236" s="103"/>
      <c r="L236" s="103"/>
      <c r="M236" s="103"/>
      <c r="N236" s="10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2" t="s">
        <v>1606</v>
      </c>
      <c r="AK236" s="2" t="s">
        <v>305</v>
      </c>
      <c r="AL236" s="2" t="s">
        <v>1607</v>
      </c>
      <c r="AM236" s="123"/>
      <c r="AN236" s="2" t="s">
        <v>50</v>
      </c>
      <c r="AO236" s="2" t="s">
        <v>465</v>
      </c>
      <c r="AP236" s="2" t="s">
        <v>625</v>
      </c>
      <c r="AQ236" s="2" t="s">
        <v>305</v>
      </c>
      <c r="AR236" s="2" t="s">
        <v>316</v>
      </c>
      <c r="AS236" s="123"/>
      <c r="AT236" s="123"/>
    </row>
    <row r="237" spans="6:46" s="73" customFormat="1" ht="15" x14ac:dyDescent="0.25">
      <c r="F237" s="103"/>
      <c r="G237" s="103"/>
      <c r="H237" s="103"/>
      <c r="I237" s="103"/>
      <c r="J237" s="103"/>
      <c r="K237" s="103"/>
      <c r="L237" s="103"/>
      <c r="M237" s="103"/>
      <c r="N237" s="10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2" t="s">
        <v>133</v>
      </c>
      <c r="AK237" s="2" t="s">
        <v>306</v>
      </c>
      <c r="AL237" s="2" t="s">
        <v>1015</v>
      </c>
      <c r="AM237" s="123"/>
      <c r="AN237" s="2" t="s">
        <v>50</v>
      </c>
      <c r="AO237" s="2" t="s">
        <v>467</v>
      </c>
      <c r="AP237" s="2" t="s">
        <v>349</v>
      </c>
      <c r="AQ237" s="2" t="s">
        <v>305</v>
      </c>
      <c r="AR237" s="2" t="s">
        <v>316</v>
      </c>
      <c r="AS237" s="123"/>
      <c r="AT237" s="123"/>
    </row>
    <row r="238" spans="6:46" s="73" customFormat="1" ht="15" x14ac:dyDescent="0.25">
      <c r="F238" s="103"/>
      <c r="G238" s="103"/>
      <c r="H238" s="103"/>
      <c r="I238" s="103"/>
      <c r="J238" s="103"/>
      <c r="K238" s="103"/>
      <c r="L238" s="103"/>
      <c r="M238" s="103"/>
      <c r="N238" s="10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2" t="s">
        <v>133</v>
      </c>
      <c r="AK238" s="2" t="s">
        <v>306</v>
      </c>
      <c r="AL238" s="2" t="s">
        <v>662</v>
      </c>
      <c r="AM238" s="123"/>
      <c r="AN238" s="2" t="s">
        <v>50</v>
      </c>
      <c r="AO238" s="2" t="s">
        <v>467</v>
      </c>
      <c r="AP238" s="2" t="s">
        <v>625</v>
      </c>
      <c r="AQ238" s="2" t="s">
        <v>305</v>
      </c>
      <c r="AR238" s="2" t="s">
        <v>316</v>
      </c>
      <c r="AS238" s="123"/>
      <c r="AT238" s="123"/>
    </row>
    <row r="239" spans="6:46" s="73" customFormat="1" ht="15" x14ac:dyDescent="0.25">
      <c r="F239" s="103"/>
      <c r="G239" s="103"/>
      <c r="H239" s="103"/>
      <c r="I239" s="103"/>
      <c r="J239" s="103"/>
      <c r="K239" s="103"/>
      <c r="L239" s="103"/>
      <c r="M239" s="103"/>
      <c r="N239" s="10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2" t="s">
        <v>133</v>
      </c>
      <c r="AK239" s="2" t="s">
        <v>306</v>
      </c>
      <c r="AL239" s="2" t="s">
        <v>663</v>
      </c>
      <c r="AM239" s="123"/>
      <c r="AN239" s="2" t="s">
        <v>50</v>
      </c>
      <c r="AO239" s="2" t="s">
        <v>470</v>
      </c>
      <c r="AP239" s="2" t="s">
        <v>349</v>
      </c>
      <c r="AQ239" s="2" t="s">
        <v>305</v>
      </c>
      <c r="AR239" s="2" t="s">
        <v>316</v>
      </c>
      <c r="AS239" s="123"/>
      <c r="AT239" s="123"/>
    </row>
    <row r="240" spans="6:46" s="73" customFormat="1" ht="15" x14ac:dyDescent="0.25">
      <c r="F240" s="103"/>
      <c r="G240" s="103"/>
      <c r="H240" s="103"/>
      <c r="I240" s="103"/>
      <c r="J240" s="103"/>
      <c r="K240" s="103"/>
      <c r="L240" s="103"/>
      <c r="M240" s="103"/>
      <c r="N240" s="10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2" t="s">
        <v>133</v>
      </c>
      <c r="AK240" s="2" t="s">
        <v>306</v>
      </c>
      <c r="AL240" s="2" t="s">
        <v>1851</v>
      </c>
      <c r="AM240" s="123"/>
      <c r="AN240" s="2" t="s">
        <v>50</v>
      </c>
      <c r="AO240" s="2" t="s">
        <v>470</v>
      </c>
      <c r="AP240" s="2" t="s">
        <v>625</v>
      </c>
      <c r="AQ240" s="2" t="s">
        <v>305</v>
      </c>
      <c r="AR240" s="2" t="s">
        <v>316</v>
      </c>
      <c r="AS240" s="123"/>
      <c r="AT240" s="123"/>
    </row>
    <row r="241" spans="6:46" s="73" customFormat="1" ht="15" x14ac:dyDescent="0.25">
      <c r="F241" s="103"/>
      <c r="G241" s="103"/>
      <c r="H241" s="103"/>
      <c r="I241" s="103"/>
      <c r="J241" s="103"/>
      <c r="K241" s="103"/>
      <c r="L241" s="103"/>
      <c r="M241" s="103"/>
      <c r="N241" s="10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2" t="s">
        <v>264</v>
      </c>
      <c r="AK241" s="2" t="s">
        <v>306</v>
      </c>
      <c r="AL241" s="2" t="s">
        <v>1711</v>
      </c>
      <c r="AM241" s="123"/>
      <c r="AN241" s="2" t="s">
        <v>50</v>
      </c>
      <c r="AO241" s="2" t="s">
        <v>472</v>
      </c>
      <c r="AP241" s="2" t="s">
        <v>349</v>
      </c>
      <c r="AQ241" s="2" t="s">
        <v>305</v>
      </c>
      <c r="AR241" s="2" t="s">
        <v>316</v>
      </c>
      <c r="AS241" s="123"/>
      <c r="AT241" s="123"/>
    </row>
    <row r="242" spans="6:46" s="73" customFormat="1" ht="15" x14ac:dyDescent="0.25">
      <c r="F242" s="103"/>
      <c r="G242" s="103"/>
      <c r="H242" s="103"/>
      <c r="I242" s="103"/>
      <c r="J242" s="103"/>
      <c r="K242" s="103"/>
      <c r="L242" s="103"/>
      <c r="M242" s="103"/>
      <c r="N242" s="10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2" t="s">
        <v>135</v>
      </c>
      <c r="AK242" s="2" t="s">
        <v>306</v>
      </c>
      <c r="AL242" s="2" t="s">
        <v>666</v>
      </c>
      <c r="AM242" s="123"/>
      <c r="AN242" s="2" t="s">
        <v>50</v>
      </c>
      <c r="AO242" s="2" t="s">
        <v>472</v>
      </c>
      <c r="AP242" s="2" t="s">
        <v>625</v>
      </c>
      <c r="AQ242" s="2" t="s">
        <v>305</v>
      </c>
      <c r="AR242" s="2" t="s">
        <v>316</v>
      </c>
      <c r="AS242" s="123"/>
      <c r="AT242" s="123"/>
    </row>
    <row r="243" spans="6:46" s="73" customFormat="1" ht="15" x14ac:dyDescent="0.25">
      <c r="F243" s="103"/>
      <c r="G243" s="103"/>
      <c r="H243" s="103"/>
      <c r="I243" s="103"/>
      <c r="J243" s="103"/>
      <c r="K243" s="103"/>
      <c r="L243" s="103"/>
      <c r="M243" s="103"/>
      <c r="N243" s="10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2" t="s">
        <v>137</v>
      </c>
      <c r="AK243" s="2" t="s">
        <v>305</v>
      </c>
      <c r="AL243" s="2" t="s">
        <v>667</v>
      </c>
      <c r="AM243" s="123"/>
      <c r="AN243" s="2" t="s">
        <v>50</v>
      </c>
      <c r="AO243" s="2" t="s">
        <v>472</v>
      </c>
      <c r="AP243" s="2" t="s">
        <v>627</v>
      </c>
      <c r="AQ243" s="2" t="s">
        <v>305</v>
      </c>
      <c r="AR243" s="2" t="s">
        <v>316</v>
      </c>
      <c r="AS243" s="123"/>
      <c r="AT243" s="123"/>
    </row>
    <row r="244" spans="6:46" s="73" customFormat="1" ht="15" x14ac:dyDescent="0.25">
      <c r="F244" s="103"/>
      <c r="G244" s="103"/>
      <c r="H244" s="103"/>
      <c r="I244" s="103"/>
      <c r="J244" s="103"/>
      <c r="K244" s="103"/>
      <c r="L244" s="103"/>
      <c r="M244" s="103"/>
      <c r="N244" s="10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2" t="s">
        <v>137</v>
      </c>
      <c r="AK244" s="2" t="s">
        <v>305</v>
      </c>
      <c r="AL244" s="2" t="s">
        <v>668</v>
      </c>
      <c r="AM244" s="123"/>
      <c r="AN244" s="2" t="s">
        <v>50</v>
      </c>
      <c r="AO244" s="2" t="s">
        <v>474</v>
      </c>
      <c r="AP244" s="2" t="s">
        <v>349</v>
      </c>
      <c r="AQ244" s="2" t="s">
        <v>305</v>
      </c>
      <c r="AR244" s="2" t="s">
        <v>316</v>
      </c>
      <c r="AS244" s="123"/>
      <c r="AT244" s="123"/>
    </row>
    <row r="245" spans="6:46" s="73" customFormat="1" ht="15" x14ac:dyDescent="0.25">
      <c r="F245" s="103"/>
      <c r="G245" s="103"/>
      <c r="H245" s="103"/>
      <c r="I245" s="103"/>
      <c r="J245" s="103"/>
      <c r="K245" s="103"/>
      <c r="L245" s="103"/>
      <c r="M245" s="103"/>
      <c r="N245" s="10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2" t="s">
        <v>137</v>
      </c>
      <c r="AK245" s="2" t="s">
        <v>305</v>
      </c>
      <c r="AL245" s="2" t="s">
        <v>670</v>
      </c>
      <c r="AM245" s="123"/>
      <c r="AN245" s="2" t="s">
        <v>50</v>
      </c>
      <c r="AO245" s="2" t="s">
        <v>474</v>
      </c>
      <c r="AP245" s="2" t="s">
        <v>625</v>
      </c>
      <c r="AQ245" s="2" t="s">
        <v>305</v>
      </c>
      <c r="AR245" s="2" t="s">
        <v>316</v>
      </c>
      <c r="AS245" s="123"/>
      <c r="AT245" s="123"/>
    </row>
    <row r="246" spans="6:46" s="73" customFormat="1" ht="15" x14ac:dyDescent="0.25">
      <c r="F246" s="103"/>
      <c r="G246" s="103"/>
      <c r="H246" s="103"/>
      <c r="I246" s="103"/>
      <c r="J246" s="103"/>
      <c r="K246" s="103"/>
      <c r="L246" s="103"/>
      <c r="M246" s="103"/>
      <c r="N246" s="10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2" t="s">
        <v>137</v>
      </c>
      <c r="AK246" s="2" t="s">
        <v>306</v>
      </c>
      <c r="AL246" s="2" t="s">
        <v>671</v>
      </c>
      <c r="AM246" s="123"/>
      <c r="AN246" s="2" t="s">
        <v>50</v>
      </c>
      <c r="AO246" s="2" t="s">
        <v>475</v>
      </c>
      <c r="AP246" s="2" t="s">
        <v>349</v>
      </c>
      <c r="AQ246" s="2" t="s">
        <v>305</v>
      </c>
      <c r="AR246" s="2" t="s">
        <v>316</v>
      </c>
      <c r="AS246" s="123"/>
      <c r="AT246" s="123"/>
    </row>
    <row r="247" spans="6:46" s="73" customFormat="1" ht="15" x14ac:dyDescent="0.25">
      <c r="F247" s="103"/>
      <c r="G247" s="103"/>
      <c r="H247" s="103"/>
      <c r="I247" s="103"/>
      <c r="J247" s="103"/>
      <c r="K247" s="103"/>
      <c r="L247" s="103"/>
      <c r="M247" s="103"/>
      <c r="N247" s="10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2" t="s">
        <v>1589</v>
      </c>
      <c r="AK247" s="2" t="s">
        <v>307</v>
      </c>
      <c r="AL247" s="2" t="s">
        <v>622</v>
      </c>
      <c r="AM247" s="123"/>
      <c r="AN247" s="2" t="s">
        <v>50</v>
      </c>
      <c r="AO247" s="2" t="s">
        <v>475</v>
      </c>
      <c r="AP247" s="2" t="s">
        <v>625</v>
      </c>
      <c r="AQ247" s="2" t="s">
        <v>305</v>
      </c>
      <c r="AR247" s="2" t="s">
        <v>316</v>
      </c>
      <c r="AS247" s="123">
        <v>25</v>
      </c>
      <c r="AT247" s="123"/>
    </row>
    <row r="248" spans="6:46" s="73" customFormat="1" ht="15" x14ac:dyDescent="0.25">
      <c r="F248" s="103"/>
      <c r="G248" s="103"/>
      <c r="H248" s="103"/>
      <c r="I248" s="103"/>
      <c r="J248" s="103"/>
      <c r="K248" s="103"/>
      <c r="L248" s="103"/>
      <c r="M248" s="103"/>
      <c r="N248" s="10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2" t="s">
        <v>139</v>
      </c>
      <c r="AK248" s="2" t="s">
        <v>306</v>
      </c>
      <c r="AL248" s="2" t="s">
        <v>672</v>
      </c>
      <c r="AM248" s="123"/>
      <c r="AN248" s="2" t="s">
        <v>50</v>
      </c>
      <c r="AO248" s="2" t="s">
        <v>476</v>
      </c>
      <c r="AP248" s="2" t="s">
        <v>651</v>
      </c>
      <c r="AQ248" s="2" t="s">
        <v>306</v>
      </c>
      <c r="AR248" s="2" t="s">
        <v>311</v>
      </c>
      <c r="AS248" s="123">
        <v>11</v>
      </c>
      <c r="AT248" s="123"/>
    </row>
    <row r="249" spans="6:46" s="73" customFormat="1" ht="15" x14ac:dyDescent="0.25">
      <c r="F249" s="103"/>
      <c r="G249" s="103"/>
      <c r="H249" s="103"/>
      <c r="I249" s="103"/>
      <c r="J249" s="103"/>
      <c r="K249" s="103"/>
      <c r="L249" s="103"/>
      <c r="M249" s="103"/>
      <c r="N249" s="10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2" t="s">
        <v>141</v>
      </c>
      <c r="AK249" s="2" t="s">
        <v>306</v>
      </c>
      <c r="AL249" s="2" t="s">
        <v>674</v>
      </c>
      <c r="AM249" s="123"/>
      <c r="AN249" s="2" t="s">
        <v>50</v>
      </c>
      <c r="AO249" s="2" t="s">
        <v>478</v>
      </c>
      <c r="AP249" s="2" t="s">
        <v>657</v>
      </c>
      <c r="AQ249" s="2" t="s">
        <v>306</v>
      </c>
      <c r="AR249" s="2" t="s">
        <v>311</v>
      </c>
      <c r="AS249" s="123"/>
      <c r="AT249" s="123"/>
    </row>
    <row r="250" spans="6:46" s="73" customFormat="1" ht="15" x14ac:dyDescent="0.25">
      <c r="F250" s="103"/>
      <c r="G250" s="103"/>
      <c r="H250" s="103"/>
      <c r="I250" s="103"/>
      <c r="J250" s="103"/>
      <c r="K250" s="103"/>
      <c r="L250" s="103"/>
      <c r="M250" s="103"/>
      <c r="N250" s="10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2" t="s">
        <v>143</v>
      </c>
      <c r="AK250" s="2" t="s">
        <v>306</v>
      </c>
      <c r="AL250" s="2" t="s">
        <v>675</v>
      </c>
      <c r="AM250" s="123"/>
      <c r="AN250" s="2" t="s">
        <v>50</v>
      </c>
      <c r="AO250" s="2" t="s">
        <v>478</v>
      </c>
      <c r="AP250" s="2" t="s">
        <v>661</v>
      </c>
      <c r="AQ250" s="2" t="s">
        <v>306</v>
      </c>
      <c r="AR250" s="2" t="s">
        <v>311</v>
      </c>
      <c r="AS250" s="123"/>
      <c r="AT250" s="123"/>
    </row>
    <row r="251" spans="6:46" s="73" customFormat="1" ht="15" x14ac:dyDescent="0.25">
      <c r="F251" s="103"/>
      <c r="G251" s="103"/>
      <c r="H251" s="103"/>
      <c r="I251" s="103"/>
      <c r="J251" s="103"/>
      <c r="K251" s="103"/>
      <c r="L251" s="103"/>
      <c r="M251" s="103"/>
      <c r="N251" s="10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2" t="s">
        <v>145</v>
      </c>
      <c r="AK251" s="2" t="s">
        <v>305</v>
      </c>
      <c r="AL251" s="2" t="s">
        <v>676</v>
      </c>
      <c r="AM251" s="123"/>
      <c r="AN251" s="2" t="s">
        <v>50</v>
      </c>
      <c r="AO251" s="2" t="s">
        <v>480</v>
      </c>
      <c r="AP251" s="2" t="s">
        <v>665</v>
      </c>
      <c r="AQ251" s="2" t="s">
        <v>306</v>
      </c>
      <c r="AR251" s="2" t="s">
        <v>311</v>
      </c>
      <c r="AS251" s="123"/>
      <c r="AT251" s="123"/>
    </row>
    <row r="252" spans="6:46" s="73" customFormat="1" ht="15" x14ac:dyDescent="0.25">
      <c r="F252" s="103"/>
      <c r="G252" s="103"/>
      <c r="H252" s="103"/>
      <c r="I252" s="103"/>
      <c r="J252" s="103"/>
      <c r="K252" s="103"/>
      <c r="L252" s="103"/>
      <c r="M252" s="103"/>
      <c r="N252" s="10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2" t="s">
        <v>145</v>
      </c>
      <c r="AK252" s="2" t="s">
        <v>305</v>
      </c>
      <c r="AL252" s="2" t="s">
        <v>677</v>
      </c>
      <c r="AM252" s="123"/>
      <c r="AN252" s="2" t="s">
        <v>50</v>
      </c>
      <c r="AO252" s="2" t="s">
        <v>480</v>
      </c>
      <c r="AP252" s="2" t="s">
        <v>484</v>
      </c>
      <c r="AQ252" s="2" t="s">
        <v>306</v>
      </c>
      <c r="AR252" s="2" t="s">
        <v>311</v>
      </c>
      <c r="AS252" s="123"/>
      <c r="AT252" s="123"/>
    </row>
    <row r="253" spans="6:46" s="73" customFormat="1" ht="15" x14ac:dyDescent="0.25">
      <c r="F253" s="103"/>
      <c r="G253" s="103"/>
      <c r="H253" s="103"/>
      <c r="I253" s="103"/>
      <c r="J253" s="103"/>
      <c r="K253" s="103"/>
      <c r="L253" s="103"/>
      <c r="M253" s="103"/>
      <c r="N253" s="10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2" t="s">
        <v>145</v>
      </c>
      <c r="AK253" s="2" t="s">
        <v>305</v>
      </c>
      <c r="AL253" s="2" t="s">
        <v>678</v>
      </c>
      <c r="AM253" s="123"/>
      <c r="AN253" s="2" t="s">
        <v>50</v>
      </c>
      <c r="AO253" s="2" t="s">
        <v>480</v>
      </c>
      <c r="AP253" s="2" t="s">
        <v>659</v>
      </c>
      <c r="AQ253" s="2" t="s">
        <v>306</v>
      </c>
      <c r="AR253" s="2" t="s">
        <v>311</v>
      </c>
      <c r="AS253" s="123"/>
      <c r="AT253" s="123"/>
    </row>
    <row r="254" spans="6:46" s="73" customFormat="1" ht="15" x14ac:dyDescent="0.25">
      <c r="F254" s="103"/>
      <c r="G254" s="103"/>
      <c r="H254" s="103"/>
      <c r="I254" s="103"/>
      <c r="J254" s="103"/>
      <c r="K254" s="103"/>
      <c r="L254" s="103"/>
      <c r="M254" s="103"/>
      <c r="N254" s="10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2" t="s">
        <v>145</v>
      </c>
      <c r="AK254" s="2" t="s">
        <v>305</v>
      </c>
      <c r="AL254" s="2" t="s">
        <v>680</v>
      </c>
      <c r="AM254" s="123"/>
      <c r="AN254" s="2" t="s">
        <v>50</v>
      </c>
      <c r="AO254" s="2" t="s">
        <v>480</v>
      </c>
      <c r="AP254" s="2" t="s">
        <v>669</v>
      </c>
      <c r="AQ254" s="2" t="s">
        <v>306</v>
      </c>
      <c r="AR254" s="2" t="s">
        <v>311</v>
      </c>
      <c r="AS254" s="123"/>
      <c r="AT254" s="123"/>
    </row>
    <row r="255" spans="6:46" s="73" customFormat="1" ht="15" x14ac:dyDescent="0.25">
      <c r="F255" s="103"/>
      <c r="G255" s="103"/>
      <c r="H255" s="103"/>
      <c r="I255" s="103"/>
      <c r="J255" s="103"/>
      <c r="K255" s="103"/>
      <c r="L255" s="103"/>
      <c r="M255" s="103"/>
      <c r="N255" s="10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2" t="s">
        <v>147</v>
      </c>
      <c r="AK255" s="2" t="s">
        <v>305</v>
      </c>
      <c r="AL255" s="2" t="s">
        <v>681</v>
      </c>
      <c r="AM255" s="123"/>
      <c r="AN255" s="2" t="s">
        <v>50</v>
      </c>
      <c r="AO255" s="2" t="s">
        <v>482</v>
      </c>
      <c r="AP255" s="2" t="s">
        <v>657</v>
      </c>
      <c r="AQ255" s="2" t="s">
        <v>306</v>
      </c>
      <c r="AR255" s="2" t="s">
        <v>311</v>
      </c>
      <c r="AS255" s="123"/>
      <c r="AT255" s="123"/>
    </row>
    <row r="256" spans="6:46" s="73" customFormat="1" ht="15" x14ac:dyDescent="0.25">
      <c r="F256" s="103"/>
      <c r="G256" s="103"/>
      <c r="H256" s="103"/>
      <c r="I256" s="103"/>
      <c r="J256" s="103"/>
      <c r="K256" s="103"/>
      <c r="L256" s="103"/>
      <c r="M256" s="103"/>
      <c r="N256" s="10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2" t="s">
        <v>147</v>
      </c>
      <c r="AK256" s="2" t="s">
        <v>305</v>
      </c>
      <c r="AL256" s="2" t="s">
        <v>683</v>
      </c>
      <c r="AM256" s="123"/>
      <c r="AN256" s="2" t="s">
        <v>50</v>
      </c>
      <c r="AO256" s="2" t="s">
        <v>482</v>
      </c>
      <c r="AP256" s="2" t="s">
        <v>661</v>
      </c>
      <c r="AQ256" s="2" t="s">
        <v>306</v>
      </c>
      <c r="AR256" s="2" t="s">
        <v>311</v>
      </c>
      <c r="AS256" s="123"/>
      <c r="AT256" s="123"/>
    </row>
    <row r="257" spans="6:46" s="73" customFormat="1" ht="15" x14ac:dyDescent="0.25">
      <c r="F257" s="103"/>
      <c r="G257" s="103"/>
      <c r="H257" s="103"/>
      <c r="I257" s="103"/>
      <c r="J257" s="103"/>
      <c r="K257" s="103"/>
      <c r="L257" s="103"/>
      <c r="M257" s="103"/>
      <c r="N257" s="10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2" t="s">
        <v>147</v>
      </c>
      <c r="AK257" s="2" t="s">
        <v>305</v>
      </c>
      <c r="AL257" s="2" t="s">
        <v>684</v>
      </c>
      <c r="AM257" s="123"/>
      <c r="AN257" s="2" t="s">
        <v>50</v>
      </c>
      <c r="AO257" s="2" t="s">
        <v>482</v>
      </c>
      <c r="AP257" s="2" t="s">
        <v>673</v>
      </c>
      <c r="AQ257" s="2" t="s">
        <v>306</v>
      </c>
      <c r="AR257" s="2" t="s">
        <v>311</v>
      </c>
      <c r="AS257" s="123"/>
      <c r="AT257" s="123"/>
    </row>
    <row r="258" spans="6:46" s="73" customFormat="1" ht="15" x14ac:dyDescent="0.25">
      <c r="F258" s="103"/>
      <c r="G258" s="103"/>
      <c r="H258" s="103"/>
      <c r="I258" s="103"/>
      <c r="J258" s="103"/>
      <c r="K258" s="103"/>
      <c r="L258" s="103"/>
      <c r="M258" s="103"/>
      <c r="N258" s="10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2" t="s">
        <v>147</v>
      </c>
      <c r="AK258" s="2" t="s">
        <v>305</v>
      </c>
      <c r="AL258" s="2" t="s">
        <v>685</v>
      </c>
      <c r="AM258" s="123"/>
      <c r="AN258" s="2" t="s">
        <v>52</v>
      </c>
      <c r="AO258" s="2" t="s">
        <v>486</v>
      </c>
      <c r="AP258" s="2" t="s">
        <v>679</v>
      </c>
      <c r="AQ258" s="2" t="s">
        <v>305</v>
      </c>
      <c r="AR258" s="2" t="s">
        <v>316</v>
      </c>
      <c r="AS258" s="123"/>
      <c r="AT258" s="123"/>
    </row>
    <row r="259" spans="6:46" s="73" customFormat="1" ht="15" x14ac:dyDescent="0.25">
      <c r="F259" s="103"/>
      <c r="G259" s="103"/>
      <c r="H259" s="103"/>
      <c r="I259" s="103"/>
      <c r="J259" s="103"/>
      <c r="K259" s="103"/>
      <c r="L259" s="103"/>
      <c r="M259" s="103"/>
      <c r="N259" s="10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2" t="s">
        <v>147</v>
      </c>
      <c r="AK259" s="2" t="s">
        <v>305</v>
      </c>
      <c r="AL259" s="2" t="s">
        <v>687</v>
      </c>
      <c r="AM259" s="123"/>
      <c r="AN259" s="2" t="s">
        <v>52</v>
      </c>
      <c r="AO259" s="2" t="s">
        <v>486</v>
      </c>
      <c r="AP259" s="2" t="s">
        <v>682</v>
      </c>
      <c r="AQ259" s="2" t="s">
        <v>305</v>
      </c>
      <c r="AR259" s="2" t="s">
        <v>316</v>
      </c>
      <c r="AS259" s="123"/>
      <c r="AT259" s="123"/>
    </row>
    <row r="260" spans="6:46" s="73" customFormat="1" ht="15" x14ac:dyDescent="0.25">
      <c r="F260" s="103"/>
      <c r="G260" s="103"/>
      <c r="H260" s="103"/>
      <c r="I260" s="103"/>
      <c r="J260" s="103"/>
      <c r="K260" s="103"/>
      <c r="L260" s="103"/>
      <c r="M260" s="103"/>
      <c r="N260" s="10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2" t="s">
        <v>147</v>
      </c>
      <c r="AK260" s="2" t="s">
        <v>305</v>
      </c>
      <c r="AL260" s="2" t="s">
        <v>689</v>
      </c>
      <c r="AM260" s="123"/>
      <c r="AN260" s="2" t="s">
        <v>52</v>
      </c>
      <c r="AO260" s="2" t="s">
        <v>488</v>
      </c>
      <c r="AP260" s="2" t="s">
        <v>679</v>
      </c>
      <c r="AQ260" s="2" t="s">
        <v>305</v>
      </c>
      <c r="AR260" s="2" t="s">
        <v>316</v>
      </c>
      <c r="AS260" s="123"/>
      <c r="AT260" s="123"/>
    </row>
    <row r="261" spans="6:46" s="73" customFormat="1" ht="15" x14ac:dyDescent="0.25">
      <c r="F261" s="103"/>
      <c r="G261" s="103"/>
      <c r="H261" s="103"/>
      <c r="I261" s="103"/>
      <c r="J261" s="103"/>
      <c r="K261" s="103"/>
      <c r="L261" s="103"/>
      <c r="M261" s="103"/>
      <c r="N261" s="10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2" t="s">
        <v>147</v>
      </c>
      <c r="AK261" s="2" t="s">
        <v>306</v>
      </c>
      <c r="AL261" s="2" t="s">
        <v>690</v>
      </c>
      <c r="AM261" s="123"/>
      <c r="AN261" s="2" t="s">
        <v>52</v>
      </c>
      <c r="AO261" s="2" t="s">
        <v>488</v>
      </c>
      <c r="AP261" s="2" t="s">
        <v>682</v>
      </c>
      <c r="AQ261" s="2" t="s">
        <v>305</v>
      </c>
      <c r="AR261" s="2" t="s">
        <v>316</v>
      </c>
      <c r="AS261" s="123"/>
      <c r="AT261" s="123"/>
    </row>
    <row r="262" spans="6:46" s="73" customFormat="1" ht="15" x14ac:dyDescent="0.25">
      <c r="F262" s="103"/>
      <c r="G262" s="103"/>
      <c r="H262" s="103"/>
      <c r="I262" s="103"/>
      <c r="J262" s="103"/>
      <c r="K262" s="103"/>
      <c r="L262" s="103"/>
      <c r="M262" s="103"/>
      <c r="N262" s="10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2" t="s">
        <v>147</v>
      </c>
      <c r="AK262" s="2" t="s">
        <v>306</v>
      </c>
      <c r="AL262" s="2" t="s">
        <v>692</v>
      </c>
      <c r="AM262" s="123"/>
      <c r="AN262" s="2" t="s">
        <v>52</v>
      </c>
      <c r="AO262" s="2" t="s">
        <v>490</v>
      </c>
      <c r="AP262" s="2" t="s">
        <v>686</v>
      </c>
      <c r="AQ262" s="2" t="s">
        <v>305</v>
      </c>
      <c r="AR262" s="2" t="s">
        <v>316</v>
      </c>
      <c r="AS262" s="123"/>
      <c r="AT262" s="123"/>
    </row>
    <row r="263" spans="6:46" s="73" customFormat="1" ht="15" x14ac:dyDescent="0.25">
      <c r="F263" s="103"/>
      <c r="G263" s="103"/>
      <c r="H263" s="103"/>
      <c r="I263" s="103"/>
      <c r="J263" s="103"/>
      <c r="K263" s="103"/>
      <c r="L263" s="103"/>
      <c r="M263" s="103"/>
      <c r="N263" s="10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2" t="s">
        <v>147</v>
      </c>
      <c r="AK263" s="2" t="s">
        <v>306</v>
      </c>
      <c r="AL263" s="2" t="s">
        <v>695</v>
      </c>
      <c r="AM263" s="123"/>
      <c r="AN263" s="2" t="s">
        <v>52</v>
      </c>
      <c r="AO263" s="2" t="s">
        <v>490</v>
      </c>
      <c r="AP263" s="2" t="s">
        <v>688</v>
      </c>
      <c r="AQ263" s="2" t="s">
        <v>305</v>
      </c>
      <c r="AR263" s="2" t="s">
        <v>316</v>
      </c>
      <c r="AS263" s="123"/>
      <c r="AT263" s="123"/>
    </row>
    <row r="264" spans="6:46" s="73" customFormat="1" ht="15" x14ac:dyDescent="0.25">
      <c r="F264" s="103"/>
      <c r="G264" s="103"/>
      <c r="H264" s="103"/>
      <c r="I264" s="103"/>
      <c r="J264" s="103"/>
      <c r="K264" s="103"/>
      <c r="L264" s="103"/>
      <c r="M264" s="103"/>
      <c r="N264" s="10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2" t="s">
        <v>147</v>
      </c>
      <c r="AK264" s="2" t="s">
        <v>306</v>
      </c>
      <c r="AL264" s="2" t="s">
        <v>697</v>
      </c>
      <c r="AM264" s="123"/>
      <c r="AN264" s="2" t="s">
        <v>52</v>
      </c>
      <c r="AO264" s="2" t="s">
        <v>492</v>
      </c>
      <c r="AP264" s="2" t="s">
        <v>691</v>
      </c>
      <c r="AQ264" s="2" t="s">
        <v>305</v>
      </c>
      <c r="AR264" s="2" t="s">
        <v>316</v>
      </c>
      <c r="AS264" s="123"/>
      <c r="AT264" s="123"/>
    </row>
    <row r="265" spans="6:46" s="73" customFormat="1" ht="15" x14ac:dyDescent="0.25">
      <c r="F265" s="103"/>
      <c r="G265" s="103"/>
      <c r="H265" s="103"/>
      <c r="I265" s="103"/>
      <c r="J265" s="103"/>
      <c r="K265" s="103"/>
      <c r="L265" s="103"/>
      <c r="M265" s="103"/>
      <c r="N265" s="10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2" t="s">
        <v>147</v>
      </c>
      <c r="AK265" s="2" t="s">
        <v>306</v>
      </c>
      <c r="AL265" s="2" t="s">
        <v>699</v>
      </c>
      <c r="AM265" s="123"/>
      <c r="AN265" s="2" t="s">
        <v>52</v>
      </c>
      <c r="AO265" s="2" t="s">
        <v>492</v>
      </c>
      <c r="AP265" s="2" t="s">
        <v>693</v>
      </c>
      <c r="AQ265" s="2" t="s">
        <v>305</v>
      </c>
      <c r="AR265" s="2" t="s">
        <v>316</v>
      </c>
      <c r="AS265" s="123"/>
      <c r="AT265" s="123"/>
    </row>
    <row r="266" spans="6:46" s="73" customFormat="1" ht="15" x14ac:dyDescent="0.25">
      <c r="F266" s="103"/>
      <c r="G266" s="103"/>
      <c r="H266" s="103"/>
      <c r="I266" s="103"/>
      <c r="J266" s="103"/>
      <c r="K266" s="103"/>
      <c r="L266" s="103"/>
      <c r="M266" s="103"/>
      <c r="N266" s="10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2" t="s">
        <v>149</v>
      </c>
      <c r="AK266" s="2" t="s">
        <v>306</v>
      </c>
      <c r="AL266" s="2" t="s">
        <v>701</v>
      </c>
      <c r="AM266" s="123"/>
      <c r="AN266" s="2" t="s">
        <v>52</v>
      </c>
      <c r="AO266" s="2" t="s">
        <v>497</v>
      </c>
      <c r="AP266" s="2" t="s">
        <v>703</v>
      </c>
      <c r="AQ266" s="2" t="s">
        <v>306</v>
      </c>
      <c r="AR266" s="2" t="s">
        <v>311</v>
      </c>
      <c r="AS266" s="123"/>
      <c r="AT266" s="123"/>
    </row>
    <row r="267" spans="6:46" s="73" customFormat="1" ht="15" x14ac:dyDescent="0.25">
      <c r="F267" s="103"/>
      <c r="G267" s="103"/>
      <c r="H267" s="103"/>
      <c r="I267" s="103"/>
      <c r="J267" s="103"/>
      <c r="K267" s="103"/>
      <c r="L267" s="103"/>
      <c r="M267" s="103"/>
      <c r="N267" s="10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2" t="s">
        <v>149</v>
      </c>
      <c r="AK267" s="2" t="s">
        <v>306</v>
      </c>
      <c r="AL267" s="2" t="s">
        <v>702</v>
      </c>
      <c r="AM267" s="123"/>
      <c r="AN267" s="2" t="s">
        <v>52</v>
      </c>
      <c r="AO267" s="2" t="s">
        <v>497</v>
      </c>
      <c r="AP267" s="2" t="s">
        <v>705</v>
      </c>
      <c r="AQ267" s="2" t="s">
        <v>306</v>
      </c>
      <c r="AR267" s="2" t="s">
        <v>311</v>
      </c>
      <c r="AS267" s="123"/>
      <c r="AT267" s="123"/>
    </row>
    <row r="268" spans="6:46" s="73" customFormat="1" ht="15" x14ac:dyDescent="0.25">
      <c r="F268" s="103"/>
      <c r="G268" s="103"/>
      <c r="H268" s="103"/>
      <c r="I268" s="103"/>
      <c r="J268" s="103"/>
      <c r="K268" s="103"/>
      <c r="L268" s="103"/>
      <c r="M268" s="103"/>
      <c r="N268" s="10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2" t="s">
        <v>151</v>
      </c>
      <c r="AK268" s="2" t="s">
        <v>305</v>
      </c>
      <c r="AL268" s="2" t="s">
        <v>704</v>
      </c>
      <c r="AM268" s="123"/>
      <c r="AN268" s="2" t="s">
        <v>52</v>
      </c>
      <c r="AO268" s="2" t="s">
        <v>497</v>
      </c>
      <c r="AP268" s="2" t="s">
        <v>707</v>
      </c>
      <c r="AQ268" s="2" t="s">
        <v>306</v>
      </c>
      <c r="AR268" s="2" t="s">
        <v>311</v>
      </c>
      <c r="AS268" s="123"/>
      <c r="AT268" s="123"/>
    </row>
    <row r="269" spans="6:46" s="73" customFormat="1" ht="15" x14ac:dyDescent="0.25">
      <c r="F269" s="103"/>
      <c r="G269" s="103"/>
      <c r="H269" s="103"/>
      <c r="I269" s="103"/>
      <c r="J269" s="103"/>
      <c r="K269" s="103"/>
      <c r="L269" s="103"/>
      <c r="M269" s="103"/>
      <c r="N269" s="10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2" t="s">
        <v>151</v>
      </c>
      <c r="AK269" s="2" t="s">
        <v>305</v>
      </c>
      <c r="AL269" s="2" t="s">
        <v>706</v>
      </c>
      <c r="AM269" s="123"/>
      <c r="AN269" s="2" t="s">
        <v>52</v>
      </c>
      <c r="AO269" s="2" t="s">
        <v>497</v>
      </c>
      <c r="AP269" s="2" t="s">
        <v>709</v>
      </c>
      <c r="AQ269" s="2" t="s">
        <v>306</v>
      </c>
      <c r="AR269" s="2" t="s">
        <v>311</v>
      </c>
      <c r="AS269" s="123"/>
      <c r="AT269" s="123"/>
    </row>
    <row r="270" spans="6:46" s="73" customFormat="1" ht="15" x14ac:dyDescent="0.25">
      <c r="F270" s="103"/>
      <c r="G270" s="103"/>
      <c r="H270" s="103"/>
      <c r="I270" s="103"/>
      <c r="J270" s="103"/>
      <c r="K270" s="103"/>
      <c r="L270" s="103"/>
      <c r="M270" s="103"/>
      <c r="N270" s="10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2" t="s">
        <v>151</v>
      </c>
      <c r="AK270" s="2" t="s">
        <v>305</v>
      </c>
      <c r="AL270" s="2" t="s">
        <v>708</v>
      </c>
      <c r="AM270" s="123"/>
      <c r="AN270" s="2" t="s">
        <v>52</v>
      </c>
      <c r="AO270" s="2" t="s">
        <v>497</v>
      </c>
      <c r="AP270" s="2" t="s">
        <v>711</v>
      </c>
      <c r="AQ270" s="2" t="s">
        <v>306</v>
      </c>
      <c r="AR270" s="2" t="s">
        <v>311</v>
      </c>
      <c r="AS270" s="123"/>
      <c r="AT270" s="123"/>
    </row>
    <row r="271" spans="6:46" s="73" customFormat="1" ht="15" x14ac:dyDescent="0.25">
      <c r="F271" s="103"/>
      <c r="G271" s="103"/>
      <c r="H271" s="103"/>
      <c r="I271" s="103"/>
      <c r="J271" s="103"/>
      <c r="K271" s="103"/>
      <c r="L271" s="103"/>
      <c r="M271" s="103"/>
      <c r="N271" s="10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2" t="s">
        <v>151</v>
      </c>
      <c r="AK271" s="2" t="s">
        <v>305</v>
      </c>
      <c r="AL271" s="2" t="s">
        <v>710</v>
      </c>
      <c r="AM271" s="123"/>
      <c r="AN271" s="2" t="s">
        <v>52</v>
      </c>
      <c r="AO271" s="2" t="s">
        <v>497</v>
      </c>
      <c r="AP271" s="2" t="s">
        <v>713</v>
      </c>
      <c r="AQ271" s="2" t="s">
        <v>306</v>
      </c>
      <c r="AR271" s="2" t="s">
        <v>311</v>
      </c>
      <c r="AS271" s="123"/>
      <c r="AT271" s="123"/>
    </row>
    <row r="272" spans="6:46" s="73" customFormat="1" ht="15" x14ac:dyDescent="0.25">
      <c r="F272" s="103"/>
      <c r="G272" s="103"/>
      <c r="H272" s="103"/>
      <c r="I272" s="103"/>
      <c r="J272" s="103"/>
      <c r="K272" s="103"/>
      <c r="L272" s="103"/>
      <c r="M272" s="103"/>
      <c r="N272" s="10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2" t="s">
        <v>151</v>
      </c>
      <c r="AK272" s="2" t="s">
        <v>305</v>
      </c>
      <c r="AL272" s="2" t="s">
        <v>712</v>
      </c>
      <c r="AM272" s="123"/>
      <c r="AN272" s="2" t="s">
        <v>52</v>
      </c>
      <c r="AO272" s="2" t="s">
        <v>501</v>
      </c>
      <c r="AP272" s="2" t="s">
        <v>725</v>
      </c>
      <c r="AQ272" s="2" t="s">
        <v>306</v>
      </c>
      <c r="AR272" s="2" t="s">
        <v>311</v>
      </c>
      <c r="AS272" s="123"/>
      <c r="AT272" s="123"/>
    </row>
    <row r="273" spans="6:46" s="73" customFormat="1" ht="15" x14ac:dyDescent="0.25">
      <c r="F273" s="103"/>
      <c r="G273" s="103"/>
      <c r="H273" s="103"/>
      <c r="I273" s="103"/>
      <c r="J273" s="103"/>
      <c r="K273" s="103"/>
      <c r="L273" s="103"/>
      <c r="M273" s="103"/>
      <c r="N273" s="10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2" t="s">
        <v>151</v>
      </c>
      <c r="AK273" s="2" t="s">
        <v>305</v>
      </c>
      <c r="AL273" s="2" t="s">
        <v>714</v>
      </c>
      <c r="AM273" s="123"/>
      <c r="AN273" s="2" t="s">
        <v>52</v>
      </c>
      <c r="AO273" s="2" t="s">
        <v>501</v>
      </c>
      <c r="AP273" s="2" t="s">
        <v>727</v>
      </c>
      <c r="AQ273" s="2" t="s">
        <v>306</v>
      </c>
      <c r="AR273" s="2" t="s">
        <v>311</v>
      </c>
      <c r="AS273" s="123"/>
      <c r="AT273" s="123"/>
    </row>
    <row r="274" spans="6:46" s="73" customFormat="1" ht="15" x14ac:dyDescent="0.25">
      <c r="F274" s="103"/>
      <c r="G274" s="103"/>
      <c r="H274" s="103"/>
      <c r="I274" s="103"/>
      <c r="J274" s="103"/>
      <c r="K274" s="103"/>
      <c r="L274" s="103"/>
      <c r="M274" s="103"/>
      <c r="N274" s="10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2" t="s">
        <v>151</v>
      </c>
      <c r="AK274" s="2" t="s">
        <v>305</v>
      </c>
      <c r="AL274" s="2" t="s">
        <v>715</v>
      </c>
      <c r="AM274" s="123"/>
      <c r="AN274" s="2" t="s">
        <v>52</v>
      </c>
      <c r="AO274" s="2" t="s">
        <v>501</v>
      </c>
      <c r="AP274" s="2" t="s">
        <v>729</v>
      </c>
      <c r="AQ274" s="2" t="s">
        <v>306</v>
      </c>
      <c r="AR274" s="2" t="s">
        <v>311</v>
      </c>
      <c r="AS274" s="123"/>
      <c r="AT274" s="123"/>
    </row>
    <row r="275" spans="6:46" s="73" customFormat="1" ht="15" x14ac:dyDescent="0.25">
      <c r="F275" s="103"/>
      <c r="G275" s="103"/>
      <c r="H275" s="103"/>
      <c r="I275" s="103"/>
      <c r="J275" s="103"/>
      <c r="K275" s="103"/>
      <c r="L275" s="103"/>
      <c r="M275" s="103"/>
      <c r="N275" s="10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2" t="s">
        <v>151</v>
      </c>
      <c r="AK275" s="2" t="s">
        <v>305</v>
      </c>
      <c r="AL275" s="2" t="s">
        <v>717</v>
      </c>
      <c r="AM275" s="123"/>
      <c r="AN275" s="2" t="s">
        <v>52</v>
      </c>
      <c r="AO275" s="2" t="s">
        <v>501</v>
      </c>
      <c r="AP275" s="2" t="s">
        <v>731</v>
      </c>
      <c r="AQ275" s="2" t="s">
        <v>306</v>
      </c>
      <c r="AR275" s="2" t="s">
        <v>311</v>
      </c>
      <c r="AS275" s="123"/>
      <c r="AT275" s="123"/>
    </row>
    <row r="276" spans="6:46" s="73" customFormat="1" ht="15" x14ac:dyDescent="0.25">
      <c r="F276" s="103"/>
      <c r="G276" s="103"/>
      <c r="H276" s="103"/>
      <c r="I276" s="103"/>
      <c r="J276" s="103"/>
      <c r="K276" s="103"/>
      <c r="L276" s="103"/>
      <c r="M276" s="103"/>
      <c r="N276" s="10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2" t="s">
        <v>151</v>
      </c>
      <c r="AK276" s="2" t="s">
        <v>305</v>
      </c>
      <c r="AL276" s="2" t="s">
        <v>719</v>
      </c>
      <c r="AM276" s="123"/>
      <c r="AN276" s="2" t="s">
        <v>52</v>
      </c>
      <c r="AO276" s="2" t="s">
        <v>503</v>
      </c>
      <c r="AP276" s="2" t="s">
        <v>732</v>
      </c>
      <c r="AQ276" s="2" t="s">
        <v>306</v>
      </c>
      <c r="AR276" s="2" t="s">
        <v>311</v>
      </c>
      <c r="AS276" s="123"/>
      <c r="AT276" s="123"/>
    </row>
    <row r="277" spans="6:46" s="73" customFormat="1" ht="15" x14ac:dyDescent="0.25">
      <c r="F277" s="103"/>
      <c r="G277" s="103"/>
      <c r="H277" s="103"/>
      <c r="I277" s="103"/>
      <c r="J277" s="103"/>
      <c r="K277" s="103"/>
      <c r="L277" s="103"/>
      <c r="M277" s="103"/>
      <c r="N277" s="10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2" t="s">
        <v>151</v>
      </c>
      <c r="AK277" s="2" t="s">
        <v>305</v>
      </c>
      <c r="AL277" s="2" t="s">
        <v>721</v>
      </c>
      <c r="AM277" s="123"/>
      <c r="AN277" s="2" t="s">
        <v>52</v>
      </c>
      <c r="AO277" s="2" t="s">
        <v>503</v>
      </c>
      <c r="AP277" s="2" t="s">
        <v>733</v>
      </c>
      <c r="AQ277" s="2" t="s">
        <v>306</v>
      </c>
      <c r="AR277" s="2" t="s">
        <v>312</v>
      </c>
      <c r="AS277" s="123"/>
      <c r="AT277" s="123"/>
    </row>
    <row r="278" spans="6:46" s="73" customFormat="1" ht="15" x14ac:dyDescent="0.25">
      <c r="F278" s="103"/>
      <c r="G278" s="103"/>
      <c r="H278" s="103"/>
      <c r="I278" s="103"/>
      <c r="J278" s="103"/>
      <c r="K278" s="103"/>
      <c r="L278" s="103"/>
      <c r="M278" s="103"/>
      <c r="N278" s="10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2" t="s">
        <v>151</v>
      </c>
      <c r="AK278" s="2" t="s">
        <v>305</v>
      </c>
      <c r="AL278" s="2" t="s">
        <v>722</v>
      </c>
      <c r="AM278" s="123"/>
      <c r="AN278" s="2" t="s">
        <v>52</v>
      </c>
      <c r="AO278" s="2" t="s">
        <v>1617</v>
      </c>
      <c r="AP278" s="2" t="s">
        <v>322</v>
      </c>
      <c r="AQ278" s="2" t="s">
        <v>306</v>
      </c>
      <c r="AR278" s="2" t="s">
        <v>311</v>
      </c>
      <c r="AS278" s="123"/>
      <c r="AT278" s="123"/>
    </row>
    <row r="279" spans="6:46" s="73" customFormat="1" ht="15" x14ac:dyDescent="0.25">
      <c r="F279" s="103"/>
      <c r="G279" s="103"/>
      <c r="H279" s="103"/>
      <c r="I279" s="103"/>
      <c r="J279" s="103"/>
      <c r="K279" s="103"/>
      <c r="L279" s="103"/>
      <c r="M279" s="103"/>
      <c r="N279" s="10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2" t="s">
        <v>151</v>
      </c>
      <c r="AK279" s="2" t="s">
        <v>305</v>
      </c>
      <c r="AL279" s="2" t="s">
        <v>724</v>
      </c>
      <c r="AM279" s="123"/>
      <c r="AN279" s="2" t="s">
        <v>52</v>
      </c>
      <c r="AO279" s="2" t="s">
        <v>1617</v>
      </c>
      <c r="AP279" s="2" t="s">
        <v>374</v>
      </c>
      <c r="AQ279" s="2" t="s">
        <v>306</v>
      </c>
      <c r="AR279" s="2" t="s">
        <v>311</v>
      </c>
      <c r="AS279" s="123"/>
      <c r="AT279" s="123"/>
    </row>
    <row r="280" spans="6:46" s="73" customFormat="1" ht="15" x14ac:dyDescent="0.25">
      <c r="F280" s="103"/>
      <c r="G280" s="103"/>
      <c r="H280" s="103"/>
      <c r="I280" s="103"/>
      <c r="J280" s="103"/>
      <c r="K280" s="103"/>
      <c r="L280" s="103"/>
      <c r="M280" s="103"/>
      <c r="N280" s="10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2" t="s">
        <v>153</v>
      </c>
      <c r="AK280" s="2" t="s">
        <v>307</v>
      </c>
      <c r="AL280" s="2" t="s">
        <v>726</v>
      </c>
      <c r="AM280" s="123"/>
      <c r="AN280" s="2" t="s">
        <v>54</v>
      </c>
      <c r="AO280" s="2" t="s">
        <v>505</v>
      </c>
      <c r="AP280" s="2" t="s">
        <v>379</v>
      </c>
      <c r="AQ280" s="2" t="s">
        <v>305</v>
      </c>
      <c r="AR280" s="2" t="s">
        <v>316</v>
      </c>
      <c r="AS280" s="123"/>
      <c r="AT280" s="123"/>
    </row>
    <row r="281" spans="6:46" s="73" customFormat="1" ht="15" x14ac:dyDescent="0.25">
      <c r="F281" s="103"/>
      <c r="G281" s="103"/>
      <c r="H281" s="103"/>
      <c r="I281" s="103"/>
      <c r="J281" s="103"/>
      <c r="K281" s="103"/>
      <c r="L281" s="103"/>
      <c r="M281" s="103"/>
      <c r="N281" s="10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2" t="s">
        <v>155</v>
      </c>
      <c r="AK281" s="2" t="s">
        <v>306</v>
      </c>
      <c r="AL281" s="2" t="s">
        <v>728</v>
      </c>
      <c r="AM281" s="123"/>
      <c r="AN281" s="2" t="s">
        <v>54</v>
      </c>
      <c r="AO281" s="2" t="s">
        <v>505</v>
      </c>
      <c r="AP281" s="2" t="s">
        <v>381</v>
      </c>
      <c r="AQ281" s="2" t="s">
        <v>305</v>
      </c>
      <c r="AR281" s="2" t="s">
        <v>316</v>
      </c>
      <c r="AS281" s="123"/>
      <c r="AT281" s="123"/>
    </row>
    <row r="282" spans="6:46" s="73" customFormat="1" ht="15" x14ac:dyDescent="0.25">
      <c r="F282" s="103"/>
      <c r="G282" s="103"/>
      <c r="H282" s="103"/>
      <c r="I282" s="103"/>
      <c r="J282" s="103"/>
      <c r="K282" s="103"/>
      <c r="L282" s="103"/>
      <c r="M282" s="103"/>
      <c r="N282" s="10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2" t="s">
        <v>157</v>
      </c>
      <c r="AK282" s="2" t="s">
        <v>306</v>
      </c>
      <c r="AL282" s="2" t="s">
        <v>730</v>
      </c>
      <c r="AM282" s="123"/>
      <c r="AN282" s="2" t="s">
        <v>54</v>
      </c>
      <c r="AO282" s="2" t="s">
        <v>507</v>
      </c>
      <c r="AP282" s="2" t="s">
        <v>379</v>
      </c>
      <c r="AQ282" s="2" t="s">
        <v>305</v>
      </c>
      <c r="AR282" s="2" t="s">
        <v>316</v>
      </c>
      <c r="AS282" s="123"/>
      <c r="AT282" s="123"/>
    </row>
    <row r="283" spans="6:46" s="73" customFormat="1" ht="15" x14ac:dyDescent="0.25">
      <c r="F283" s="103"/>
      <c r="G283" s="103"/>
      <c r="H283" s="103"/>
      <c r="I283" s="103"/>
      <c r="J283" s="103"/>
      <c r="K283" s="103"/>
      <c r="L283" s="103"/>
      <c r="M283" s="103"/>
      <c r="N283" s="10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2" t="s">
        <v>1709</v>
      </c>
      <c r="AK283" s="2" t="s">
        <v>305</v>
      </c>
      <c r="AL283" s="2" t="s">
        <v>1852</v>
      </c>
      <c r="AM283" s="123"/>
      <c r="AN283" s="2" t="s">
        <v>54</v>
      </c>
      <c r="AO283" s="2" t="s">
        <v>507</v>
      </c>
      <c r="AP283" s="2" t="s">
        <v>381</v>
      </c>
      <c r="AQ283" s="2" t="s">
        <v>305</v>
      </c>
      <c r="AR283" s="2" t="s">
        <v>316</v>
      </c>
      <c r="AS283" s="123"/>
      <c r="AT283" s="123"/>
    </row>
    <row r="284" spans="6:46" s="73" customFormat="1" ht="15" x14ac:dyDescent="0.25">
      <c r="F284" s="103"/>
      <c r="G284" s="103"/>
      <c r="H284" s="103"/>
      <c r="I284" s="103"/>
      <c r="J284" s="103"/>
      <c r="K284" s="103"/>
      <c r="L284" s="103"/>
      <c r="M284" s="103"/>
      <c r="N284" s="10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2" t="s">
        <v>1817</v>
      </c>
      <c r="AK284" s="2" t="s">
        <v>306</v>
      </c>
      <c r="AL284" s="2" t="s">
        <v>674</v>
      </c>
      <c r="AM284" s="123"/>
      <c r="AN284" s="2" t="s">
        <v>54</v>
      </c>
      <c r="AO284" s="2" t="s">
        <v>509</v>
      </c>
      <c r="AP284" s="2" t="s">
        <v>379</v>
      </c>
      <c r="AQ284" s="2" t="s">
        <v>305</v>
      </c>
      <c r="AR284" s="2" t="s">
        <v>316</v>
      </c>
      <c r="AS284" s="123"/>
      <c r="AT284" s="123"/>
    </row>
    <row r="285" spans="6:46" s="73" customFormat="1" ht="15" x14ac:dyDescent="0.25">
      <c r="F285" s="103"/>
      <c r="G285" s="103"/>
      <c r="H285" s="103"/>
      <c r="I285" s="103"/>
      <c r="J285" s="103"/>
      <c r="K285" s="103"/>
      <c r="L285" s="103"/>
      <c r="M285" s="103"/>
      <c r="N285" s="10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2" t="s">
        <v>1818</v>
      </c>
      <c r="AK285" s="2" t="s">
        <v>306</v>
      </c>
      <c r="AL285" s="2" t="s">
        <v>1711</v>
      </c>
      <c r="AM285" s="123"/>
      <c r="AN285" s="2" t="s">
        <v>54</v>
      </c>
      <c r="AO285" s="2" t="s">
        <v>509</v>
      </c>
      <c r="AP285" s="2" t="s">
        <v>381</v>
      </c>
      <c r="AQ285" s="2" t="s">
        <v>305</v>
      </c>
      <c r="AR285" s="2" t="s">
        <v>316</v>
      </c>
      <c r="AS285" s="123"/>
      <c r="AT285" s="123"/>
    </row>
    <row r="286" spans="6:46" s="73" customFormat="1" ht="15" x14ac:dyDescent="0.25">
      <c r="F286" s="103"/>
      <c r="G286" s="103"/>
      <c r="H286" s="103"/>
      <c r="I286" s="103"/>
      <c r="J286" s="103"/>
      <c r="K286" s="103"/>
      <c r="L286" s="103"/>
      <c r="M286" s="103"/>
      <c r="N286" s="10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2" t="s">
        <v>1820</v>
      </c>
      <c r="AK286" s="2" t="s">
        <v>308</v>
      </c>
      <c r="AL286" s="2" t="s">
        <v>1821</v>
      </c>
      <c r="AM286" s="123"/>
      <c r="AN286" s="2" t="s">
        <v>54</v>
      </c>
      <c r="AO286" s="2" t="s">
        <v>509</v>
      </c>
      <c r="AP286" s="2" t="s">
        <v>382</v>
      </c>
      <c r="AQ286" s="2" t="s">
        <v>305</v>
      </c>
      <c r="AR286" s="2" t="s">
        <v>316</v>
      </c>
      <c r="AS286" s="123"/>
      <c r="AT286" s="123"/>
    </row>
    <row r="287" spans="6:46" s="73" customFormat="1" ht="15" x14ac:dyDescent="0.25">
      <c r="F287" s="103"/>
      <c r="G287" s="103"/>
      <c r="H287" s="103"/>
      <c r="I287" s="103"/>
      <c r="J287" s="103"/>
      <c r="K287" s="103"/>
      <c r="L287" s="103"/>
      <c r="M287" s="103"/>
      <c r="N287" s="10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2" t="s">
        <v>290</v>
      </c>
      <c r="AK287" s="2"/>
      <c r="AL287" s="2"/>
      <c r="AM287" s="123"/>
      <c r="AN287" s="2" t="s">
        <v>54</v>
      </c>
      <c r="AO287" s="2" t="s">
        <v>510</v>
      </c>
      <c r="AP287" s="2" t="s">
        <v>379</v>
      </c>
      <c r="AQ287" s="2" t="s">
        <v>305</v>
      </c>
      <c r="AR287" s="2" t="s">
        <v>316</v>
      </c>
      <c r="AS287" s="123"/>
      <c r="AT287" s="123"/>
    </row>
    <row r="288" spans="6:46" s="73" customFormat="1" x14ac:dyDescent="0.3">
      <c r="F288" s="103"/>
      <c r="G288" s="103"/>
      <c r="H288" s="103"/>
      <c r="I288" s="103"/>
      <c r="J288" s="103"/>
      <c r="K288" s="103"/>
      <c r="L288" s="103"/>
      <c r="M288" s="103"/>
      <c r="N288" s="10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47"/>
      <c r="AK288" s="47"/>
      <c r="AL288" s="47"/>
      <c r="AM288" s="123"/>
      <c r="AN288" s="2" t="s">
        <v>54</v>
      </c>
      <c r="AO288" s="2" t="s">
        <v>510</v>
      </c>
      <c r="AP288" s="2" t="s">
        <v>381</v>
      </c>
      <c r="AQ288" s="2" t="s">
        <v>305</v>
      </c>
      <c r="AR288" s="2" t="s">
        <v>316</v>
      </c>
      <c r="AS288" s="123"/>
      <c r="AT288" s="123"/>
    </row>
    <row r="289" spans="6:46" s="73" customFormat="1" x14ac:dyDescent="0.3">
      <c r="F289" s="103"/>
      <c r="G289" s="103"/>
      <c r="H289" s="103"/>
      <c r="I289" s="103"/>
      <c r="J289" s="103"/>
      <c r="K289" s="103"/>
      <c r="L289" s="103"/>
      <c r="M289" s="103"/>
      <c r="N289" s="10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47"/>
      <c r="AK289" s="47"/>
      <c r="AL289" s="47"/>
      <c r="AM289" s="123"/>
      <c r="AN289" s="2" t="s">
        <v>54</v>
      </c>
      <c r="AO289" s="2" t="s">
        <v>511</v>
      </c>
      <c r="AP289" s="2" t="s">
        <v>734</v>
      </c>
      <c r="AQ289" s="2" t="s">
        <v>306</v>
      </c>
      <c r="AR289" s="2" t="s">
        <v>311</v>
      </c>
      <c r="AS289" s="123"/>
      <c r="AT289" s="123"/>
    </row>
    <row r="290" spans="6:46" s="73" customFormat="1" x14ac:dyDescent="0.3">
      <c r="F290" s="103"/>
      <c r="G290" s="103"/>
      <c r="H290" s="103"/>
      <c r="I290" s="103"/>
      <c r="J290" s="103"/>
      <c r="K290" s="103"/>
      <c r="L290" s="103"/>
      <c r="M290" s="103"/>
      <c r="N290" s="10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47"/>
      <c r="AK290" s="47"/>
      <c r="AL290" s="47"/>
      <c r="AM290" s="123"/>
      <c r="AN290" s="2" t="s">
        <v>54</v>
      </c>
      <c r="AO290" s="2" t="s">
        <v>512</v>
      </c>
      <c r="AP290" s="2" t="s">
        <v>735</v>
      </c>
      <c r="AQ290" s="2" t="s">
        <v>306</v>
      </c>
      <c r="AR290" s="2" t="s">
        <v>311</v>
      </c>
      <c r="AS290" s="123"/>
      <c r="AT290" s="123"/>
    </row>
    <row r="291" spans="6:46" s="73" customFormat="1" x14ac:dyDescent="0.3">
      <c r="F291" s="103"/>
      <c r="G291" s="103"/>
      <c r="H291" s="103"/>
      <c r="I291" s="103"/>
      <c r="J291" s="103"/>
      <c r="K291" s="103"/>
      <c r="L291" s="103"/>
      <c r="M291" s="103"/>
      <c r="N291" s="10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47"/>
      <c r="AK291" s="47"/>
      <c r="AL291" s="47"/>
      <c r="AM291" s="123"/>
      <c r="AN291" s="2" t="s">
        <v>54</v>
      </c>
      <c r="AO291" s="2" t="s">
        <v>512</v>
      </c>
      <c r="AP291" s="2" t="s">
        <v>736</v>
      </c>
      <c r="AQ291" s="2" t="s">
        <v>306</v>
      </c>
      <c r="AR291" s="2" t="s">
        <v>311</v>
      </c>
      <c r="AS291" s="123"/>
      <c r="AT291" s="123"/>
    </row>
    <row r="292" spans="6:46" s="73" customFormat="1" x14ac:dyDescent="0.3">
      <c r="F292" s="103"/>
      <c r="G292" s="103"/>
      <c r="H292" s="103"/>
      <c r="I292" s="103"/>
      <c r="J292" s="103"/>
      <c r="K292" s="103"/>
      <c r="L292" s="103"/>
      <c r="M292" s="103"/>
      <c r="N292" s="10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47"/>
      <c r="AK292" s="47"/>
      <c r="AL292" s="47"/>
      <c r="AM292" s="123"/>
      <c r="AN292" s="2" t="s">
        <v>54</v>
      </c>
      <c r="AO292" s="2" t="s">
        <v>513</v>
      </c>
      <c r="AP292" s="2" t="s">
        <v>734</v>
      </c>
      <c r="AQ292" s="2" t="s">
        <v>306</v>
      </c>
      <c r="AR292" s="2" t="s">
        <v>311</v>
      </c>
      <c r="AS292" s="123"/>
      <c r="AT292" s="123"/>
    </row>
    <row r="293" spans="6:46" s="73" customFormat="1" x14ac:dyDescent="0.3">
      <c r="F293" s="103"/>
      <c r="G293" s="103"/>
      <c r="H293" s="103"/>
      <c r="I293" s="103"/>
      <c r="J293" s="103"/>
      <c r="K293" s="103"/>
      <c r="L293" s="103"/>
      <c r="M293" s="103"/>
      <c r="N293" s="10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47"/>
      <c r="AK293" s="47"/>
      <c r="AL293" s="47"/>
      <c r="AM293" s="123"/>
      <c r="AN293" s="2" t="s">
        <v>54</v>
      </c>
      <c r="AO293" s="2" t="s">
        <v>514</v>
      </c>
      <c r="AP293" s="2" t="s">
        <v>403</v>
      </c>
      <c r="AQ293" s="2" t="s">
        <v>306</v>
      </c>
      <c r="AR293" s="2" t="s">
        <v>311</v>
      </c>
      <c r="AS293" s="123"/>
      <c r="AT293" s="123"/>
    </row>
    <row r="294" spans="6:46" s="73" customFormat="1" x14ac:dyDescent="0.3">
      <c r="F294" s="103"/>
      <c r="G294" s="103"/>
      <c r="H294" s="103"/>
      <c r="I294" s="103"/>
      <c r="J294" s="103"/>
      <c r="K294" s="103"/>
      <c r="L294" s="103"/>
      <c r="M294" s="103"/>
      <c r="N294" s="10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47"/>
      <c r="AK294" s="47"/>
      <c r="AL294" s="47"/>
      <c r="AM294" s="123"/>
      <c r="AN294" s="2" t="s">
        <v>54</v>
      </c>
      <c r="AO294" s="2" t="s">
        <v>517</v>
      </c>
      <c r="AP294" s="2" t="s">
        <v>403</v>
      </c>
      <c r="AQ294" s="2" t="s">
        <v>306</v>
      </c>
      <c r="AR294" s="2" t="s">
        <v>311</v>
      </c>
      <c r="AS294" s="123"/>
      <c r="AT294" s="123"/>
    </row>
    <row r="295" spans="6:46" s="73" customFormat="1" x14ac:dyDescent="0.3">
      <c r="F295" s="103"/>
      <c r="G295" s="103"/>
      <c r="H295" s="103"/>
      <c r="I295" s="103"/>
      <c r="J295" s="103"/>
      <c r="K295" s="103"/>
      <c r="L295" s="103"/>
      <c r="M295" s="103"/>
      <c r="N295" s="10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47"/>
      <c r="AK295" s="47"/>
      <c r="AL295" s="47"/>
      <c r="AM295" s="123"/>
      <c r="AN295" s="2" t="s">
        <v>56</v>
      </c>
      <c r="AO295" s="2" t="s">
        <v>520</v>
      </c>
      <c r="AP295" s="2" t="s">
        <v>1577</v>
      </c>
      <c r="AQ295" s="2" t="s">
        <v>305</v>
      </c>
      <c r="AR295" s="2" t="s">
        <v>316</v>
      </c>
      <c r="AS295" s="123"/>
      <c r="AT295" s="123"/>
    </row>
    <row r="296" spans="6:46" s="73" customFormat="1" x14ac:dyDescent="0.3">
      <c r="F296" s="103"/>
      <c r="G296" s="103"/>
      <c r="H296" s="103"/>
      <c r="I296" s="103"/>
      <c r="J296" s="103"/>
      <c r="K296" s="103"/>
      <c r="L296" s="103"/>
      <c r="M296" s="103"/>
      <c r="N296" s="10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47"/>
      <c r="AK296" s="47"/>
      <c r="AL296" s="47"/>
      <c r="AM296" s="123"/>
      <c r="AN296" s="2" t="s">
        <v>56</v>
      </c>
      <c r="AO296" s="2" t="s">
        <v>520</v>
      </c>
      <c r="AP296" s="2" t="s">
        <v>345</v>
      </c>
      <c r="AQ296" s="2" t="s">
        <v>305</v>
      </c>
      <c r="AR296" s="2" t="s">
        <v>316</v>
      </c>
      <c r="AS296" s="123"/>
      <c r="AT296" s="123"/>
    </row>
    <row r="297" spans="6:46" s="73" customFormat="1" x14ac:dyDescent="0.3">
      <c r="F297" s="103"/>
      <c r="G297" s="103"/>
      <c r="H297" s="103"/>
      <c r="I297" s="103"/>
      <c r="J297" s="103"/>
      <c r="K297" s="103"/>
      <c r="L297" s="103"/>
      <c r="M297" s="103"/>
      <c r="N297" s="10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47"/>
      <c r="AK297" s="47"/>
      <c r="AL297" s="47"/>
      <c r="AM297" s="123"/>
      <c r="AN297" s="2" t="s">
        <v>56</v>
      </c>
      <c r="AO297" s="2" t="s">
        <v>520</v>
      </c>
      <c r="AP297" s="2" t="s">
        <v>347</v>
      </c>
      <c r="AQ297" s="2" t="s">
        <v>305</v>
      </c>
      <c r="AR297" s="2" t="s">
        <v>316</v>
      </c>
      <c r="AS297" s="123"/>
      <c r="AT297" s="123"/>
    </row>
    <row r="298" spans="6:46" s="73" customFormat="1" x14ac:dyDescent="0.3">
      <c r="F298" s="103"/>
      <c r="G298" s="103"/>
      <c r="H298" s="103"/>
      <c r="I298" s="103"/>
      <c r="J298" s="103"/>
      <c r="K298" s="103"/>
      <c r="L298" s="103"/>
      <c r="M298" s="103"/>
      <c r="N298" s="10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47"/>
      <c r="AK298" s="47"/>
      <c r="AL298" s="47"/>
      <c r="AM298" s="123"/>
      <c r="AN298" s="2" t="s">
        <v>56</v>
      </c>
      <c r="AO298" s="2" t="s">
        <v>520</v>
      </c>
      <c r="AP298" s="2" t="s">
        <v>740</v>
      </c>
      <c r="AQ298" s="2" t="s">
        <v>305</v>
      </c>
      <c r="AR298" s="2" t="s">
        <v>316</v>
      </c>
      <c r="AS298" s="123"/>
      <c r="AT298" s="123"/>
    </row>
    <row r="299" spans="6:46" s="73" customFormat="1" x14ac:dyDescent="0.3">
      <c r="F299" s="103"/>
      <c r="G299" s="103"/>
      <c r="H299" s="103"/>
      <c r="I299" s="103"/>
      <c r="J299" s="103"/>
      <c r="K299" s="103"/>
      <c r="L299" s="103"/>
      <c r="M299" s="103"/>
      <c r="N299" s="10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47"/>
      <c r="AK299" s="47"/>
      <c r="AL299" s="47"/>
      <c r="AM299" s="123"/>
      <c r="AN299" s="2" t="s">
        <v>56</v>
      </c>
      <c r="AO299" s="2" t="s">
        <v>520</v>
      </c>
      <c r="AP299" s="2" t="s">
        <v>741</v>
      </c>
      <c r="AQ299" s="2" t="s">
        <v>305</v>
      </c>
      <c r="AR299" s="2" t="s">
        <v>316</v>
      </c>
      <c r="AS299" s="123"/>
      <c r="AT299" s="123"/>
    </row>
    <row r="300" spans="6:46" s="73" customFormat="1" x14ac:dyDescent="0.3">
      <c r="F300" s="103"/>
      <c r="G300" s="103"/>
      <c r="H300" s="103"/>
      <c r="I300" s="103"/>
      <c r="J300" s="103"/>
      <c r="K300" s="103"/>
      <c r="L300" s="103"/>
      <c r="M300" s="103"/>
      <c r="N300" s="10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47"/>
      <c r="AK300" s="47"/>
      <c r="AL300" s="47"/>
      <c r="AM300" s="123"/>
      <c r="AN300" s="2" t="s">
        <v>56</v>
      </c>
      <c r="AO300" s="2" t="s">
        <v>520</v>
      </c>
      <c r="AP300" s="2" t="s">
        <v>742</v>
      </c>
      <c r="AQ300" s="2" t="s">
        <v>305</v>
      </c>
      <c r="AR300" s="2" t="s">
        <v>316</v>
      </c>
      <c r="AS300" s="123"/>
      <c r="AT300" s="123"/>
    </row>
    <row r="301" spans="6:46" s="73" customFormat="1" x14ac:dyDescent="0.3">
      <c r="F301" s="103"/>
      <c r="G301" s="103"/>
      <c r="H301" s="103"/>
      <c r="I301" s="103"/>
      <c r="J301" s="103"/>
      <c r="K301" s="103"/>
      <c r="L301" s="103"/>
      <c r="M301" s="103"/>
      <c r="N301" s="10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47"/>
      <c r="AK301" s="47"/>
      <c r="AL301" s="47"/>
      <c r="AM301" s="123"/>
      <c r="AN301" s="2" t="s">
        <v>56</v>
      </c>
      <c r="AO301" s="2" t="s">
        <v>520</v>
      </c>
      <c r="AP301" s="2" t="s">
        <v>743</v>
      </c>
      <c r="AQ301" s="2" t="s">
        <v>305</v>
      </c>
      <c r="AR301" s="2" t="s">
        <v>316</v>
      </c>
      <c r="AS301" s="123"/>
      <c r="AT301" s="123"/>
    </row>
    <row r="302" spans="6:46" s="73" customFormat="1" x14ac:dyDescent="0.3">
      <c r="F302" s="103"/>
      <c r="G302" s="103"/>
      <c r="H302" s="103"/>
      <c r="I302" s="103"/>
      <c r="J302" s="103"/>
      <c r="K302" s="103"/>
      <c r="L302" s="103"/>
      <c r="M302" s="103"/>
      <c r="N302" s="10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47"/>
      <c r="AK302" s="47"/>
      <c r="AL302" s="47"/>
      <c r="AM302" s="123"/>
      <c r="AN302" s="2" t="s">
        <v>56</v>
      </c>
      <c r="AO302" s="2" t="s">
        <v>522</v>
      </c>
      <c r="AP302" s="2" t="s">
        <v>1577</v>
      </c>
      <c r="AQ302" s="2" t="s">
        <v>305</v>
      </c>
      <c r="AR302" s="2" t="s">
        <v>316</v>
      </c>
      <c r="AS302" s="123"/>
      <c r="AT302" s="123"/>
    </row>
    <row r="303" spans="6:46" s="73" customFormat="1" x14ac:dyDescent="0.3">
      <c r="F303" s="103"/>
      <c r="G303" s="103"/>
      <c r="H303" s="103"/>
      <c r="I303" s="103"/>
      <c r="J303" s="103"/>
      <c r="K303" s="103"/>
      <c r="L303" s="103"/>
      <c r="M303" s="103"/>
      <c r="N303" s="10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47"/>
      <c r="AK303" s="47"/>
      <c r="AL303" s="47"/>
      <c r="AM303" s="123"/>
      <c r="AN303" s="2" t="s">
        <v>56</v>
      </c>
      <c r="AO303" s="2" t="s">
        <v>522</v>
      </c>
      <c r="AP303" s="2" t="s">
        <v>345</v>
      </c>
      <c r="AQ303" s="2" t="s">
        <v>305</v>
      </c>
      <c r="AR303" s="2" t="s">
        <v>316</v>
      </c>
      <c r="AS303" s="123"/>
      <c r="AT303" s="123"/>
    </row>
    <row r="304" spans="6:46" s="73" customFormat="1" x14ac:dyDescent="0.3">
      <c r="F304" s="103"/>
      <c r="G304" s="103"/>
      <c r="H304" s="103"/>
      <c r="I304" s="103"/>
      <c r="J304" s="103"/>
      <c r="K304" s="103"/>
      <c r="L304" s="103"/>
      <c r="M304" s="103"/>
      <c r="N304" s="10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47"/>
      <c r="AK304" s="47"/>
      <c r="AL304" s="47"/>
      <c r="AM304" s="123"/>
      <c r="AN304" s="2" t="s">
        <v>56</v>
      </c>
      <c r="AO304" s="2" t="s">
        <v>522</v>
      </c>
      <c r="AP304" s="2" t="s">
        <v>347</v>
      </c>
      <c r="AQ304" s="2" t="s">
        <v>305</v>
      </c>
      <c r="AR304" s="2" t="s">
        <v>316</v>
      </c>
      <c r="AS304" s="123"/>
      <c r="AT304" s="123"/>
    </row>
    <row r="305" spans="6:46" s="73" customFormat="1" x14ac:dyDescent="0.3">
      <c r="F305" s="103"/>
      <c r="G305" s="103"/>
      <c r="H305" s="103"/>
      <c r="I305" s="103"/>
      <c r="J305" s="103"/>
      <c r="K305" s="103"/>
      <c r="L305" s="103"/>
      <c r="M305" s="103"/>
      <c r="N305" s="10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47"/>
      <c r="AK305" s="47"/>
      <c r="AL305" s="47"/>
      <c r="AM305" s="123"/>
      <c r="AN305" s="2" t="s">
        <v>56</v>
      </c>
      <c r="AO305" s="2" t="s">
        <v>524</v>
      </c>
      <c r="AP305" s="2" t="s">
        <v>744</v>
      </c>
      <c r="AQ305" s="2" t="s">
        <v>306</v>
      </c>
      <c r="AR305" s="2" t="s">
        <v>311</v>
      </c>
      <c r="AS305" s="123"/>
      <c r="AT305" s="123"/>
    </row>
    <row r="306" spans="6:46" s="73" customFormat="1" x14ac:dyDescent="0.3">
      <c r="F306" s="103"/>
      <c r="G306" s="103"/>
      <c r="H306" s="103"/>
      <c r="I306" s="103"/>
      <c r="J306" s="103"/>
      <c r="K306" s="103"/>
      <c r="L306" s="103"/>
      <c r="M306" s="103"/>
      <c r="N306" s="10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47"/>
      <c r="AK306" s="47"/>
      <c r="AL306" s="47"/>
      <c r="AM306" s="123"/>
      <c r="AN306" s="2" t="s">
        <v>56</v>
      </c>
      <c r="AO306" s="2" t="s">
        <v>524</v>
      </c>
      <c r="AP306" s="2" t="s">
        <v>745</v>
      </c>
      <c r="AQ306" s="2" t="s">
        <v>306</v>
      </c>
      <c r="AR306" s="2" t="s">
        <v>311</v>
      </c>
      <c r="AS306" s="123"/>
      <c r="AT306" s="123"/>
    </row>
    <row r="307" spans="6:46" s="73" customFormat="1" x14ac:dyDescent="0.3">
      <c r="F307" s="103"/>
      <c r="G307" s="103"/>
      <c r="H307" s="103"/>
      <c r="I307" s="103"/>
      <c r="J307" s="103"/>
      <c r="K307" s="103"/>
      <c r="L307" s="103"/>
      <c r="M307" s="103"/>
      <c r="N307" s="10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47"/>
      <c r="AK307" s="47"/>
      <c r="AL307" s="47"/>
      <c r="AM307" s="123"/>
      <c r="AN307" s="2" t="s">
        <v>58</v>
      </c>
      <c r="AO307" s="2" t="s">
        <v>525</v>
      </c>
      <c r="AP307" s="2" t="s">
        <v>349</v>
      </c>
      <c r="AQ307" s="2" t="s">
        <v>305</v>
      </c>
      <c r="AR307" s="2" t="s">
        <v>316</v>
      </c>
      <c r="AS307" s="123"/>
      <c r="AT307" s="123"/>
    </row>
    <row r="308" spans="6:46" s="73" customFormat="1" x14ac:dyDescent="0.3">
      <c r="F308" s="103"/>
      <c r="G308" s="103"/>
      <c r="H308" s="103"/>
      <c r="I308" s="103"/>
      <c r="J308" s="103"/>
      <c r="K308" s="103"/>
      <c r="L308" s="103"/>
      <c r="M308" s="103"/>
      <c r="N308" s="10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47"/>
      <c r="AK308" s="47"/>
      <c r="AL308" s="47"/>
      <c r="AM308" s="123"/>
      <c r="AN308" s="2" t="s">
        <v>58</v>
      </c>
      <c r="AO308" s="2" t="s">
        <v>525</v>
      </c>
      <c r="AP308" s="2" t="s">
        <v>625</v>
      </c>
      <c r="AQ308" s="2" t="s">
        <v>305</v>
      </c>
      <c r="AR308" s="2" t="s">
        <v>316</v>
      </c>
      <c r="AS308" s="123"/>
      <c r="AT308" s="123"/>
    </row>
    <row r="309" spans="6:46" s="73" customFormat="1" x14ac:dyDescent="0.3">
      <c r="F309" s="103"/>
      <c r="G309" s="103"/>
      <c r="H309" s="103"/>
      <c r="I309" s="103"/>
      <c r="J309" s="103"/>
      <c r="K309" s="103"/>
      <c r="L309" s="103"/>
      <c r="M309" s="103"/>
      <c r="N309" s="10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47"/>
      <c r="AK309" s="47"/>
      <c r="AL309" s="47"/>
      <c r="AM309" s="123"/>
      <c r="AN309" s="2" t="s">
        <v>58</v>
      </c>
      <c r="AO309" s="2" t="s">
        <v>527</v>
      </c>
      <c r="AP309" s="2" t="s">
        <v>349</v>
      </c>
      <c r="AQ309" s="2" t="s">
        <v>305</v>
      </c>
      <c r="AR309" s="2" t="s">
        <v>316</v>
      </c>
      <c r="AS309" s="123"/>
      <c r="AT309" s="123"/>
    </row>
    <row r="310" spans="6:46" s="73" customFormat="1" x14ac:dyDescent="0.3">
      <c r="F310" s="103"/>
      <c r="G310" s="103"/>
      <c r="H310" s="103"/>
      <c r="I310" s="103"/>
      <c r="J310" s="103"/>
      <c r="K310" s="103"/>
      <c r="L310" s="103"/>
      <c r="M310" s="103"/>
      <c r="N310" s="10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47"/>
      <c r="AK310" s="47"/>
      <c r="AL310" s="47"/>
      <c r="AM310" s="123"/>
      <c r="AN310" s="2" t="s">
        <v>58</v>
      </c>
      <c r="AO310" s="2" t="s">
        <v>527</v>
      </c>
      <c r="AP310" s="2" t="s">
        <v>625</v>
      </c>
      <c r="AQ310" s="2" t="s">
        <v>305</v>
      </c>
      <c r="AR310" s="2" t="s">
        <v>316</v>
      </c>
      <c r="AS310" s="123"/>
      <c r="AT310" s="123"/>
    </row>
    <row r="311" spans="6:46" s="73" customFormat="1" x14ac:dyDescent="0.3">
      <c r="F311" s="103"/>
      <c r="G311" s="103"/>
      <c r="H311" s="103"/>
      <c r="I311" s="103"/>
      <c r="J311" s="103"/>
      <c r="K311" s="103"/>
      <c r="L311" s="103"/>
      <c r="M311" s="103"/>
      <c r="N311" s="10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47"/>
      <c r="AK311" s="47"/>
      <c r="AL311" s="47"/>
      <c r="AM311" s="123"/>
      <c r="AN311" s="2" t="s">
        <v>58</v>
      </c>
      <c r="AO311" s="2" t="s">
        <v>527</v>
      </c>
      <c r="AP311" s="2" t="s">
        <v>627</v>
      </c>
      <c r="AQ311" s="2" t="s">
        <v>305</v>
      </c>
      <c r="AR311" s="2" t="s">
        <v>316</v>
      </c>
      <c r="AS311" s="123"/>
      <c r="AT311" s="123"/>
    </row>
    <row r="312" spans="6:46" s="73" customFormat="1" x14ac:dyDescent="0.3">
      <c r="F312" s="103"/>
      <c r="G312" s="103"/>
      <c r="H312" s="103"/>
      <c r="I312" s="103"/>
      <c r="J312" s="103"/>
      <c r="K312" s="103"/>
      <c r="L312" s="103"/>
      <c r="M312" s="103"/>
      <c r="N312" s="10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47"/>
      <c r="AK312" s="47"/>
      <c r="AL312" s="47"/>
      <c r="AM312" s="123"/>
      <c r="AN312" s="2" t="s">
        <v>58</v>
      </c>
      <c r="AO312" s="2" t="s">
        <v>528</v>
      </c>
      <c r="AP312" s="2" t="s">
        <v>349</v>
      </c>
      <c r="AQ312" s="2" t="s">
        <v>305</v>
      </c>
      <c r="AR312" s="2" t="s">
        <v>316</v>
      </c>
      <c r="AS312" s="123"/>
      <c r="AT312" s="123"/>
    </row>
    <row r="313" spans="6:46" s="73" customFormat="1" ht="15" x14ac:dyDescent="0.25">
      <c r="F313" s="103"/>
      <c r="G313" s="103"/>
      <c r="H313" s="103"/>
      <c r="I313" s="103"/>
      <c r="J313" s="103"/>
      <c r="K313" s="103"/>
      <c r="L313" s="103"/>
      <c r="M313" s="103"/>
      <c r="N313" s="10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2" t="s">
        <v>58</v>
      </c>
      <c r="AO313" s="2" t="s">
        <v>528</v>
      </c>
      <c r="AP313" s="2" t="s">
        <v>625</v>
      </c>
      <c r="AQ313" s="2" t="s">
        <v>305</v>
      </c>
      <c r="AR313" s="2" t="s">
        <v>316</v>
      </c>
      <c r="AS313" s="123"/>
      <c r="AT313" s="123"/>
    </row>
    <row r="314" spans="6:46" s="73" customFormat="1" ht="15" x14ac:dyDescent="0.25">
      <c r="F314" s="103"/>
      <c r="G314" s="103"/>
      <c r="H314" s="103"/>
      <c r="I314" s="103"/>
      <c r="J314" s="103"/>
      <c r="K314" s="103"/>
      <c r="L314" s="103"/>
      <c r="M314" s="103"/>
      <c r="N314" s="10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2" t="s">
        <v>58</v>
      </c>
      <c r="AO314" s="2" t="s">
        <v>529</v>
      </c>
      <c r="AP314" s="2" t="s">
        <v>349</v>
      </c>
      <c r="AQ314" s="2" t="s">
        <v>305</v>
      </c>
      <c r="AR314" s="2" t="s">
        <v>316</v>
      </c>
      <c r="AS314" s="123"/>
      <c r="AT314" s="123"/>
    </row>
    <row r="315" spans="6:46" s="73" customFormat="1" ht="15" x14ac:dyDescent="0.25">
      <c r="F315" s="103"/>
      <c r="G315" s="103"/>
      <c r="H315" s="103"/>
      <c r="I315" s="103"/>
      <c r="J315" s="103"/>
      <c r="K315" s="103"/>
      <c r="L315" s="103"/>
      <c r="M315" s="103"/>
      <c r="N315" s="10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2" t="s">
        <v>58</v>
      </c>
      <c r="AO315" s="2" t="s">
        <v>529</v>
      </c>
      <c r="AP315" s="2" t="s">
        <v>625</v>
      </c>
      <c r="AQ315" s="2" t="s">
        <v>305</v>
      </c>
      <c r="AR315" s="2" t="s">
        <v>316</v>
      </c>
      <c r="AS315" s="123"/>
      <c r="AT315" s="123"/>
    </row>
    <row r="316" spans="6:46" s="73" customFormat="1" ht="15" x14ac:dyDescent="0.25">
      <c r="F316" s="103"/>
      <c r="G316" s="103"/>
      <c r="H316" s="103"/>
      <c r="I316" s="103"/>
      <c r="J316" s="103"/>
      <c r="K316" s="103"/>
      <c r="L316" s="103"/>
      <c r="M316" s="103"/>
      <c r="N316" s="10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2" t="s">
        <v>58</v>
      </c>
      <c r="AO316" s="2" t="s">
        <v>529</v>
      </c>
      <c r="AP316" s="2" t="s">
        <v>627</v>
      </c>
      <c r="AQ316" s="2" t="s">
        <v>305</v>
      </c>
      <c r="AR316" s="2" t="s">
        <v>316</v>
      </c>
      <c r="AS316" s="123"/>
      <c r="AT316" s="123"/>
    </row>
    <row r="317" spans="6:46" s="73" customFormat="1" ht="15" x14ac:dyDescent="0.25">
      <c r="F317" s="103"/>
      <c r="G317" s="103"/>
      <c r="H317" s="103"/>
      <c r="I317" s="103"/>
      <c r="J317" s="103"/>
      <c r="K317" s="103"/>
      <c r="L317" s="103"/>
      <c r="M317" s="103"/>
      <c r="N317" s="10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2" t="s">
        <v>58</v>
      </c>
      <c r="AO317" s="2" t="s">
        <v>530</v>
      </c>
      <c r="AP317" s="2" t="s">
        <v>349</v>
      </c>
      <c r="AQ317" s="2" t="s">
        <v>305</v>
      </c>
      <c r="AR317" s="2" t="s">
        <v>316</v>
      </c>
      <c r="AS317" s="123"/>
      <c r="AT317" s="123"/>
    </row>
    <row r="318" spans="6:46" s="73" customFormat="1" ht="15" x14ac:dyDescent="0.25">
      <c r="F318" s="103"/>
      <c r="G318" s="103"/>
      <c r="H318" s="103"/>
      <c r="I318" s="103"/>
      <c r="J318" s="103"/>
      <c r="K318" s="103"/>
      <c r="L318" s="103"/>
      <c r="M318" s="103"/>
      <c r="N318" s="10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2" t="s">
        <v>58</v>
      </c>
      <c r="AO318" s="2" t="s">
        <v>530</v>
      </c>
      <c r="AP318" s="2" t="s">
        <v>625</v>
      </c>
      <c r="AQ318" s="2" t="s">
        <v>305</v>
      </c>
      <c r="AR318" s="2" t="s">
        <v>316</v>
      </c>
      <c r="AS318" s="123"/>
      <c r="AT318" s="123"/>
    </row>
    <row r="319" spans="6:46" s="73" customFormat="1" ht="15" x14ac:dyDescent="0.25">
      <c r="F319" s="103"/>
      <c r="G319" s="103"/>
      <c r="H319" s="103"/>
      <c r="I319" s="103"/>
      <c r="J319" s="103"/>
      <c r="K319" s="103"/>
      <c r="L319" s="103"/>
      <c r="M319" s="103"/>
      <c r="N319" s="10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2" t="s">
        <v>58</v>
      </c>
      <c r="AO319" s="2" t="s">
        <v>530</v>
      </c>
      <c r="AP319" s="2" t="s">
        <v>627</v>
      </c>
      <c r="AQ319" s="2" t="s">
        <v>305</v>
      </c>
      <c r="AR319" s="2" t="s">
        <v>316</v>
      </c>
      <c r="AS319" s="123"/>
      <c r="AT319" s="123"/>
    </row>
    <row r="320" spans="6:46" s="73" customFormat="1" ht="15" x14ac:dyDescent="0.25">
      <c r="F320" s="103"/>
      <c r="G320" s="103"/>
      <c r="H320" s="103"/>
      <c r="I320" s="103"/>
      <c r="J320" s="103"/>
      <c r="K320" s="103"/>
      <c r="L320" s="103"/>
      <c r="M320" s="103"/>
      <c r="N320" s="10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2" t="s">
        <v>58</v>
      </c>
      <c r="AO320" s="2" t="s">
        <v>532</v>
      </c>
      <c r="AP320" s="2" t="s">
        <v>349</v>
      </c>
      <c r="AQ320" s="2" t="s">
        <v>305</v>
      </c>
      <c r="AR320" s="2" t="s">
        <v>316</v>
      </c>
      <c r="AS320" s="123"/>
      <c r="AT320" s="123"/>
    </row>
    <row r="321" spans="6:46" s="73" customFormat="1" ht="15" x14ac:dyDescent="0.25">
      <c r="F321" s="103"/>
      <c r="G321" s="103"/>
      <c r="H321" s="103"/>
      <c r="I321" s="103"/>
      <c r="J321" s="103"/>
      <c r="K321" s="103"/>
      <c r="L321" s="103"/>
      <c r="M321" s="103"/>
      <c r="N321" s="10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2" t="s">
        <v>58</v>
      </c>
      <c r="AO321" s="2" t="s">
        <v>533</v>
      </c>
      <c r="AP321" s="2" t="s">
        <v>629</v>
      </c>
      <c r="AQ321" s="2" t="s">
        <v>306</v>
      </c>
      <c r="AR321" s="2" t="s">
        <v>314</v>
      </c>
      <c r="AS321" s="123"/>
      <c r="AT321" s="123"/>
    </row>
    <row r="322" spans="6:46" s="73" customFormat="1" ht="15" x14ac:dyDescent="0.25">
      <c r="F322" s="103"/>
      <c r="G322" s="103"/>
      <c r="H322" s="103"/>
      <c r="I322" s="103"/>
      <c r="J322" s="103"/>
      <c r="K322" s="103"/>
      <c r="L322" s="103"/>
      <c r="M322" s="103"/>
      <c r="N322" s="10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2" t="s">
        <v>58</v>
      </c>
      <c r="AO322" s="2" t="s">
        <v>533</v>
      </c>
      <c r="AP322" s="2" t="s">
        <v>746</v>
      </c>
      <c r="AQ322" s="2" t="s">
        <v>306</v>
      </c>
      <c r="AR322" s="2" t="s">
        <v>311</v>
      </c>
      <c r="AS322" s="123"/>
      <c r="AT322" s="123"/>
    </row>
    <row r="323" spans="6:46" s="73" customFormat="1" ht="15" x14ac:dyDescent="0.25">
      <c r="F323" s="103"/>
      <c r="G323" s="103"/>
      <c r="H323" s="103"/>
      <c r="I323" s="103"/>
      <c r="J323" s="103"/>
      <c r="K323" s="103"/>
      <c r="L323" s="103"/>
      <c r="M323" s="103"/>
      <c r="N323" s="10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2" t="s">
        <v>58</v>
      </c>
      <c r="AO323" s="2" t="s">
        <v>533</v>
      </c>
      <c r="AP323" s="2" t="s">
        <v>747</v>
      </c>
      <c r="AQ323" s="2" t="s">
        <v>306</v>
      </c>
      <c r="AR323" s="2" t="s">
        <v>311</v>
      </c>
      <c r="AS323" s="123"/>
      <c r="AT323" s="123"/>
    </row>
    <row r="324" spans="6:46" s="73" customFormat="1" ht="15" x14ac:dyDescent="0.25">
      <c r="F324" s="103"/>
      <c r="G324" s="103"/>
      <c r="H324" s="103"/>
      <c r="I324" s="103"/>
      <c r="J324" s="103"/>
      <c r="K324" s="103"/>
      <c r="L324" s="103"/>
      <c r="M324" s="103"/>
      <c r="N324" s="10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2" t="s">
        <v>58</v>
      </c>
      <c r="AO324" s="2" t="s">
        <v>535</v>
      </c>
      <c r="AP324" s="2" t="s">
        <v>1577</v>
      </c>
      <c r="AQ324" s="2" t="s">
        <v>306</v>
      </c>
      <c r="AR324" s="2" t="s">
        <v>311</v>
      </c>
      <c r="AS324" s="123"/>
      <c r="AT324" s="123"/>
    </row>
    <row r="325" spans="6:46" s="73" customFormat="1" ht="15" x14ac:dyDescent="0.25">
      <c r="F325" s="103"/>
      <c r="G325" s="103"/>
      <c r="H325" s="103"/>
      <c r="I325" s="103"/>
      <c r="J325" s="103"/>
      <c r="K325" s="103"/>
      <c r="L325" s="103"/>
      <c r="M325" s="103"/>
      <c r="N325" s="10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2" t="s">
        <v>58</v>
      </c>
      <c r="AO325" s="2" t="s">
        <v>535</v>
      </c>
      <c r="AP325" s="2" t="s">
        <v>345</v>
      </c>
      <c r="AQ325" s="2" t="s">
        <v>306</v>
      </c>
      <c r="AR325" s="2" t="s">
        <v>311</v>
      </c>
      <c r="AS325" s="123"/>
      <c r="AT325" s="123"/>
    </row>
    <row r="326" spans="6:46" s="73" customFormat="1" ht="15" x14ac:dyDescent="0.25">
      <c r="F326" s="103"/>
      <c r="G326" s="103"/>
      <c r="H326" s="103"/>
      <c r="I326" s="103"/>
      <c r="J326" s="103"/>
      <c r="K326" s="103"/>
      <c r="L326" s="103"/>
      <c r="M326" s="103"/>
      <c r="N326" s="10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2" t="s">
        <v>58</v>
      </c>
      <c r="AO326" s="2" t="s">
        <v>535</v>
      </c>
      <c r="AP326" s="2" t="s">
        <v>347</v>
      </c>
      <c r="AQ326" s="2" t="s">
        <v>306</v>
      </c>
      <c r="AR326" s="2" t="s">
        <v>311</v>
      </c>
      <c r="AS326" s="123"/>
      <c r="AT326" s="123"/>
    </row>
    <row r="327" spans="6:46" s="73" customFormat="1" ht="15" x14ac:dyDescent="0.25">
      <c r="F327" s="103"/>
      <c r="G327" s="103"/>
      <c r="H327" s="103"/>
      <c r="I327" s="103"/>
      <c r="J327" s="103"/>
      <c r="K327" s="103"/>
      <c r="L327" s="103"/>
      <c r="M327" s="103"/>
      <c r="N327" s="10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2" t="s">
        <v>60</v>
      </c>
      <c r="AO327" s="2" t="s">
        <v>537</v>
      </c>
      <c r="AP327" s="2" t="s">
        <v>1577</v>
      </c>
      <c r="AQ327" s="2" t="s">
        <v>305</v>
      </c>
      <c r="AR327" s="2" t="s">
        <v>316</v>
      </c>
      <c r="AS327" s="123"/>
      <c r="AT327" s="123"/>
    </row>
    <row r="328" spans="6:46" s="73" customFormat="1" ht="15" x14ac:dyDescent="0.25">
      <c r="F328" s="103"/>
      <c r="G328" s="103"/>
      <c r="H328" s="103"/>
      <c r="I328" s="103"/>
      <c r="J328" s="103"/>
      <c r="K328" s="103"/>
      <c r="L328" s="103"/>
      <c r="M328" s="103"/>
      <c r="N328" s="10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2" t="s">
        <v>60</v>
      </c>
      <c r="AO328" s="2" t="s">
        <v>537</v>
      </c>
      <c r="AP328" s="2" t="s">
        <v>345</v>
      </c>
      <c r="AQ328" s="2" t="s">
        <v>305</v>
      </c>
      <c r="AR328" s="2" t="s">
        <v>316</v>
      </c>
      <c r="AS328" s="123"/>
      <c r="AT328" s="123"/>
    </row>
    <row r="329" spans="6:46" s="73" customFormat="1" ht="15" x14ac:dyDescent="0.25">
      <c r="F329" s="103"/>
      <c r="G329" s="103"/>
      <c r="H329" s="103"/>
      <c r="I329" s="103"/>
      <c r="J329" s="103"/>
      <c r="K329" s="103"/>
      <c r="L329" s="103"/>
      <c r="M329" s="103"/>
      <c r="N329" s="10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2" t="s">
        <v>60</v>
      </c>
      <c r="AO329" s="2" t="s">
        <v>538</v>
      </c>
      <c r="AP329" s="2" t="s">
        <v>347</v>
      </c>
      <c r="AQ329" s="2" t="s">
        <v>305</v>
      </c>
      <c r="AR329" s="2" t="s">
        <v>316</v>
      </c>
      <c r="AS329" s="123"/>
      <c r="AT329" s="123"/>
    </row>
    <row r="330" spans="6:46" s="73" customFormat="1" ht="15" x14ac:dyDescent="0.25">
      <c r="F330" s="103"/>
      <c r="G330" s="103"/>
      <c r="H330" s="103"/>
      <c r="I330" s="103"/>
      <c r="J330" s="103"/>
      <c r="K330" s="103"/>
      <c r="L330" s="103"/>
      <c r="M330" s="103"/>
      <c r="N330" s="10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2" t="s">
        <v>60</v>
      </c>
      <c r="AO330" s="2" t="s">
        <v>539</v>
      </c>
      <c r="AP330" s="2" t="s">
        <v>1577</v>
      </c>
      <c r="AQ330" s="2" t="s">
        <v>306</v>
      </c>
      <c r="AR330" s="2" t="s">
        <v>311</v>
      </c>
      <c r="AS330" s="123"/>
      <c r="AT330" s="123"/>
    </row>
    <row r="331" spans="6:46" s="73" customFormat="1" ht="15" x14ac:dyDescent="0.25">
      <c r="F331" s="103"/>
      <c r="G331" s="103"/>
      <c r="H331" s="103"/>
      <c r="I331" s="103"/>
      <c r="J331" s="103"/>
      <c r="K331" s="103"/>
      <c r="L331" s="103"/>
      <c r="M331" s="103"/>
      <c r="N331" s="10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2" t="s">
        <v>60</v>
      </c>
      <c r="AO331" s="2" t="s">
        <v>539</v>
      </c>
      <c r="AP331" s="2" t="s">
        <v>345</v>
      </c>
      <c r="AQ331" s="2" t="s">
        <v>306</v>
      </c>
      <c r="AR331" s="2" t="s">
        <v>311</v>
      </c>
      <c r="AS331" s="123"/>
      <c r="AT331" s="123"/>
    </row>
    <row r="332" spans="6:46" s="73" customFormat="1" ht="15" x14ac:dyDescent="0.25">
      <c r="F332" s="103"/>
      <c r="G332" s="103"/>
      <c r="H332" s="103"/>
      <c r="I332" s="103"/>
      <c r="J332" s="103"/>
      <c r="K332" s="103"/>
      <c r="L332" s="103"/>
      <c r="M332" s="103"/>
      <c r="N332" s="10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2" t="s">
        <v>60</v>
      </c>
      <c r="AO332" s="2" t="s">
        <v>539</v>
      </c>
      <c r="AP332" s="2" t="s">
        <v>347</v>
      </c>
      <c r="AQ332" s="2" t="s">
        <v>306</v>
      </c>
      <c r="AR332" s="2" t="s">
        <v>311</v>
      </c>
      <c r="AS332" s="123"/>
      <c r="AT332" s="123"/>
    </row>
    <row r="333" spans="6:46" s="73" customFormat="1" ht="15" x14ac:dyDescent="0.25">
      <c r="F333" s="103"/>
      <c r="G333" s="103"/>
      <c r="H333" s="103"/>
      <c r="I333" s="103"/>
      <c r="J333" s="103"/>
      <c r="K333" s="103"/>
      <c r="L333" s="103"/>
      <c r="M333" s="103"/>
      <c r="N333" s="10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2" t="s">
        <v>60</v>
      </c>
      <c r="AO333" s="2" t="s">
        <v>539</v>
      </c>
      <c r="AP333" s="2" t="s">
        <v>740</v>
      </c>
      <c r="AQ333" s="2" t="s">
        <v>306</v>
      </c>
      <c r="AR333" s="2" t="s">
        <v>311</v>
      </c>
      <c r="AS333" s="123"/>
      <c r="AT333" s="123"/>
    </row>
    <row r="334" spans="6:46" s="73" customFormat="1" ht="15" x14ac:dyDescent="0.25">
      <c r="F334" s="103"/>
      <c r="G334" s="103"/>
      <c r="H334" s="103"/>
      <c r="I334" s="103"/>
      <c r="J334" s="103"/>
      <c r="K334" s="103"/>
      <c r="L334" s="103"/>
      <c r="M334" s="103"/>
      <c r="N334" s="10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2" t="s">
        <v>62</v>
      </c>
      <c r="AO334" s="2" t="s">
        <v>540</v>
      </c>
      <c r="AP334" s="2" t="s">
        <v>1577</v>
      </c>
      <c r="AQ334" s="2" t="s">
        <v>305</v>
      </c>
      <c r="AR334" s="2" t="s">
        <v>316</v>
      </c>
      <c r="AS334" s="123"/>
      <c r="AT334" s="123"/>
    </row>
    <row r="335" spans="6:46" s="73" customFormat="1" ht="15" x14ac:dyDescent="0.25">
      <c r="F335" s="103"/>
      <c r="G335" s="103"/>
      <c r="H335" s="103"/>
      <c r="I335" s="103"/>
      <c r="J335" s="103"/>
      <c r="K335" s="103"/>
      <c r="L335" s="103"/>
      <c r="M335" s="103"/>
      <c r="N335" s="10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2" t="s">
        <v>62</v>
      </c>
      <c r="AO335" s="2" t="s">
        <v>540</v>
      </c>
      <c r="AP335" s="2" t="s">
        <v>345</v>
      </c>
      <c r="AQ335" s="2" t="s">
        <v>305</v>
      </c>
      <c r="AR335" s="2" t="s">
        <v>316</v>
      </c>
      <c r="AS335" s="123"/>
      <c r="AT335" s="123"/>
    </row>
    <row r="336" spans="6:46" s="73" customFormat="1" ht="15" x14ac:dyDescent="0.25">
      <c r="F336" s="103"/>
      <c r="G336" s="103"/>
      <c r="H336" s="103"/>
      <c r="I336" s="103"/>
      <c r="J336" s="103"/>
      <c r="K336" s="103"/>
      <c r="L336" s="103"/>
      <c r="M336" s="103"/>
      <c r="N336" s="10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2" t="s">
        <v>64</v>
      </c>
      <c r="AO336" s="2" t="s">
        <v>542</v>
      </c>
      <c r="AP336" s="2" t="s">
        <v>322</v>
      </c>
      <c r="AQ336" s="2" t="s">
        <v>305</v>
      </c>
      <c r="AR336" s="2" t="s">
        <v>316</v>
      </c>
      <c r="AS336" s="123"/>
      <c r="AT336" s="123"/>
    </row>
    <row r="337" spans="6:46" s="73" customFormat="1" ht="15" x14ac:dyDescent="0.25">
      <c r="F337" s="103"/>
      <c r="G337" s="103"/>
      <c r="H337" s="103"/>
      <c r="I337" s="103"/>
      <c r="J337" s="103"/>
      <c r="K337" s="103"/>
      <c r="L337" s="103"/>
      <c r="M337" s="103"/>
      <c r="N337" s="10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2" t="s">
        <v>66</v>
      </c>
      <c r="AO337" s="2" t="s">
        <v>543</v>
      </c>
      <c r="AP337" s="2" t="s">
        <v>1577</v>
      </c>
      <c r="AQ337" s="2" t="s">
        <v>305</v>
      </c>
      <c r="AR337" s="2" t="s">
        <v>316</v>
      </c>
      <c r="AS337" s="123"/>
      <c r="AT337" s="123"/>
    </row>
    <row r="338" spans="6:46" s="73" customFormat="1" ht="15" x14ac:dyDescent="0.25">
      <c r="F338" s="103"/>
      <c r="G338" s="103"/>
      <c r="H338" s="103"/>
      <c r="I338" s="103"/>
      <c r="J338" s="103"/>
      <c r="K338" s="103"/>
      <c r="L338" s="103"/>
      <c r="M338" s="103"/>
      <c r="N338" s="10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2" t="s">
        <v>66</v>
      </c>
      <c r="AO338" s="2" t="s">
        <v>543</v>
      </c>
      <c r="AP338" s="2" t="s">
        <v>345</v>
      </c>
      <c r="AQ338" s="2" t="s">
        <v>305</v>
      </c>
      <c r="AR338" s="2" t="s">
        <v>316</v>
      </c>
      <c r="AS338" s="123"/>
      <c r="AT338" s="123"/>
    </row>
    <row r="339" spans="6:46" s="73" customFormat="1" ht="15" x14ac:dyDescent="0.25">
      <c r="F339" s="103"/>
      <c r="G339" s="103"/>
      <c r="H339" s="103"/>
      <c r="I339" s="103"/>
      <c r="J339" s="103"/>
      <c r="K339" s="103"/>
      <c r="L339" s="103"/>
      <c r="M339" s="103"/>
      <c r="N339" s="10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2" t="s">
        <v>66</v>
      </c>
      <c r="AO339" s="2" t="s">
        <v>545</v>
      </c>
      <c r="AP339" s="2" t="s">
        <v>1577</v>
      </c>
      <c r="AQ339" s="2" t="s">
        <v>305</v>
      </c>
      <c r="AR339" s="2" t="s">
        <v>316</v>
      </c>
      <c r="AS339" s="123"/>
      <c r="AT339" s="123"/>
    </row>
    <row r="340" spans="6:46" s="73" customFormat="1" ht="15" x14ac:dyDescent="0.25">
      <c r="F340" s="103"/>
      <c r="G340" s="103"/>
      <c r="H340" s="103"/>
      <c r="I340" s="103"/>
      <c r="J340" s="103"/>
      <c r="K340" s="103"/>
      <c r="L340" s="103"/>
      <c r="M340" s="103"/>
      <c r="N340" s="10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2" t="s">
        <v>66</v>
      </c>
      <c r="AO340" s="2" t="s">
        <v>545</v>
      </c>
      <c r="AP340" s="2" t="s">
        <v>345</v>
      </c>
      <c r="AQ340" s="2" t="s">
        <v>305</v>
      </c>
      <c r="AR340" s="2" t="s">
        <v>316</v>
      </c>
      <c r="AS340" s="123"/>
      <c r="AT340" s="123"/>
    </row>
    <row r="341" spans="6:46" s="73" customFormat="1" ht="15" x14ac:dyDescent="0.25">
      <c r="F341" s="103"/>
      <c r="G341" s="103"/>
      <c r="H341" s="103"/>
      <c r="I341" s="103"/>
      <c r="J341" s="103"/>
      <c r="K341" s="103"/>
      <c r="L341" s="103"/>
      <c r="M341" s="103"/>
      <c r="N341" s="10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2" t="s">
        <v>66</v>
      </c>
      <c r="AO341" s="2" t="s">
        <v>547</v>
      </c>
      <c r="AP341" s="2" t="s">
        <v>1577</v>
      </c>
      <c r="AQ341" s="2" t="s">
        <v>305</v>
      </c>
      <c r="AR341" s="2" t="s">
        <v>316</v>
      </c>
      <c r="AS341" s="123"/>
      <c r="AT341" s="123"/>
    </row>
    <row r="342" spans="6:46" s="73" customFormat="1" ht="15" x14ac:dyDescent="0.25">
      <c r="F342" s="103"/>
      <c r="G342" s="103"/>
      <c r="H342" s="103"/>
      <c r="I342" s="103"/>
      <c r="J342" s="103"/>
      <c r="K342" s="103"/>
      <c r="L342" s="103"/>
      <c r="M342" s="103"/>
      <c r="N342" s="10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2" t="s">
        <v>66</v>
      </c>
      <c r="AO342" s="2" t="s">
        <v>547</v>
      </c>
      <c r="AP342" s="2" t="s">
        <v>345</v>
      </c>
      <c r="AQ342" s="2" t="s">
        <v>305</v>
      </c>
      <c r="AR342" s="2" t="s">
        <v>316</v>
      </c>
      <c r="AS342" s="123"/>
      <c r="AT342" s="123"/>
    </row>
    <row r="343" spans="6:46" s="73" customFormat="1" ht="15" x14ac:dyDescent="0.25">
      <c r="F343" s="103"/>
      <c r="G343" s="103"/>
      <c r="H343" s="103"/>
      <c r="I343" s="103"/>
      <c r="J343" s="103"/>
      <c r="K343" s="103"/>
      <c r="L343" s="103"/>
      <c r="M343" s="103"/>
      <c r="N343" s="10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2" t="s">
        <v>66</v>
      </c>
      <c r="AO343" s="2" t="s">
        <v>548</v>
      </c>
      <c r="AP343" s="2" t="s">
        <v>1577</v>
      </c>
      <c r="AQ343" s="2" t="s">
        <v>305</v>
      </c>
      <c r="AR343" s="2" t="s">
        <v>316</v>
      </c>
      <c r="AS343" s="123"/>
      <c r="AT343" s="123"/>
    </row>
    <row r="344" spans="6:46" s="73" customFormat="1" ht="15" x14ac:dyDescent="0.25">
      <c r="F344" s="103"/>
      <c r="G344" s="103"/>
      <c r="H344" s="103"/>
      <c r="I344" s="103"/>
      <c r="J344" s="103"/>
      <c r="K344" s="103"/>
      <c r="L344" s="103"/>
      <c r="M344" s="103"/>
      <c r="N344" s="10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2" t="s">
        <v>66</v>
      </c>
      <c r="AO344" s="2" t="s">
        <v>548</v>
      </c>
      <c r="AP344" s="2" t="s">
        <v>345</v>
      </c>
      <c r="AQ344" s="2" t="s">
        <v>305</v>
      </c>
      <c r="AR344" s="2" t="s">
        <v>316</v>
      </c>
      <c r="AS344" s="123"/>
      <c r="AT344" s="123"/>
    </row>
    <row r="345" spans="6:46" s="73" customFormat="1" ht="15" x14ac:dyDescent="0.25">
      <c r="F345" s="103"/>
      <c r="G345" s="103"/>
      <c r="H345" s="103"/>
      <c r="I345" s="103"/>
      <c r="J345" s="103"/>
      <c r="K345" s="103"/>
      <c r="L345" s="103"/>
      <c r="M345" s="103"/>
      <c r="N345" s="10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2" t="s">
        <v>66</v>
      </c>
      <c r="AO345" s="2" t="s">
        <v>550</v>
      </c>
      <c r="AP345" s="2" t="s">
        <v>1577</v>
      </c>
      <c r="AQ345" s="2" t="s">
        <v>305</v>
      </c>
      <c r="AR345" s="2" t="s">
        <v>316</v>
      </c>
      <c r="AS345" s="123"/>
      <c r="AT345" s="123"/>
    </row>
    <row r="346" spans="6:46" s="73" customFormat="1" ht="15" x14ac:dyDescent="0.25">
      <c r="F346" s="103"/>
      <c r="G346" s="103"/>
      <c r="H346" s="103"/>
      <c r="I346" s="103"/>
      <c r="J346" s="103"/>
      <c r="K346" s="103"/>
      <c r="L346" s="103"/>
      <c r="M346" s="103"/>
      <c r="N346" s="10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2" t="s">
        <v>66</v>
      </c>
      <c r="AO346" s="2" t="s">
        <v>550</v>
      </c>
      <c r="AP346" s="2" t="s">
        <v>345</v>
      </c>
      <c r="AQ346" s="2" t="s">
        <v>305</v>
      </c>
      <c r="AR346" s="2" t="s">
        <v>316</v>
      </c>
      <c r="AS346" s="123"/>
      <c r="AT346" s="123"/>
    </row>
    <row r="347" spans="6:46" s="73" customFormat="1" ht="15" x14ac:dyDescent="0.25">
      <c r="F347" s="103"/>
      <c r="G347" s="103"/>
      <c r="H347" s="103"/>
      <c r="I347" s="103"/>
      <c r="J347" s="103"/>
      <c r="K347" s="103"/>
      <c r="L347" s="103"/>
      <c r="M347" s="103"/>
      <c r="N347" s="10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2" t="s">
        <v>66</v>
      </c>
      <c r="AO347" s="2" t="s">
        <v>552</v>
      </c>
      <c r="AP347" s="2" t="s">
        <v>1577</v>
      </c>
      <c r="AQ347" s="2" t="s">
        <v>305</v>
      </c>
      <c r="AR347" s="2" t="s">
        <v>316</v>
      </c>
      <c r="AS347" s="123"/>
      <c r="AT347" s="123"/>
    </row>
    <row r="348" spans="6:46" s="73" customFormat="1" ht="15" x14ac:dyDescent="0.25">
      <c r="F348" s="103"/>
      <c r="G348" s="103"/>
      <c r="H348" s="103"/>
      <c r="I348" s="103"/>
      <c r="J348" s="103"/>
      <c r="K348" s="103"/>
      <c r="L348" s="103"/>
      <c r="M348" s="103"/>
      <c r="N348" s="10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2" t="s">
        <v>66</v>
      </c>
      <c r="AO348" s="2" t="s">
        <v>552</v>
      </c>
      <c r="AP348" s="2" t="s">
        <v>345</v>
      </c>
      <c r="AQ348" s="2" t="s">
        <v>305</v>
      </c>
      <c r="AR348" s="2" t="s">
        <v>316</v>
      </c>
      <c r="AS348" s="123"/>
      <c r="AT348" s="123"/>
    </row>
    <row r="349" spans="6:46" s="73" customFormat="1" ht="15" x14ac:dyDescent="0.25">
      <c r="F349" s="103"/>
      <c r="G349" s="103"/>
      <c r="H349" s="103"/>
      <c r="I349" s="103"/>
      <c r="J349" s="103"/>
      <c r="K349" s="103"/>
      <c r="L349" s="103"/>
      <c r="M349" s="103"/>
      <c r="N349" s="10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2" t="s">
        <v>68</v>
      </c>
      <c r="AO349" s="2" t="s">
        <v>554</v>
      </c>
      <c r="AP349" s="2" t="s">
        <v>748</v>
      </c>
      <c r="AQ349" s="2" t="s">
        <v>305</v>
      </c>
      <c r="AR349" s="2" t="s">
        <v>316</v>
      </c>
      <c r="AS349" s="123"/>
      <c r="AT349" s="123"/>
    </row>
    <row r="350" spans="6:46" s="73" customFormat="1" ht="15" x14ac:dyDescent="0.25">
      <c r="F350" s="103"/>
      <c r="G350" s="103"/>
      <c r="H350" s="103"/>
      <c r="I350" s="103"/>
      <c r="J350" s="103"/>
      <c r="K350" s="103"/>
      <c r="L350" s="103"/>
      <c r="M350" s="103"/>
      <c r="N350" s="10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2" t="s">
        <v>68</v>
      </c>
      <c r="AO350" s="2" t="s">
        <v>554</v>
      </c>
      <c r="AP350" s="2" t="s">
        <v>749</v>
      </c>
      <c r="AQ350" s="2" t="s">
        <v>305</v>
      </c>
      <c r="AR350" s="2" t="s">
        <v>316</v>
      </c>
      <c r="AS350" s="123"/>
      <c r="AT350" s="123"/>
    </row>
    <row r="351" spans="6:46" s="73" customFormat="1" ht="15" x14ac:dyDescent="0.25">
      <c r="F351" s="103"/>
      <c r="G351" s="103"/>
      <c r="H351" s="103"/>
      <c r="I351" s="103"/>
      <c r="J351" s="103"/>
      <c r="K351" s="103"/>
      <c r="L351" s="103"/>
      <c r="M351" s="103"/>
      <c r="N351" s="10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2" t="s">
        <v>68</v>
      </c>
      <c r="AO351" s="2" t="s">
        <v>554</v>
      </c>
      <c r="AP351" s="2" t="s">
        <v>750</v>
      </c>
      <c r="AQ351" s="2" t="s">
        <v>305</v>
      </c>
      <c r="AR351" s="2" t="s">
        <v>316</v>
      </c>
      <c r="AS351" s="123"/>
      <c r="AT351" s="123"/>
    </row>
    <row r="352" spans="6:46" s="73" customFormat="1" ht="15" x14ac:dyDescent="0.25">
      <c r="F352" s="103"/>
      <c r="G352" s="103"/>
      <c r="H352" s="103"/>
      <c r="I352" s="103"/>
      <c r="J352" s="103"/>
      <c r="K352" s="103"/>
      <c r="L352" s="103"/>
      <c r="M352" s="103"/>
      <c r="N352" s="10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2" t="s">
        <v>68</v>
      </c>
      <c r="AO352" s="2" t="s">
        <v>554</v>
      </c>
      <c r="AP352" s="2" t="s">
        <v>751</v>
      </c>
      <c r="AQ352" s="2" t="s">
        <v>305</v>
      </c>
      <c r="AR352" s="2" t="s">
        <v>316</v>
      </c>
      <c r="AS352" s="123"/>
      <c r="AT352" s="123"/>
    </row>
    <row r="353" spans="6:46" s="73" customFormat="1" ht="15" x14ac:dyDescent="0.25">
      <c r="F353" s="103"/>
      <c r="G353" s="103"/>
      <c r="H353" s="103"/>
      <c r="I353" s="103"/>
      <c r="J353" s="103"/>
      <c r="K353" s="103"/>
      <c r="L353" s="103"/>
      <c r="M353" s="103"/>
      <c r="N353" s="10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2" t="s">
        <v>68</v>
      </c>
      <c r="AO353" s="2" t="s">
        <v>556</v>
      </c>
      <c r="AP353" s="2" t="s">
        <v>752</v>
      </c>
      <c r="AQ353" s="2" t="s">
        <v>306</v>
      </c>
      <c r="AR353" s="2" t="s">
        <v>311</v>
      </c>
      <c r="AS353" s="123"/>
      <c r="AT353" s="123"/>
    </row>
    <row r="354" spans="6:46" s="73" customFormat="1" ht="15" x14ac:dyDescent="0.25">
      <c r="F354" s="103"/>
      <c r="G354" s="103"/>
      <c r="H354" s="103"/>
      <c r="I354" s="103"/>
      <c r="J354" s="103"/>
      <c r="K354" s="103"/>
      <c r="L354" s="103"/>
      <c r="M354" s="103"/>
      <c r="N354" s="10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2" t="s">
        <v>68</v>
      </c>
      <c r="AO354" s="2" t="s">
        <v>556</v>
      </c>
      <c r="AP354" s="2" t="s">
        <v>753</v>
      </c>
      <c r="AQ354" s="2" t="s">
        <v>306</v>
      </c>
      <c r="AR354" s="2" t="s">
        <v>311</v>
      </c>
      <c r="AS354" s="123"/>
      <c r="AT354" s="123"/>
    </row>
    <row r="355" spans="6:46" s="73" customFormat="1" ht="15" x14ac:dyDescent="0.25">
      <c r="F355" s="103"/>
      <c r="G355" s="103"/>
      <c r="H355" s="103"/>
      <c r="I355" s="103"/>
      <c r="J355" s="103"/>
      <c r="K355" s="103"/>
      <c r="L355" s="103"/>
      <c r="M355" s="103"/>
      <c r="N355" s="10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2" t="s">
        <v>68</v>
      </c>
      <c r="AO355" s="2" t="s">
        <v>556</v>
      </c>
      <c r="AP355" s="2" t="s">
        <v>754</v>
      </c>
      <c r="AQ355" s="2" t="s">
        <v>306</v>
      </c>
      <c r="AR355" s="2" t="s">
        <v>311</v>
      </c>
      <c r="AS355" s="123"/>
      <c r="AT355" s="123"/>
    </row>
    <row r="356" spans="6:46" s="73" customFormat="1" ht="15" x14ac:dyDescent="0.25">
      <c r="F356" s="103"/>
      <c r="G356" s="103"/>
      <c r="H356" s="103"/>
      <c r="I356" s="103"/>
      <c r="J356" s="103"/>
      <c r="K356" s="103"/>
      <c r="L356" s="103"/>
      <c r="M356" s="103"/>
      <c r="N356" s="10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2" t="s">
        <v>68</v>
      </c>
      <c r="AO356" s="2" t="s">
        <v>556</v>
      </c>
      <c r="AP356" s="2" t="s">
        <v>755</v>
      </c>
      <c r="AQ356" s="2" t="s">
        <v>306</v>
      </c>
      <c r="AR356" s="2" t="s">
        <v>311</v>
      </c>
      <c r="AS356" s="123"/>
      <c r="AT356" s="123"/>
    </row>
    <row r="357" spans="6:46" s="73" customFormat="1" ht="15" x14ac:dyDescent="0.25">
      <c r="F357" s="103"/>
      <c r="G357" s="103"/>
      <c r="H357" s="103"/>
      <c r="I357" s="103"/>
      <c r="J357" s="103"/>
      <c r="K357" s="103"/>
      <c r="L357" s="103"/>
      <c r="M357" s="103"/>
      <c r="N357" s="10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2" t="s">
        <v>68</v>
      </c>
      <c r="AO357" s="2" t="s">
        <v>556</v>
      </c>
      <c r="AP357" s="2" t="s">
        <v>756</v>
      </c>
      <c r="AQ357" s="2" t="s">
        <v>306</v>
      </c>
      <c r="AR357" s="2" t="s">
        <v>311</v>
      </c>
      <c r="AS357" s="123"/>
      <c r="AT357" s="123"/>
    </row>
    <row r="358" spans="6:46" s="73" customFormat="1" ht="15" x14ac:dyDescent="0.25">
      <c r="F358" s="103"/>
      <c r="G358" s="103"/>
      <c r="H358" s="103"/>
      <c r="I358" s="103"/>
      <c r="J358" s="103"/>
      <c r="K358" s="103"/>
      <c r="L358" s="103"/>
      <c r="M358" s="103"/>
      <c r="N358" s="10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2" t="s">
        <v>68</v>
      </c>
      <c r="AO358" s="2" t="s">
        <v>556</v>
      </c>
      <c r="AP358" s="2" t="s">
        <v>746</v>
      </c>
      <c r="AQ358" s="2" t="s">
        <v>306</v>
      </c>
      <c r="AR358" s="2" t="s">
        <v>311</v>
      </c>
      <c r="AS358" s="123"/>
      <c r="AT358" s="123"/>
    </row>
    <row r="359" spans="6:46" s="73" customFormat="1" ht="15" x14ac:dyDescent="0.25">
      <c r="F359" s="103"/>
      <c r="G359" s="103"/>
      <c r="H359" s="103"/>
      <c r="I359" s="103"/>
      <c r="J359" s="103"/>
      <c r="K359" s="103"/>
      <c r="L359" s="103"/>
      <c r="M359" s="103"/>
      <c r="N359" s="10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2" t="s">
        <v>68</v>
      </c>
      <c r="AO359" s="2" t="s">
        <v>556</v>
      </c>
      <c r="AP359" s="2" t="s">
        <v>747</v>
      </c>
      <c r="AQ359" s="2" t="s">
        <v>306</v>
      </c>
      <c r="AR359" s="2" t="s">
        <v>311</v>
      </c>
      <c r="AS359" s="123"/>
      <c r="AT359" s="123"/>
    </row>
    <row r="360" spans="6:46" s="73" customFormat="1" ht="15" x14ac:dyDescent="0.25">
      <c r="F360" s="103"/>
      <c r="G360" s="103"/>
      <c r="H360" s="103"/>
      <c r="I360" s="103"/>
      <c r="J360" s="103"/>
      <c r="K360" s="103"/>
      <c r="L360" s="103"/>
      <c r="M360" s="103"/>
      <c r="N360" s="10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2" t="s">
        <v>70</v>
      </c>
      <c r="AO360" s="2" t="s">
        <v>558</v>
      </c>
      <c r="AP360" s="2" t="s">
        <v>1577</v>
      </c>
      <c r="AQ360" s="2" t="s">
        <v>305</v>
      </c>
      <c r="AR360" s="2" t="s">
        <v>316</v>
      </c>
      <c r="AS360" s="123"/>
      <c r="AT360" s="123"/>
    </row>
    <row r="361" spans="6:46" s="73" customFormat="1" ht="15" x14ac:dyDescent="0.25">
      <c r="F361" s="103"/>
      <c r="G361" s="103"/>
      <c r="H361" s="103"/>
      <c r="I361" s="103"/>
      <c r="J361" s="103"/>
      <c r="K361" s="103"/>
      <c r="L361" s="103"/>
      <c r="M361" s="103"/>
      <c r="N361" s="10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2" t="s">
        <v>70</v>
      </c>
      <c r="AO361" s="2" t="s">
        <v>558</v>
      </c>
      <c r="AP361" s="2" t="s">
        <v>345</v>
      </c>
      <c r="AQ361" s="2" t="s">
        <v>305</v>
      </c>
      <c r="AR361" s="2" t="s">
        <v>316</v>
      </c>
      <c r="AS361" s="123"/>
      <c r="AT361" s="123"/>
    </row>
    <row r="362" spans="6:46" s="73" customFormat="1" ht="15" x14ac:dyDescent="0.25">
      <c r="F362" s="103"/>
      <c r="G362" s="103"/>
      <c r="H362" s="103"/>
      <c r="I362" s="103"/>
      <c r="J362" s="103"/>
      <c r="K362" s="103"/>
      <c r="L362" s="103"/>
      <c r="M362" s="103"/>
      <c r="N362" s="10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2" t="s">
        <v>72</v>
      </c>
      <c r="AO362" s="2" t="s">
        <v>560</v>
      </c>
      <c r="AP362" s="2" t="s">
        <v>1577</v>
      </c>
      <c r="AQ362" s="2" t="s">
        <v>305</v>
      </c>
      <c r="AR362" s="2" t="s">
        <v>316</v>
      </c>
      <c r="AS362" s="123"/>
      <c r="AT362" s="123"/>
    </row>
    <row r="363" spans="6:46" s="73" customFormat="1" ht="15" x14ac:dyDescent="0.25">
      <c r="F363" s="103"/>
      <c r="G363" s="103"/>
      <c r="H363" s="103"/>
      <c r="I363" s="103"/>
      <c r="J363" s="103"/>
      <c r="K363" s="103"/>
      <c r="L363" s="103"/>
      <c r="M363" s="103"/>
      <c r="N363" s="10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2" t="s">
        <v>72</v>
      </c>
      <c r="AO363" s="2" t="s">
        <v>560</v>
      </c>
      <c r="AP363" s="2" t="s">
        <v>345</v>
      </c>
      <c r="AQ363" s="2" t="s">
        <v>305</v>
      </c>
      <c r="AR363" s="2" t="s">
        <v>316</v>
      </c>
      <c r="AS363" s="123"/>
      <c r="AT363" s="123"/>
    </row>
    <row r="364" spans="6:46" s="73" customFormat="1" ht="15" x14ac:dyDescent="0.25">
      <c r="F364" s="103"/>
      <c r="G364" s="103"/>
      <c r="H364" s="103"/>
      <c r="I364" s="103"/>
      <c r="J364" s="103"/>
      <c r="K364" s="103"/>
      <c r="L364" s="103"/>
      <c r="M364" s="103"/>
      <c r="N364" s="10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2" t="s">
        <v>72</v>
      </c>
      <c r="AO364" s="2" t="s">
        <v>1616</v>
      </c>
      <c r="AP364" s="2" t="s">
        <v>1577</v>
      </c>
      <c r="AQ364" s="2" t="s">
        <v>305</v>
      </c>
      <c r="AR364" s="2" t="s">
        <v>316</v>
      </c>
      <c r="AS364" s="123"/>
      <c r="AT364" s="123"/>
    </row>
    <row r="365" spans="6:46" s="73" customFormat="1" ht="15" x14ac:dyDescent="0.25">
      <c r="F365" s="103"/>
      <c r="G365" s="103"/>
      <c r="H365" s="103"/>
      <c r="I365" s="103"/>
      <c r="J365" s="103"/>
      <c r="K365" s="103"/>
      <c r="L365" s="103"/>
      <c r="M365" s="103"/>
      <c r="N365" s="10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2" t="s">
        <v>74</v>
      </c>
      <c r="AO365" s="2" t="s">
        <v>564</v>
      </c>
      <c r="AP365" s="2" t="s">
        <v>758</v>
      </c>
      <c r="AQ365" s="2" t="s">
        <v>305</v>
      </c>
      <c r="AR365" s="2" t="s">
        <v>316</v>
      </c>
      <c r="AS365" s="123"/>
      <c r="AT365" s="123"/>
    </row>
    <row r="366" spans="6:46" s="73" customFormat="1" ht="15" x14ac:dyDescent="0.25">
      <c r="F366" s="103"/>
      <c r="G366" s="103"/>
      <c r="H366" s="103"/>
      <c r="I366" s="103"/>
      <c r="J366" s="103"/>
      <c r="K366" s="103"/>
      <c r="L366" s="103"/>
      <c r="M366" s="103"/>
      <c r="N366" s="10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2" t="s">
        <v>76</v>
      </c>
      <c r="AO366" s="2" t="s">
        <v>565</v>
      </c>
      <c r="AP366" s="2" t="s">
        <v>322</v>
      </c>
      <c r="AQ366" s="2" t="s">
        <v>305</v>
      </c>
      <c r="AR366" s="2" t="s">
        <v>316</v>
      </c>
      <c r="AS366" s="123"/>
      <c r="AT366" s="123"/>
    </row>
    <row r="367" spans="6:46" s="73" customFormat="1" ht="15" x14ac:dyDescent="0.25">
      <c r="F367" s="103"/>
      <c r="G367" s="103"/>
      <c r="H367" s="103"/>
      <c r="I367" s="103"/>
      <c r="J367" s="103"/>
      <c r="K367" s="103"/>
      <c r="L367" s="103"/>
      <c r="M367" s="103"/>
      <c r="N367" s="10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2" t="s">
        <v>76</v>
      </c>
      <c r="AO367" s="2" t="s">
        <v>565</v>
      </c>
      <c r="AP367" s="2" t="s">
        <v>374</v>
      </c>
      <c r="AQ367" s="2" t="s">
        <v>305</v>
      </c>
      <c r="AR367" s="2" t="s">
        <v>316</v>
      </c>
      <c r="AS367" s="123"/>
      <c r="AT367" s="123"/>
    </row>
    <row r="368" spans="6:46" s="73" customFormat="1" ht="15" x14ac:dyDescent="0.25">
      <c r="F368" s="103"/>
      <c r="G368" s="103"/>
      <c r="H368" s="103"/>
      <c r="I368" s="103"/>
      <c r="J368" s="103"/>
      <c r="K368" s="103"/>
      <c r="L368" s="103"/>
      <c r="M368" s="103"/>
      <c r="N368" s="10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2" t="s">
        <v>76</v>
      </c>
      <c r="AO368" s="2" t="s">
        <v>565</v>
      </c>
      <c r="AP368" s="2" t="s">
        <v>759</v>
      </c>
      <c r="AQ368" s="2" t="s">
        <v>305</v>
      </c>
      <c r="AR368" s="2" t="s">
        <v>316</v>
      </c>
      <c r="AS368" s="123"/>
      <c r="AT368" s="123"/>
    </row>
    <row r="369" spans="6:46" s="73" customFormat="1" ht="15" x14ac:dyDescent="0.25">
      <c r="F369" s="103"/>
      <c r="G369" s="103"/>
      <c r="H369" s="103"/>
      <c r="I369" s="103"/>
      <c r="J369" s="103"/>
      <c r="K369" s="103"/>
      <c r="L369" s="103"/>
      <c r="M369" s="103"/>
      <c r="N369" s="10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2" t="s">
        <v>78</v>
      </c>
      <c r="AO369" s="2" t="s">
        <v>566</v>
      </c>
      <c r="AP369" s="2" t="s">
        <v>760</v>
      </c>
      <c r="AQ369" s="2" t="s">
        <v>305</v>
      </c>
      <c r="AR369" s="2" t="s">
        <v>316</v>
      </c>
      <c r="AS369" s="123"/>
      <c r="AT369" s="123"/>
    </row>
    <row r="370" spans="6:46" s="73" customFormat="1" ht="15" x14ac:dyDescent="0.25">
      <c r="F370" s="103"/>
      <c r="G370" s="103"/>
      <c r="H370" s="103"/>
      <c r="I370" s="103"/>
      <c r="J370" s="103"/>
      <c r="K370" s="103"/>
      <c r="L370" s="103"/>
      <c r="M370" s="103"/>
      <c r="N370" s="10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2" t="s">
        <v>78</v>
      </c>
      <c r="AO370" s="2" t="s">
        <v>566</v>
      </c>
      <c r="AP370" s="2" t="s">
        <v>1707</v>
      </c>
      <c r="AQ370" s="2" t="s">
        <v>305</v>
      </c>
      <c r="AR370" s="2" t="s">
        <v>316</v>
      </c>
      <c r="AS370" s="123"/>
      <c r="AT370" s="123"/>
    </row>
    <row r="371" spans="6:46" s="73" customFormat="1" ht="15" x14ac:dyDescent="0.25">
      <c r="F371" s="103"/>
      <c r="G371" s="103"/>
      <c r="H371" s="103"/>
      <c r="I371" s="103"/>
      <c r="J371" s="103"/>
      <c r="K371" s="103"/>
      <c r="L371" s="103"/>
      <c r="M371" s="103"/>
      <c r="N371" s="10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2" t="s">
        <v>80</v>
      </c>
      <c r="AO371" s="2" t="s">
        <v>568</v>
      </c>
      <c r="AP371" s="2" t="s">
        <v>322</v>
      </c>
      <c r="AQ371" s="2" t="s">
        <v>305</v>
      </c>
      <c r="AR371" s="2" t="s">
        <v>316</v>
      </c>
      <c r="AS371" s="123"/>
      <c r="AT371" s="123"/>
    </row>
    <row r="372" spans="6:46" s="73" customFormat="1" ht="15" x14ac:dyDescent="0.25">
      <c r="F372" s="103"/>
      <c r="G372" s="103"/>
      <c r="H372" s="103"/>
      <c r="I372" s="103"/>
      <c r="J372" s="103"/>
      <c r="K372" s="103"/>
      <c r="L372" s="103"/>
      <c r="M372" s="103"/>
      <c r="N372" s="10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2" t="s">
        <v>80</v>
      </c>
      <c r="AO372" s="2" t="s">
        <v>570</v>
      </c>
      <c r="AP372" s="2" t="s">
        <v>322</v>
      </c>
      <c r="AQ372" s="2" t="s">
        <v>305</v>
      </c>
      <c r="AR372" s="2" t="s">
        <v>316</v>
      </c>
      <c r="AS372" s="123"/>
      <c r="AT372" s="123"/>
    </row>
    <row r="373" spans="6:46" s="73" customFormat="1" ht="15" x14ac:dyDescent="0.25">
      <c r="F373" s="103"/>
      <c r="G373" s="103"/>
      <c r="H373" s="103"/>
      <c r="I373" s="103"/>
      <c r="J373" s="103"/>
      <c r="K373" s="103"/>
      <c r="L373" s="103"/>
      <c r="M373" s="103"/>
      <c r="N373" s="10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2" t="s">
        <v>80</v>
      </c>
      <c r="AO373" s="2" t="s">
        <v>570</v>
      </c>
      <c r="AP373" s="2" t="s">
        <v>374</v>
      </c>
      <c r="AQ373" s="2" t="s">
        <v>305</v>
      </c>
      <c r="AR373" s="2" t="s">
        <v>316</v>
      </c>
      <c r="AS373" s="123"/>
      <c r="AT373" s="123"/>
    </row>
    <row r="374" spans="6:46" s="73" customFormat="1" ht="15" x14ac:dyDescent="0.25">
      <c r="F374" s="103"/>
      <c r="G374" s="103"/>
      <c r="H374" s="103"/>
      <c r="I374" s="103"/>
      <c r="J374" s="103"/>
      <c r="K374" s="103"/>
      <c r="L374" s="103"/>
      <c r="M374" s="103"/>
      <c r="N374" s="10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2" t="s">
        <v>82</v>
      </c>
      <c r="AO374" s="2" t="s">
        <v>572</v>
      </c>
      <c r="AP374" s="2" t="s">
        <v>322</v>
      </c>
      <c r="AQ374" s="2" t="s">
        <v>305</v>
      </c>
      <c r="AR374" s="2" t="s">
        <v>316</v>
      </c>
      <c r="AS374" s="123"/>
      <c r="AT374" s="123"/>
    </row>
    <row r="375" spans="6:46" s="73" customFormat="1" ht="15" x14ac:dyDescent="0.25">
      <c r="F375" s="103"/>
      <c r="G375" s="103"/>
      <c r="H375" s="103"/>
      <c r="I375" s="103"/>
      <c r="J375" s="103"/>
      <c r="K375" s="103"/>
      <c r="L375" s="103"/>
      <c r="M375" s="103"/>
      <c r="N375" s="10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2" t="s">
        <v>82</v>
      </c>
      <c r="AO375" s="2" t="s">
        <v>572</v>
      </c>
      <c r="AP375" s="2" t="s">
        <v>374</v>
      </c>
      <c r="AQ375" s="2" t="s">
        <v>305</v>
      </c>
      <c r="AR375" s="2" t="s">
        <v>316</v>
      </c>
      <c r="AS375" s="123"/>
      <c r="AT375" s="123"/>
    </row>
    <row r="376" spans="6:46" s="73" customFormat="1" ht="15" x14ac:dyDescent="0.25">
      <c r="F376" s="103"/>
      <c r="G376" s="103"/>
      <c r="H376" s="103"/>
      <c r="I376" s="103"/>
      <c r="J376" s="103"/>
      <c r="K376" s="103"/>
      <c r="L376" s="103"/>
      <c r="M376" s="103"/>
      <c r="N376" s="10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2" t="s">
        <v>84</v>
      </c>
      <c r="AO376" s="2" t="s">
        <v>573</v>
      </c>
      <c r="AP376" s="2" t="s">
        <v>322</v>
      </c>
      <c r="AQ376" s="2" t="s">
        <v>305</v>
      </c>
      <c r="AR376" s="2" t="s">
        <v>316</v>
      </c>
      <c r="AS376" s="123"/>
      <c r="AT376" s="123"/>
    </row>
    <row r="377" spans="6:46" s="73" customFormat="1" ht="15" x14ac:dyDescent="0.25">
      <c r="F377" s="103"/>
      <c r="G377" s="103"/>
      <c r="H377" s="103"/>
      <c r="I377" s="103"/>
      <c r="J377" s="103"/>
      <c r="K377" s="103"/>
      <c r="L377" s="103"/>
      <c r="M377" s="103"/>
      <c r="N377" s="10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2" t="s">
        <v>84</v>
      </c>
      <c r="AO377" s="2" t="s">
        <v>573</v>
      </c>
      <c r="AP377" s="2" t="s">
        <v>374</v>
      </c>
      <c r="AQ377" s="2" t="s">
        <v>305</v>
      </c>
      <c r="AR377" s="2" t="s">
        <v>316</v>
      </c>
      <c r="AS377" s="123"/>
      <c r="AT377" s="123"/>
    </row>
    <row r="378" spans="6:46" s="73" customFormat="1" ht="15" x14ac:dyDescent="0.25">
      <c r="F378" s="103"/>
      <c r="G378" s="103"/>
      <c r="H378" s="103"/>
      <c r="I378" s="103"/>
      <c r="J378" s="103"/>
      <c r="K378" s="103"/>
      <c r="L378" s="103"/>
      <c r="M378" s="103"/>
      <c r="N378" s="10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2" t="s">
        <v>84</v>
      </c>
      <c r="AO378" s="2" t="s">
        <v>574</v>
      </c>
      <c r="AP378" s="2" t="s">
        <v>761</v>
      </c>
      <c r="AQ378" s="2" t="s">
        <v>306</v>
      </c>
      <c r="AR378" s="2" t="s">
        <v>311</v>
      </c>
      <c r="AS378" s="123"/>
      <c r="AT378" s="123"/>
    </row>
    <row r="379" spans="6:46" s="73" customFormat="1" ht="15" x14ac:dyDescent="0.25">
      <c r="F379" s="103"/>
      <c r="G379" s="103"/>
      <c r="H379" s="103"/>
      <c r="I379" s="103"/>
      <c r="J379" s="103"/>
      <c r="K379" s="103"/>
      <c r="L379" s="103"/>
      <c r="M379" s="103"/>
      <c r="N379" s="10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2" t="s">
        <v>86</v>
      </c>
      <c r="AO379" s="2" t="s">
        <v>575</v>
      </c>
      <c r="AP379" s="2" t="s">
        <v>762</v>
      </c>
      <c r="AQ379" s="2" t="s">
        <v>305</v>
      </c>
      <c r="AR379" s="2" t="s">
        <v>316</v>
      </c>
      <c r="AS379" s="123"/>
      <c r="AT379" s="123"/>
    </row>
    <row r="380" spans="6:46" s="73" customFormat="1" ht="15" x14ac:dyDescent="0.25">
      <c r="F380" s="103"/>
      <c r="G380" s="103"/>
      <c r="H380" s="103"/>
      <c r="I380" s="103"/>
      <c r="J380" s="103"/>
      <c r="K380" s="103"/>
      <c r="L380" s="103"/>
      <c r="M380" s="103"/>
      <c r="N380" s="10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2" t="s">
        <v>86</v>
      </c>
      <c r="AO380" s="2" t="s">
        <v>575</v>
      </c>
      <c r="AP380" s="2" t="s">
        <v>763</v>
      </c>
      <c r="AQ380" s="2" t="s">
        <v>305</v>
      </c>
      <c r="AR380" s="2" t="s">
        <v>316</v>
      </c>
      <c r="AS380" s="123"/>
      <c r="AT380" s="123"/>
    </row>
    <row r="381" spans="6:46" s="73" customFormat="1" ht="15" x14ac:dyDescent="0.25">
      <c r="F381" s="103"/>
      <c r="G381" s="103"/>
      <c r="H381" s="103"/>
      <c r="I381" s="103"/>
      <c r="J381" s="103"/>
      <c r="K381" s="103"/>
      <c r="L381" s="103"/>
      <c r="M381" s="103"/>
      <c r="N381" s="10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2" t="s">
        <v>86</v>
      </c>
      <c r="AO381" s="2" t="s">
        <v>576</v>
      </c>
      <c r="AP381" s="2" t="s">
        <v>764</v>
      </c>
      <c r="AQ381" s="2" t="s">
        <v>305</v>
      </c>
      <c r="AR381" s="2" t="s">
        <v>316</v>
      </c>
      <c r="AS381" s="123"/>
      <c r="AT381" s="123"/>
    </row>
    <row r="382" spans="6:46" s="73" customFormat="1" ht="15" x14ac:dyDescent="0.25">
      <c r="F382" s="103"/>
      <c r="G382" s="103"/>
      <c r="H382" s="103"/>
      <c r="I382" s="103"/>
      <c r="J382" s="103"/>
      <c r="K382" s="103"/>
      <c r="L382" s="103"/>
      <c r="M382" s="103"/>
      <c r="N382" s="10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2" t="s">
        <v>86</v>
      </c>
      <c r="AO382" s="2" t="s">
        <v>576</v>
      </c>
      <c r="AP382" s="2" t="s">
        <v>765</v>
      </c>
      <c r="AQ382" s="2" t="s">
        <v>305</v>
      </c>
      <c r="AR382" s="2" t="s">
        <v>316</v>
      </c>
      <c r="AS382" s="123"/>
      <c r="AT382" s="123"/>
    </row>
    <row r="383" spans="6:46" s="73" customFormat="1" ht="15" x14ac:dyDescent="0.25">
      <c r="F383" s="103"/>
      <c r="G383" s="103"/>
      <c r="H383" s="103"/>
      <c r="I383" s="103"/>
      <c r="J383" s="103"/>
      <c r="K383" s="103"/>
      <c r="L383" s="103"/>
      <c r="M383" s="103"/>
      <c r="N383" s="10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2" t="s">
        <v>86</v>
      </c>
      <c r="AO383" s="2" t="s">
        <v>577</v>
      </c>
      <c r="AP383" s="2" t="s">
        <v>766</v>
      </c>
      <c r="AQ383" s="2" t="s">
        <v>305</v>
      </c>
      <c r="AR383" s="2" t="s">
        <v>316</v>
      </c>
      <c r="AS383" s="123"/>
      <c r="AT383" s="123"/>
    </row>
    <row r="384" spans="6:46" s="73" customFormat="1" ht="15" x14ac:dyDescent="0.25">
      <c r="F384" s="103"/>
      <c r="G384" s="103"/>
      <c r="H384" s="103"/>
      <c r="I384" s="103"/>
      <c r="J384" s="103"/>
      <c r="K384" s="103"/>
      <c r="L384" s="103"/>
      <c r="M384" s="103"/>
      <c r="N384" s="10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2" t="s">
        <v>86</v>
      </c>
      <c r="AO384" s="2" t="s">
        <v>577</v>
      </c>
      <c r="AP384" s="2" t="s">
        <v>767</v>
      </c>
      <c r="AQ384" s="2" t="s">
        <v>305</v>
      </c>
      <c r="AR384" s="2" t="s">
        <v>316</v>
      </c>
      <c r="AS384" s="123"/>
      <c r="AT384" s="123"/>
    </row>
    <row r="385" spans="6:46" s="73" customFormat="1" ht="15" x14ac:dyDescent="0.25">
      <c r="F385" s="103"/>
      <c r="G385" s="103"/>
      <c r="H385" s="103"/>
      <c r="I385" s="103"/>
      <c r="J385" s="103"/>
      <c r="K385" s="103"/>
      <c r="L385" s="103"/>
      <c r="M385" s="103"/>
      <c r="N385" s="10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2" t="s">
        <v>86</v>
      </c>
      <c r="AO385" s="2" t="s">
        <v>578</v>
      </c>
      <c r="AP385" s="2" t="s">
        <v>342</v>
      </c>
      <c r="AQ385" s="2" t="s">
        <v>305</v>
      </c>
      <c r="AR385" s="2" t="s">
        <v>316</v>
      </c>
      <c r="AS385" s="123"/>
      <c r="AT385" s="123"/>
    </row>
    <row r="386" spans="6:46" s="73" customFormat="1" ht="15" x14ac:dyDescent="0.25">
      <c r="F386" s="103"/>
      <c r="G386" s="103"/>
      <c r="H386" s="103"/>
      <c r="I386" s="103"/>
      <c r="J386" s="103"/>
      <c r="K386" s="103"/>
      <c r="L386" s="103"/>
      <c r="M386" s="103"/>
      <c r="N386" s="10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2" t="s">
        <v>86</v>
      </c>
      <c r="AO386" s="2" t="s">
        <v>578</v>
      </c>
      <c r="AP386" s="2" t="s">
        <v>768</v>
      </c>
      <c r="AQ386" s="2" t="s">
        <v>305</v>
      </c>
      <c r="AR386" s="2" t="s">
        <v>316</v>
      </c>
      <c r="AS386" s="123"/>
      <c r="AT386" s="123"/>
    </row>
    <row r="387" spans="6:46" s="73" customFormat="1" ht="15" x14ac:dyDescent="0.25">
      <c r="F387" s="103"/>
      <c r="G387" s="103"/>
      <c r="H387" s="103"/>
      <c r="I387" s="103"/>
      <c r="J387" s="103"/>
      <c r="K387" s="103"/>
      <c r="L387" s="103"/>
      <c r="M387" s="103"/>
      <c r="N387" s="10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2" t="s">
        <v>86</v>
      </c>
      <c r="AO387" s="2" t="s">
        <v>579</v>
      </c>
      <c r="AP387" s="2" t="s">
        <v>769</v>
      </c>
      <c r="AQ387" s="2" t="s">
        <v>305</v>
      </c>
      <c r="AR387" s="2" t="s">
        <v>316</v>
      </c>
      <c r="AS387" s="123"/>
      <c r="AT387" s="123"/>
    </row>
    <row r="388" spans="6:46" s="73" customFormat="1" ht="15" x14ac:dyDescent="0.25">
      <c r="F388" s="103"/>
      <c r="G388" s="103"/>
      <c r="H388" s="103"/>
      <c r="I388" s="103"/>
      <c r="J388" s="103"/>
      <c r="K388" s="103"/>
      <c r="L388" s="103"/>
      <c r="M388" s="103"/>
      <c r="N388" s="10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2" t="s">
        <v>86</v>
      </c>
      <c r="AO388" s="2" t="s">
        <v>579</v>
      </c>
      <c r="AP388" s="2" t="s">
        <v>770</v>
      </c>
      <c r="AQ388" s="2" t="s">
        <v>305</v>
      </c>
      <c r="AR388" s="2" t="s">
        <v>316</v>
      </c>
      <c r="AS388" s="123"/>
      <c r="AT388" s="123"/>
    </row>
    <row r="389" spans="6:46" s="73" customFormat="1" ht="15" x14ac:dyDescent="0.25">
      <c r="F389" s="103"/>
      <c r="G389" s="103"/>
      <c r="H389" s="103"/>
      <c r="I389" s="103"/>
      <c r="J389" s="103"/>
      <c r="K389" s="103"/>
      <c r="L389" s="103"/>
      <c r="M389" s="103"/>
      <c r="N389" s="10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2" t="s">
        <v>86</v>
      </c>
      <c r="AO389" s="2" t="s">
        <v>580</v>
      </c>
      <c r="AP389" s="2" t="s">
        <v>1625</v>
      </c>
      <c r="AQ389" s="2" t="s">
        <v>306</v>
      </c>
      <c r="AR389" s="2" t="s">
        <v>311</v>
      </c>
      <c r="AS389" s="123"/>
      <c r="AT389" s="123"/>
    </row>
    <row r="390" spans="6:46" s="73" customFormat="1" ht="15" x14ac:dyDescent="0.25">
      <c r="F390" s="103"/>
      <c r="G390" s="103"/>
      <c r="H390" s="103"/>
      <c r="I390" s="103"/>
      <c r="J390" s="103"/>
      <c r="K390" s="103"/>
      <c r="L390" s="103"/>
      <c r="M390" s="103"/>
      <c r="N390" s="10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2" t="s">
        <v>86</v>
      </c>
      <c r="AO390" s="2" t="s">
        <v>580</v>
      </c>
      <c r="AP390" s="2" t="s">
        <v>771</v>
      </c>
      <c r="AQ390" s="2" t="s">
        <v>306</v>
      </c>
      <c r="AR390" s="2" t="s">
        <v>311</v>
      </c>
      <c r="AS390" s="123"/>
      <c r="AT390" s="123"/>
    </row>
    <row r="391" spans="6:46" s="73" customFormat="1" ht="15" x14ac:dyDescent="0.25">
      <c r="F391" s="103"/>
      <c r="G391" s="103"/>
      <c r="H391" s="103"/>
      <c r="I391" s="103"/>
      <c r="J391" s="103"/>
      <c r="K391" s="103"/>
      <c r="L391" s="103"/>
      <c r="M391" s="103"/>
      <c r="N391" s="10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2" t="s">
        <v>86</v>
      </c>
      <c r="AO391" s="2" t="s">
        <v>580</v>
      </c>
      <c r="AP391" s="2" t="s">
        <v>772</v>
      </c>
      <c r="AQ391" s="2" t="s">
        <v>306</v>
      </c>
      <c r="AR391" s="2" t="s">
        <v>311</v>
      </c>
      <c r="AS391" s="123"/>
      <c r="AT391" s="123"/>
    </row>
    <row r="392" spans="6:46" s="73" customFormat="1" ht="15" x14ac:dyDescent="0.25">
      <c r="F392" s="103"/>
      <c r="G392" s="103"/>
      <c r="H392" s="103"/>
      <c r="I392" s="103"/>
      <c r="J392" s="103"/>
      <c r="K392" s="103"/>
      <c r="L392" s="103"/>
      <c r="M392" s="103"/>
      <c r="N392" s="10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2" t="s">
        <v>86</v>
      </c>
      <c r="AO392" s="2" t="s">
        <v>580</v>
      </c>
      <c r="AP392" s="2" t="s">
        <v>1684</v>
      </c>
      <c r="AQ392" s="2" t="s">
        <v>306</v>
      </c>
      <c r="AR392" s="2" t="s">
        <v>311</v>
      </c>
      <c r="AS392" s="123"/>
      <c r="AT392" s="123"/>
    </row>
    <row r="393" spans="6:46" s="73" customFormat="1" ht="15" x14ac:dyDescent="0.25">
      <c r="F393" s="103"/>
      <c r="G393" s="103"/>
      <c r="H393" s="103"/>
      <c r="I393" s="103"/>
      <c r="J393" s="103"/>
      <c r="K393" s="103"/>
      <c r="L393" s="103"/>
      <c r="M393" s="103"/>
      <c r="N393" s="10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2" t="s">
        <v>88</v>
      </c>
      <c r="AO393" s="2" t="s">
        <v>596</v>
      </c>
      <c r="AP393" s="2" t="s">
        <v>786</v>
      </c>
      <c r="AQ393" s="2" t="s">
        <v>308</v>
      </c>
      <c r="AR393" s="2" t="s">
        <v>1503</v>
      </c>
      <c r="AS393" s="123"/>
      <c r="AT393" s="123"/>
    </row>
    <row r="394" spans="6:46" s="73" customFormat="1" ht="15" x14ac:dyDescent="0.25">
      <c r="F394" s="103"/>
      <c r="G394" s="103"/>
      <c r="H394" s="103"/>
      <c r="I394" s="103"/>
      <c r="J394" s="103"/>
      <c r="K394" s="103"/>
      <c r="L394" s="103"/>
      <c r="M394" s="103"/>
      <c r="N394" s="10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2" t="s">
        <v>88</v>
      </c>
      <c r="AO394" s="2" t="s">
        <v>596</v>
      </c>
      <c r="AP394" s="2" t="s">
        <v>788</v>
      </c>
      <c r="AQ394" s="2" t="s">
        <v>308</v>
      </c>
      <c r="AR394" s="2" t="s">
        <v>1503</v>
      </c>
      <c r="AS394" s="123"/>
      <c r="AT394" s="123"/>
    </row>
    <row r="395" spans="6:46" s="73" customFormat="1" ht="15" x14ac:dyDescent="0.25">
      <c r="F395" s="103"/>
      <c r="G395" s="103"/>
      <c r="H395" s="103"/>
      <c r="I395" s="103"/>
      <c r="J395" s="103"/>
      <c r="K395" s="103"/>
      <c r="L395" s="103"/>
      <c r="M395" s="103"/>
      <c r="N395" s="10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2" t="s">
        <v>88</v>
      </c>
      <c r="AO395" s="2" t="s">
        <v>596</v>
      </c>
      <c r="AP395" s="2" t="s">
        <v>789</v>
      </c>
      <c r="AQ395" s="2" t="s">
        <v>308</v>
      </c>
      <c r="AR395" s="2" t="s">
        <v>1503</v>
      </c>
      <c r="AS395" s="123"/>
      <c r="AT395" s="123"/>
    </row>
    <row r="396" spans="6:46" s="73" customFormat="1" ht="15" x14ac:dyDescent="0.25">
      <c r="F396" s="103"/>
      <c r="G396" s="103"/>
      <c r="H396" s="103"/>
      <c r="I396" s="103"/>
      <c r="J396" s="103"/>
      <c r="K396" s="103"/>
      <c r="L396" s="103"/>
      <c r="M396" s="103"/>
      <c r="N396" s="10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2" t="s">
        <v>88</v>
      </c>
      <c r="AO396" s="2" t="s">
        <v>596</v>
      </c>
      <c r="AP396" s="2" t="s">
        <v>790</v>
      </c>
      <c r="AQ396" s="2" t="s">
        <v>308</v>
      </c>
      <c r="AR396" s="2" t="s">
        <v>1503</v>
      </c>
      <c r="AS396" s="123"/>
      <c r="AT396" s="123"/>
    </row>
    <row r="397" spans="6:46" s="73" customFormat="1" ht="15" x14ac:dyDescent="0.25">
      <c r="F397" s="103"/>
      <c r="G397" s="103"/>
      <c r="H397" s="103"/>
      <c r="I397" s="103"/>
      <c r="J397" s="103"/>
      <c r="K397" s="103"/>
      <c r="L397" s="103"/>
      <c r="M397" s="103"/>
      <c r="N397" s="10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2" t="s">
        <v>88</v>
      </c>
      <c r="AO397" s="2" t="s">
        <v>596</v>
      </c>
      <c r="AP397" s="2" t="s">
        <v>791</v>
      </c>
      <c r="AQ397" s="2" t="s">
        <v>308</v>
      </c>
      <c r="AR397" s="2" t="s">
        <v>1503</v>
      </c>
      <c r="AS397" s="123"/>
      <c r="AT397" s="123"/>
    </row>
    <row r="398" spans="6:46" s="73" customFormat="1" ht="15" x14ac:dyDescent="0.25">
      <c r="F398" s="103"/>
      <c r="G398" s="103"/>
      <c r="H398" s="103"/>
      <c r="I398" s="103"/>
      <c r="J398" s="103"/>
      <c r="K398" s="103"/>
      <c r="L398" s="103"/>
      <c r="M398" s="103"/>
      <c r="N398" s="10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2" t="s">
        <v>88</v>
      </c>
      <c r="AO398" s="2" t="s">
        <v>596</v>
      </c>
      <c r="AP398" s="2" t="s">
        <v>792</v>
      </c>
      <c r="AQ398" s="2" t="s">
        <v>308</v>
      </c>
      <c r="AR398" s="2" t="s">
        <v>1503</v>
      </c>
      <c r="AS398" s="123"/>
      <c r="AT398" s="123"/>
    </row>
    <row r="399" spans="6:46" s="73" customFormat="1" ht="15" x14ac:dyDescent="0.25">
      <c r="F399" s="103"/>
      <c r="G399" s="103"/>
      <c r="H399" s="103"/>
      <c r="I399" s="103"/>
      <c r="J399" s="103"/>
      <c r="K399" s="103"/>
      <c r="L399" s="103"/>
      <c r="M399" s="103"/>
      <c r="N399" s="10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2" t="s">
        <v>88</v>
      </c>
      <c r="AO399" s="2" t="s">
        <v>596</v>
      </c>
      <c r="AP399" s="2" t="s">
        <v>793</v>
      </c>
      <c r="AQ399" s="2" t="s">
        <v>308</v>
      </c>
      <c r="AR399" s="2" t="s">
        <v>1503</v>
      </c>
      <c r="AS399" s="123"/>
      <c r="AT399" s="123"/>
    </row>
    <row r="400" spans="6:46" s="73" customFormat="1" ht="15" x14ac:dyDescent="0.25">
      <c r="F400" s="103"/>
      <c r="G400" s="103"/>
      <c r="H400" s="103"/>
      <c r="I400" s="103"/>
      <c r="J400" s="103"/>
      <c r="K400" s="103"/>
      <c r="L400" s="103"/>
      <c r="M400" s="103"/>
      <c r="N400" s="10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2" t="s">
        <v>88</v>
      </c>
      <c r="AO400" s="2" t="s">
        <v>581</v>
      </c>
      <c r="AP400" s="2" t="s">
        <v>351</v>
      </c>
      <c r="AQ400" s="2" t="s">
        <v>305</v>
      </c>
      <c r="AR400" s="2" t="s">
        <v>316</v>
      </c>
      <c r="AS400" s="123"/>
      <c r="AT400" s="123"/>
    </row>
    <row r="401" spans="6:46" s="73" customFormat="1" ht="15" x14ac:dyDescent="0.25">
      <c r="F401" s="103"/>
      <c r="G401" s="103"/>
      <c r="H401" s="103"/>
      <c r="I401" s="103"/>
      <c r="J401" s="103"/>
      <c r="K401" s="103"/>
      <c r="L401" s="103"/>
      <c r="M401" s="103"/>
      <c r="N401" s="10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2" t="s">
        <v>88</v>
      </c>
      <c r="AO401" s="2" t="s">
        <v>581</v>
      </c>
      <c r="AP401" s="2" t="s">
        <v>353</v>
      </c>
      <c r="AQ401" s="2" t="s">
        <v>305</v>
      </c>
      <c r="AR401" s="2" t="s">
        <v>316</v>
      </c>
      <c r="AS401" s="123"/>
      <c r="AT401" s="123"/>
    </row>
    <row r="402" spans="6:46" s="73" customFormat="1" ht="15" x14ac:dyDescent="0.25">
      <c r="F402" s="103"/>
      <c r="G402" s="103"/>
      <c r="H402" s="103"/>
      <c r="I402" s="103"/>
      <c r="J402" s="103"/>
      <c r="K402" s="103"/>
      <c r="L402" s="103"/>
      <c r="M402" s="103"/>
      <c r="N402" s="10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2" t="s">
        <v>88</v>
      </c>
      <c r="AO402" s="2" t="s">
        <v>581</v>
      </c>
      <c r="AP402" s="2" t="s">
        <v>773</v>
      </c>
      <c r="AQ402" s="2" t="s">
        <v>305</v>
      </c>
      <c r="AR402" s="2" t="s">
        <v>316</v>
      </c>
      <c r="AS402" s="123"/>
      <c r="AT402" s="123"/>
    </row>
    <row r="403" spans="6:46" s="73" customFormat="1" ht="15" x14ac:dyDescent="0.25">
      <c r="F403" s="103"/>
      <c r="G403" s="103"/>
      <c r="H403" s="103"/>
      <c r="I403" s="103"/>
      <c r="J403" s="103"/>
      <c r="K403" s="103"/>
      <c r="L403" s="103"/>
      <c r="M403" s="103"/>
      <c r="N403" s="10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2" t="s">
        <v>88</v>
      </c>
      <c r="AO403" s="2" t="s">
        <v>581</v>
      </c>
      <c r="AP403" s="2" t="s">
        <v>774</v>
      </c>
      <c r="AQ403" s="2" t="s">
        <v>305</v>
      </c>
      <c r="AR403" s="2" t="s">
        <v>316</v>
      </c>
      <c r="AS403" s="123"/>
      <c r="AT403" s="123"/>
    </row>
    <row r="404" spans="6:46" s="73" customFormat="1" ht="15" x14ac:dyDescent="0.25">
      <c r="F404" s="103"/>
      <c r="G404" s="103"/>
      <c r="H404" s="103"/>
      <c r="I404" s="103"/>
      <c r="J404" s="103"/>
      <c r="K404" s="103"/>
      <c r="L404" s="103"/>
      <c r="M404" s="103"/>
      <c r="N404" s="10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2" t="s">
        <v>88</v>
      </c>
      <c r="AO404" s="2" t="s">
        <v>587</v>
      </c>
      <c r="AP404" s="2" t="s">
        <v>351</v>
      </c>
      <c r="AQ404" s="2" t="s">
        <v>305</v>
      </c>
      <c r="AR404" s="2" t="s">
        <v>316</v>
      </c>
      <c r="AS404" s="123"/>
      <c r="AT404" s="123"/>
    </row>
    <row r="405" spans="6:46" s="73" customFormat="1" ht="15" x14ac:dyDescent="0.25">
      <c r="F405" s="103"/>
      <c r="G405" s="103"/>
      <c r="H405" s="103"/>
      <c r="I405" s="103"/>
      <c r="J405" s="103"/>
      <c r="K405" s="103"/>
      <c r="L405" s="103"/>
      <c r="M405" s="103"/>
      <c r="N405" s="10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2" t="s">
        <v>88</v>
      </c>
      <c r="AO405" s="2" t="s">
        <v>587</v>
      </c>
      <c r="AP405" s="2" t="s">
        <v>353</v>
      </c>
      <c r="AQ405" s="2" t="s">
        <v>305</v>
      </c>
      <c r="AR405" s="2" t="s">
        <v>316</v>
      </c>
      <c r="AS405" s="123"/>
      <c r="AT405" s="123"/>
    </row>
    <row r="406" spans="6:46" s="73" customFormat="1" ht="15" x14ac:dyDescent="0.25">
      <c r="F406" s="103"/>
      <c r="G406" s="103"/>
      <c r="H406" s="103"/>
      <c r="I406" s="103"/>
      <c r="J406" s="103"/>
      <c r="K406" s="103"/>
      <c r="L406" s="103"/>
      <c r="M406" s="103"/>
      <c r="N406" s="10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2" t="s">
        <v>88</v>
      </c>
      <c r="AO406" s="2" t="s">
        <v>582</v>
      </c>
      <c r="AP406" s="2" t="s">
        <v>351</v>
      </c>
      <c r="AQ406" s="2" t="s">
        <v>305</v>
      </c>
      <c r="AR406" s="2" t="s">
        <v>316</v>
      </c>
      <c r="AS406" s="123"/>
      <c r="AT406" s="123"/>
    </row>
    <row r="407" spans="6:46" s="73" customFormat="1" ht="15" x14ac:dyDescent="0.25">
      <c r="F407" s="103"/>
      <c r="G407" s="103"/>
      <c r="H407" s="103"/>
      <c r="I407" s="103"/>
      <c r="J407" s="103"/>
      <c r="K407" s="103"/>
      <c r="L407" s="103"/>
      <c r="M407" s="103"/>
      <c r="N407" s="10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2" t="s">
        <v>88</v>
      </c>
      <c r="AO407" s="2" t="s">
        <v>582</v>
      </c>
      <c r="AP407" s="2" t="s">
        <v>353</v>
      </c>
      <c r="AQ407" s="2" t="s">
        <v>305</v>
      </c>
      <c r="AR407" s="2" t="s">
        <v>316</v>
      </c>
      <c r="AS407" s="123"/>
      <c r="AT407" s="123"/>
    </row>
    <row r="408" spans="6:46" s="73" customFormat="1" ht="15" x14ac:dyDescent="0.25">
      <c r="F408" s="103"/>
      <c r="G408" s="103"/>
      <c r="H408" s="103"/>
      <c r="I408" s="103"/>
      <c r="J408" s="103"/>
      <c r="K408" s="103"/>
      <c r="L408" s="103"/>
      <c r="M408" s="103"/>
      <c r="N408" s="10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2" t="s">
        <v>88</v>
      </c>
      <c r="AO408" s="2" t="s">
        <v>584</v>
      </c>
      <c r="AP408" s="2" t="s">
        <v>351</v>
      </c>
      <c r="AQ408" s="2" t="s">
        <v>305</v>
      </c>
      <c r="AR408" s="2" t="s">
        <v>316</v>
      </c>
      <c r="AS408" s="123"/>
      <c r="AT408" s="123"/>
    </row>
    <row r="409" spans="6:46" s="73" customFormat="1" ht="15" x14ac:dyDescent="0.25">
      <c r="F409" s="103"/>
      <c r="G409" s="103"/>
      <c r="H409" s="103"/>
      <c r="I409" s="103"/>
      <c r="J409" s="103"/>
      <c r="K409" s="103"/>
      <c r="L409" s="103"/>
      <c r="M409" s="103"/>
      <c r="N409" s="10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2" t="s">
        <v>88</v>
      </c>
      <c r="AO409" s="2" t="s">
        <v>584</v>
      </c>
      <c r="AP409" s="2" t="s">
        <v>353</v>
      </c>
      <c r="AQ409" s="2" t="s">
        <v>305</v>
      </c>
      <c r="AR409" s="2" t="s">
        <v>316</v>
      </c>
      <c r="AS409" s="123"/>
      <c r="AT409" s="123"/>
    </row>
    <row r="410" spans="6:46" s="73" customFormat="1" ht="15" x14ac:dyDescent="0.25">
      <c r="F410" s="103"/>
      <c r="G410" s="103"/>
      <c r="H410" s="103"/>
      <c r="I410" s="103"/>
      <c r="J410" s="103"/>
      <c r="K410" s="103"/>
      <c r="L410" s="103"/>
      <c r="M410" s="103"/>
      <c r="N410" s="10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2" t="s">
        <v>88</v>
      </c>
      <c r="AO410" s="2" t="s">
        <v>584</v>
      </c>
      <c r="AP410" s="2" t="s">
        <v>773</v>
      </c>
      <c r="AQ410" s="2" t="s">
        <v>305</v>
      </c>
      <c r="AR410" s="2" t="s">
        <v>316</v>
      </c>
      <c r="AS410" s="123"/>
      <c r="AT410" s="123"/>
    </row>
    <row r="411" spans="6:46" s="73" customFormat="1" ht="15" x14ac:dyDescent="0.25">
      <c r="F411" s="103"/>
      <c r="G411" s="103"/>
      <c r="H411" s="103"/>
      <c r="I411" s="103"/>
      <c r="J411" s="103"/>
      <c r="K411" s="103"/>
      <c r="L411" s="103"/>
      <c r="M411" s="103"/>
      <c r="N411" s="10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2" t="s">
        <v>88</v>
      </c>
      <c r="AO411" s="2" t="s">
        <v>584</v>
      </c>
      <c r="AP411" s="2" t="s">
        <v>774</v>
      </c>
      <c r="AQ411" s="2" t="s">
        <v>305</v>
      </c>
      <c r="AR411" s="2" t="s">
        <v>316</v>
      </c>
      <c r="AS411" s="123"/>
      <c r="AT411" s="123"/>
    </row>
    <row r="412" spans="6:46" s="73" customFormat="1" ht="15" x14ac:dyDescent="0.25">
      <c r="F412" s="103"/>
      <c r="G412" s="103"/>
      <c r="H412" s="103"/>
      <c r="I412" s="103"/>
      <c r="J412" s="103"/>
      <c r="K412" s="103"/>
      <c r="L412" s="103"/>
      <c r="M412" s="103"/>
      <c r="N412" s="10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2" t="s">
        <v>88</v>
      </c>
      <c r="AO412" s="2" t="s">
        <v>585</v>
      </c>
      <c r="AP412" s="2" t="s">
        <v>351</v>
      </c>
      <c r="AQ412" s="2" t="s">
        <v>305</v>
      </c>
      <c r="AR412" s="2" t="s">
        <v>316</v>
      </c>
      <c r="AS412" s="123"/>
      <c r="AT412" s="123"/>
    </row>
    <row r="413" spans="6:46" s="73" customFormat="1" ht="15" x14ac:dyDescent="0.25">
      <c r="F413" s="103"/>
      <c r="G413" s="103"/>
      <c r="H413" s="103"/>
      <c r="I413" s="103"/>
      <c r="J413" s="103"/>
      <c r="K413" s="103"/>
      <c r="L413" s="103"/>
      <c r="M413" s="103"/>
      <c r="N413" s="10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2" t="s">
        <v>88</v>
      </c>
      <c r="AO413" s="2" t="s">
        <v>585</v>
      </c>
      <c r="AP413" s="2" t="s">
        <v>353</v>
      </c>
      <c r="AQ413" s="2" t="s">
        <v>305</v>
      </c>
      <c r="AR413" s="2" t="s">
        <v>316</v>
      </c>
      <c r="AS413" s="123"/>
      <c r="AT413" s="123"/>
    </row>
    <row r="414" spans="6:46" s="73" customFormat="1" ht="15" x14ac:dyDescent="0.25">
      <c r="F414" s="103"/>
      <c r="G414" s="103"/>
      <c r="H414" s="103"/>
      <c r="I414" s="103"/>
      <c r="J414" s="103"/>
      <c r="K414" s="103"/>
      <c r="L414" s="103"/>
      <c r="M414" s="103"/>
      <c r="N414" s="10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2" t="s">
        <v>88</v>
      </c>
      <c r="AO414" s="2" t="s">
        <v>586</v>
      </c>
      <c r="AP414" s="2" t="s">
        <v>351</v>
      </c>
      <c r="AQ414" s="2" t="s">
        <v>305</v>
      </c>
      <c r="AR414" s="2" t="s">
        <v>316</v>
      </c>
      <c r="AS414" s="123"/>
      <c r="AT414" s="123"/>
    </row>
    <row r="415" spans="6:46" s="73" customFormat="1" ht="15" x14ac:dyDescent="0.25">
      <c r="F415" s="103"/>
      <c r="G415" s="103"/>
      <c r="H415" s="103"/>
      <c r="I415" s="103"/>
      <c r="J415" s="103"/>
      <c r="K415" s="103"/>
      <c r="L415" s="103"/>
      <c r="M415" s="103"/>
      <c r="N415" s="10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2" t="s">
        <v>88</v>
      </c>
      <c r="AO415" s="2" t="s">
        <v>586</v>
      </c>
      <c r="AP415" s="2" t="s">
        <v>353</v>
      </c>
      <c r="AQ415" s="2" t="s">
        <v>305</v>
      </c>
      <c r="AR415" s="2" t="s">
        <v>316</v>
      </c>
      <c r="AS415" s="123"/>
      <c r="AT415" s="123"/>
    </row>
    <row r="416" spans="6:46" s="73" customFormat="1" ht="15" x14ac:dyDescent="0.25">
      <c r="F416" s="103"/>
      <c r="G416" s="103"/>
      <c r="H416" s="103"/>
      <c r="I416" s="103"/>
      <c r="J416" s="103"/>
      <c r="K416" s="103"/>
      <c r="L416" s="103"/>
      <c r="M416" s="103"/>
      <c r="N416" s="10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2" t="s">
        <v>88</v>
      </c>
      <c r="AO416" s="2" t="s">
        <v>586</v>
      </c>
      <c r="AP416" s="2" t="s">
        <v>773</v>
      </c>
      <c r="AQ416" s="2" t="s">
        <v>305</v>
      </c>
      <c r="AR416" s="2" t="s">
        <v>316</v>
      </c>
      <c r="AS416" s="123"/>
      <c r="AT416" s="123"/>
    </row>
    <row r="417" spans="6:46" s="73" customFormat="1" ht="15" x14ac:dyDescent="0.25">
      <c r="F417" s="103"/>
      <c r="G417" s="103"/>
      <c r="H417" s="103"/>
      <c r="I417" s="103"/>
      <c r="J417" s="103"/>
      <c r="K417" s="103"/>
      <c r="L417" s="103"/>
      <c r="M417" s="103"/>
      <c r="N417" s="10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2" t="s">
        <v>88</v>
      </c>
      <c r="AO417" s="2" t="s">
        <v>598</v>
      </c>
      <c r="AP417" s="2" t="s">
        <v>786</v>
      </c>
      <c r="AQ417" s="2" t="s">
        <v>307</v>
      </c>
      <c r="AR417" s="2" t="s">
        <v>1576</v>
      </c>
      <c r="AS417" s="123"/>
      <c r="AT417" s="123"/>
    </row>
    <row r="418" spans="6:46" s="73" customFormat="1" ht="15" x14ac:dyDescent="0.25">
      <c r="F418" s="103"/>
      <c r="G418" s="103"/>
      <c r="H418" s="103"/>
      <c r="I418" s="103"/>
      <c r="J418" s="103"/>
      <c r="K418" s="103"/>
      <c r="L418" s="103"/>
      <c r="M418" s="103"/>
      <c r="N418" s="10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2" t="s">
        <v>88</v>
      </c>
      <c r="AO418" s="2" t="s">
        <v>598</v>
      </c>
      <c r="AP418" s="2" t="s">
        <v>787</v>
      </c>
      <c r="AQ418" s="2" t="s">
        <v>307</v>
      </c>
      <c r="AR418" s="2" t="s">
        <v>1576</v>
      </c>
      <c r="AS418" s="123"/>
      <c r="AT418" s="123"/>
    </row>
    <row r="419" spans="6:46" s="73" customFormat="1" ht="15" x14ac:dyDescent="0.25">
      <c r="F419" s="103"/>
      <c r="G419" s="103"/>
      <c r="H419" s="103"/>
      <c r="I419" s="103"/>
      <c r="J419" s="103"/>
      <c r="K419" s="103"/>
      <c r="L419" s="103"/>
      <c r="M419" s="103"/>
      <c r="N419" s="10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2" t="s">
        <v>88</v>
      </c>
      <c r="AO419" s="2" t="s">
        <v>598</v>
      </c>
      <c r="AP419" s="2" t="s">
        <v>788</v>
      </c>
      <c r="AQ419" s="2" t="s">
        <v>307</v>
      </c>
      <c r="AR419" s="2" t="s">
        <v>1576</v>
      </c>
      <c r="AS419" s="123"/>
      <c r="AT419" s="123"/>
    </row>
    <row r="420" spans="6:46" s="73" customFormat="1" ht="15" x14ac:dyDescent="0.25">
      <c r="F420" s="103"/>
      <c r="G420" s="103"/>
      <c r="H420" s="103"/>
      <c r="I420" s="103"/>
      <c r="J420" s="103"/>
      <c r="K420" s="103"/>
      <c r="L420" s="103"/>
      <c r="M420" s="103"/>
      <c r="N420" s="10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2" t="s">
        <v>88</v>
      </c>
      <c r="AO420" s="2" t="s">
        <v>598</v>
      </c>
      <c r="AP420" s="2" t="s">
        <v>789</v>
      </c>
      <c r="AQ420" s="2" t="s">
        <v>307</v>
      </c>
      <c r="AR420" s="2" t="s">
        <v>1576</v>
      </c>
      <c r="AS420" s="123"/>
      <c r="AT420" s="123"/>
    </row>
    <row r="421" spans="6:46" s="73" customFormat="1" ht="15" x14ac:dyDescent="0.25">
      <c r="F421" s="103"/>
      <c r="G421" s="103"/>
      <c r="H421" s="103"/>
      <c r="I421" s="103"/>
      <c r="J421" s="103"/>
      <c r="K421" s="103"/>
      <c r="L421" s="103"/>
      <c r="M421" s="103"/>
      <c r="N421" s="10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2" t="s">
        <v>88</v>
      </c>
      <c r="AO421" s="2" t="s">
        <v>598</v>
      </c>
      <c r="AP421" s="2" t="s">
        <v>790</v>
      </c>
      <c r="AQ421" s="2" t="s">
        <v>307</v>
      </c>
      <c r="AR421" s="2" t="s">
        <v>1576</v>
      </c>
      <c r="AS421" s="123"/>
      <c r="AT421" s="123"/>
    </row>
    <row r="422" spans="6:46" s="73" customFormat="1" ht="15" x14ac:dyDescent="0.25">
      <c r="F422" s="103"/>
      <c r="G422" s="103"/>
      <c r="H422" s="103"/>
      <c r="I422" s="103"/>
      <c r="J422" s="103"/>
      <c r="K422" s="103"/>
      <c r="L422" s="103"/>
      <c r="M422" s="103"/>
      <c r="N422" s="10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2" t="s">
        <v>88</v>
      </c>
      <c r="AO422" s="2" t="s">
        <v>598</v>
      </c>
      <c r="AP422" s="2" t="s">
        <v>791</v>
      </c>
      <c r="AQ422" s="2" t="s">
        <v>307</v>
      </c>
      <c r="AR422" s="2" t="s">
        <v>1576</v>
      </c>
      <c r="AS422" s="123"/>
      <c r="AT422" s="123"/>
    </row>
    <row r="423" spans="6:46" s="73" customFormat="1" ht="15" x14ac:dyDescent="0.25">
      <c r="F423" s="103"/>
      <c r="G423" s="103"/>
      <c r="H423" s="103"/>
      <c r="I423" s="103"/>
      <c r="J423" s="103"/>
      <c r="K423" s="103"/>
      <c r="L423" s="103"/>
      <c r="M423" s="103"/>
      <c r="N423" s="10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2" t="s">
        <v>88</v>
      </c>
      <c r="AO423" s="2" t="s">
        <v>598</v>
      </c>
      <c r="AP423" s="2" t="s">
        <v>792</v>
      </c>
      <c r="AQ423" s="2" t="s">
        <v>307</v>
      </c>
      <c r="AR423" s="2" t="s">
        <v>1576</v>
      </c>
      <c r="AS423" s="123"/>
      <c r="AT423" s="123"/>
    </row>
    <row r="424" spans="6:46" s="73" customFormat="1" ht="15" x14ac:dyDescent="0.25">
      <c r="F424" s="103"/>
      <c r="G424" s="103"/>
      <c r="H424" s="103"/>
      <c r="I424" s="103"/>
      <c r="J424" s="103"/>
      <c r="K424" s="103"/>
      <c r="L424" s="103"/>
      <c r="M424" s="103"/>
      <c r="N424" s="10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2" t="s">
        <v>88</v>
      </c>
      <c r="AO424" s="2" t="s">
        <v>598</v>
      </c>
      <c r="AP424" s="2" t="s">
        <v>793</v>
      </c>
      <c r="AQ424" s="2" t="s">
        <v>307</v>
      </c>
      <c r="AR424" s="2" t="s">
        <v>1576</v>
      </c>
      <c r="AS424" s="123"/>
      <c r="AT424" s="123"/>
    </row>
    <row r="425" spans="6:46" s="73" customFormat="1" ht="15" x14ac:dyDescent="0.25">
      <c r="F425" s="103"/>
      <c r="G425" s="103"/>
      <c r="H425" s="103"/>
      <c r="I425" s="103"/>
      <c r="J425" s="103"/>
      <c r="K425" s="103"/>
      <c r="L425" s="103"/>
      <c r="M425" s="103"/>
      <c r="N425" s="10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2" t="s">
        <v>88</v>
      </c>
      <c r="AO425" s="2" t="s">
        <v>598</v>
      </c>
      <c r="AP425" s="2" t="s">
        <v>794</v>
      </c>
      <c r="AQ425" s="2" t="s">
        <v>307</v>
      </c>
      <c r="AR425" s="2" t="s">
        <v>1576</v>
      </c>
      <c r="AS425" s="123"/>
      <c r="AT425" s="123"/>
    </row>
    <row r="426" spans="6:46" s="73" customFormat="1" ht="15" x14ac:dyDescent="0.25">
      <c r="F426" s="103"/>
      <c r="G426" s="103"/>
      <c r="H426" s="103"/>
      <c r="I426" s="103"/>
      <c r="J426" s="103"/>
      <c r="K426" s="103"/>
      <c r="L426" s="103"/>
      <c r="M426" s="103"/>
      <c r="N426" s="10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2" t="s">
        <v>88</v>
      </c>
      <c r="AO426" s="2" t="s">
        <v>598</v>
      </c>
      <c r="AP426" s="2" t="s">
        <v>795</v>
      </c>
      <c r="AQ426" s="2" t="s">
        <v>307</v>
      </c>
      <c r="AR426" s="2" t="s">
        <v>1576</v>
      </c>
      <c r="AS426" s="123"/>
      <c r="AT426" s="123"/>
    </row>
    <row r="427" spans="6:46" s="73" customFormat="1" ht="15" x14ac:dyDescent="0.25">
      <c r="F427" s="103"/>
      <c r="G427" s="103"/>
      <c r="H427" s="103"/>
      <c r="I427" s="103"/>
      <c r="J427" s="103"/>
      <c r="K427" s="103"/>
      <c r="L427" s="103"/>
      <c r="M427" s="103"/>
      <c r="N427" s="10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2" t="s">
        <v>88</v>
      </c>
      <c r="AO427" s="2" t="s">
        <v>588</v>
      </c>
      <c r="AP427" s="2" t="s">
        <v>775</v>
      </c>
      <c r="AQ427" s="2" t="s">
        <v>306</v>
      </c>
      <c r="AR427" s="2" t="s">
        <v>312</v>
      </c>
      <c r="AS427" s="123"/>
      <c r="AT427" s="123"/>
    </row>
    <row r="428" spans="6:46" s="73" customFormat="1" ht="15" x14ac:dyDescent="0.25">
      <c r="F428" s="103"/>
      <c r="G428" s="103"/>
      <c r="H428" s="103"/>
      <c r="I428" s="103"/>
      <c r="J428" s="103"/>
      <c r="K428" s="103"/>
      <c r="L428" s="103"/>
      <c r="M428" s="103"/>
      <c r="N428" s="10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2" t="s">
        <v>88</v>
      </c>
      <c r="AO428" s="2" t="s">
        <v>588</v>
      </c>
      <c r="AP428" s="2" t="s">
        <v>776</v>
      </c>
      <c r="AQ428" s="2" t="s">
        <v>306</v>
      </c>
      <c r="AR428" s="2" t="s">
        <v>312</v>
      </c>
      <c r="AS428" s="123"/>
      <c r="AT428" s="123"/>
    </row>
    <row r="429" spans="6:46" s="73" customFormat="1" ht="15" x14ac:dyDescent="0.25">
      <c r="F429" s="103"/>
      <c r="G429" s="103"/>
      <c r="H429" s="103"/>
      <c r="I429" s="103"/>
      <c r="J429" s="103"/>
      <c r="K429" s="103"/>
      <c r="L429" s="103"/>
      <c r="M429" s="103"/>
      <c r="N429" s="10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2" t="s">
        <v>88</v>
      </c>
      <c r="AO429" s="2" t="s">
        <v>588</v>
      </c>
      <c r="AP429" s="2" t="s">
        <v>777</v>
      </c>
      <c r="AQ429" s="2" t="s">
        <v>306</v>
      </c>
      <c r="AR429" s="2" t="s">
        <v>312</v>
      </c>
      <c r="AS429" s="123"/>
      <c r="AT429" s="123"/>
    </row>
    <row r="430" spans="6:46" s="73" customFormat="1" ht="15" x14ac:dyDescent="0.25">
      <c r="F430" s="103"/>
      <c r="G430" s="103"/>
      <c r="H430" s="103"/>
      <c r="I430" s="103"/>
      <c r="J430" s="103"/>
      <c r="K430" s="103"/>
      <c r="L430" s="103"/>
      <c r="M430" s="103"/>
      <c r="N430" s="10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2" t="s">
        <v>88</v>
      </c>
      <c r="AO430" s="2" t="s">
        <v>588</v>
      </c>
      <c r="AP430" s="2" t="s">
        <v>778</v>
      </c>
      <c r="AQ430" s="2" t="s">
        <v>306</v>
      </c>
      <c r="AR430" s="2" t="s">
        <v>312</v>
      </c>
      <c r="AS430" s="123"/>
      <c r="AT430" s="123"/>
    </row>
    <row r="431" spans="6:46" s="73" customFormat="1" ht="15" x14ac:dyDescent="0.25">
      <c r="F431" s="103"/>
      <c r="G431" s="103"/>
      <c r="H431" s="103"/>
      <c r="I431" s="103"/>
      <c r="J431" s="103"/>
      <c r="K431" s="103"/>
      <c r="L431" s="103"/>
      <c r="M431" s="103"/>
      <c r="N431" s="10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2" t="s">
        <v>88</v>
      </c>
      <c r="AO431" s="2" t="s">
        <v>588</v>
      </c>
      <c r="AP431" s="2" t="s">
        <v>779</v>
      </c>
      <c r="AQ431" s="2" t="s">
        <v>306</v>
      </c>
      <c r="AR431" s="2" t="s">
        <v>312</v>
      </c>
      <c r="AS431" s="123"/>
      <c r="AT431" s="123"/>
    </row>
    <row r="432" spans="6:46" s="73" customFormat="1" ht="15" x14ac:dyDescent="0.25">
      <c r="F432" s="103"/>
      <c r="G432" s="103"/>
      <c r="H432" s="103"/>
      <c r="I432" s="103"/>
      <c r="J432" s="103"/>
      <c r="K432" s="103"/>
      <c r="L432" s="103"/>
      <c r="M432" s="103"/>
      <c r="N432" s="10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2" t="s">
        <v>88</v>
      </c>
      <c r="AO432" s="2" t="s">
        <v>588</v>
      </c>
      <c r="AP432" s="2" t="s">
        <v>780</v>
      </c>
      <c r="AQ432" s="2" t="s">
        <v>306</v>
      </c>
      <c r="AR432" s="2" t="s">
        <v>312</v>
      </c>
      <c r="AS432" s="123"/>
      <c r="AT432" s="123"/>
    </row>
    <row r="433" spans="6:46" s="73" customFormat="1" ht="15" x14ac:dyDescent="0.25">
      <c r="F433" s="103"/>
      <c r="G433" s="103"/>
      <c r="H433" s="103"/>
      <c r="I433" s="103"/>
      <c r="J433" s="103"/>
      <c r="K433" s="103"/>
      <c r="L433" s="103"/>
      <c r="M433" s="103"/>
      <c r="N433" s="10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2" t="s">
        <v>88</v>
      </c>
      <c r="AO433" s="2" t="s">
        <v>588</v>
      </c>
      <c r="AP433" s="2" t="s">
        <v>781</v>
      </c>
      <c r="AQ433" s="2" t="s">
        <v>306</v>
      </c>
      <c r="AR433" s="2" t="s">
        <v>312</v>
      </c>
      <c r="AS433" s="123"/>
      <c r="AT433" s="123"/>
    </row>
    <row r="434" spans="6:46" s="73" customFormat="1" ht="15" x14ac:dyDescent="0.25">
      <c r="F434" s="103"/>
      <c r="G434" s="103"/>
      <c r="H434" s="103"/>
      <c r="I434" s="103"/>
      <c r="J434" s="103"/>
      <c r="K434" s="103"/>
      <c r="L434" s="103"/>
      <c r="M434" s="103"/>
      <c r="N434" s="10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2" t="s">
        <v>88</v>
      </c>
      <c r="AO434" s="2" t="s">
        <v>590</v>
      </c>
      <c r="AP434" s="2" t="s">
        <v>776</v>
      </c>
      <c r="AQ434" s="2" t="s">
        <v>306</v>
      </c>
      <c r="AR434" s="2" t="s">
        <v>314</v>
      </c>
      <c r="AS434" s="123"/>
      <c r="AT434" s="123"/>
    </row>
    <row r="435" spans="6:46" s="73" customFormat="1" ht="15" x14ac:dyDescent="0.25">
      <c r="F435" s="103"/>
      <c r="G435" s="103"/>
      <c r="H435" s="103"/>
      <c r="I435" s="103"/>
      <c r="J435" s="103"/>
      <c r="K435" s="103"/>
      <c r="L435" s="103"/>
      <c r="M435" s="103"/>
      <c r="N435" s="10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2" t="s">
        <v>88</v>
      </c>
      <c r="AO435" s="2" t="s">
        <v>590</v>
      </c>
      <c r="AP435" s="2" t="s">
        <v>777</v>
      </c>
      <c r="AQ435" s="2" t="s">
        <v>306</v>
      </c>
      <c r="AR435" s="2" t="s">
        <v>314</v>
      </c>
      <c r="AS435" s="123"/>
      <c r="AT435" s="123"/>
    </row>
    <row r="436" spans="6:46" s="73" customFormat="1" ht="15" x14ac:dyDescent="0.25">
      <c r="F436" s="103"/>
      <c r="G436" s="103"/>
      <c r="H436" s="103"/>
      <c r="I436" s="103"/>
      <c r="J436" s="103"/>
      <c r="K436" s="103"/>
      <c r="L436" s="103"/>
      <c r="M436" s="103"/>
      <c r="N436" s="10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2" t="s">
        <v>88</v>
      </c>
      <c r="AO436" s="2" t="s">
        <v>590</v>
      </c>
      <c r="AP436" s="2" t="s">
        <v>782</v>
      </c>
      <c r="AQ436" s="2" t="s">
        <v>306</v>
      </c>
      <c r="AR436" s="2" t="s">
        <v>314</v>
      </c>
      <c r="AS436" s="123"/>
      <c r="AT436" s="123"/>
    </row>
    <row r="437" spans="6:46" s="73" customFormat="1" ht="15" x14ac:dyDescent="0.25">
      <c r="F437" s="103"/>
      <c r="G437" s="103"/>
      <c r="H437" s="103"/>
      <c r="I437" s="103"/>
      <c r="J437" s="103"/>
      <c r="K437" s="103"/>
      <c r="L437" s="103"/>
      <c r="M437" s="103"/>
      <c r="N437" s="10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2" t="s">
        <v>88</v>
      </c>
      <c r="AO437" s="2" t="s">
        <v>1819</v>
      </c>
      <c r="AP437" s="2" t="s">
        <v>786</v>
      </c>
      <c r="AQ437" s="2" t="s">
        <v>307</v>
      </c>
      <c r="AR437" s="2" t="s">
        <v>1576</v>
      </c>
      <c r="AS437" s="123"/>
      <c r="AT437" s="123"/>
    </row>
    <row r="438" spans="6:46" s="73" customFormat="1" ht="15" x14ac:dyDescent="0.25">
      <c r="F438" s="103"/>
      <c r="G438" s="103"/>
      <c r="H438" s="103"/>
      <c r="I438" s="103"/>
      <c r="J438" s="103"/>
      <c r="K438" s="103"/>
      <c r="L438" s="103"/>
      <c r="M438" s="103"/>
      <c r="N438" s="10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2" t="s">
        <v>88</v>
      </c>
      <c r="AO438" s="2" t="s">
        <v>1819</v>
      </c>
      <c r="AP438" s="2" t="s">
        <v>788</v>
      </c>
      <c r="AQ438" s="2" t="s">
        <v>307</v>
      </c>
      <c r="AR438" s="2" t="s">
        <v>1576</v>
      </c>
      <c r="AS438" s="123"/>
      <c r="AT438" s="123"/>
    </row>
    <row r="439" spans="6:46" s="73" customFormat="1" ht="15" x14ac:dyDescent="0.25">
      <c r="F439" s="103"/>
      <c r="G439" s="103"/>
      <c r="H439" s="103"/>
      <c r="I439" s="103"/>
      <c r="J439" s="103"/>
      <c r="K439" s="103"/>
      <c r="L439" s="103"/>
      <c r="M439" s="103"/>
      <c r="N439" s="10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2" t="s">
        <v>88</v>
      </c>
      <c r="AO439" s="2" t="s">
        <v>1819</v>
      </c>
      <c r="AP439" s="2" t="s">
        <v>789</v>
      </c>
      <c r="AQ439" s="2" t="s">
        <v>307</v>
      </c>
      <c r="AR439" s="2" t="s">
        <v>1576</v>
      </c>
      <c r="AS439" s="123"/>
      <c r="AT439" s="123"/>
    </row>
    <row r="440" spans="6:46" s="73" customFormat="1" ht="15" x14ac:dyDescent="0.25">
      <c r="F440" s="103"/>
      <c r="G440" s="103"/>
      <c r="H440" s="103"/>
      <c r="I440" s="103"/>
      <c r="J440" s="103"/>
      <c r="K440" s="103"/>
      <c r="L440" s="103"/>
      <c r="M440" s="103"/>
      <c r="N440" s="10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2" t="s">
        <v>88</v>
      </c>
      <c r="AO440" s="2" t="s">
        <v>1819</v>
      </c>
      <c r="AP440" s="2" t="s">
        <v>790</v>
      </c>
      <c r="AQ440" s="2" t="s">
        <v>307</v>
      </c>
      <c r="AR440" s="2" t="s">
        <v>1576</v>
      </c>
      <c r="AS440" s="123"/>
      <c r="AT440" s="123"/>
    </row>
    <row r="441" spans="6:46" s="73" customFormat="1" ht="15" x14ac:dyDescent="0.25">
      <c r="F441" s="103"/>
      <c r="G441" s="103"/>
      <c r="H441" s="103"/>
      <c r="I441" s="103"/>
      <c r="J441" s="103"/>
      <c r="K441" s="103"/>
      <c r="L441" s="103"/>
      <c r="M441" s="103"/>
      <c r="N441" s="10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2" t="s">
        <v>88</v>
      </c>
      <c r="AO441" s="2" t="s">
        <v>1819</v>
      </c>
      <c r="AP441" s="2" t="s">
        <v>791</v>
      </c>
      <c r="AQ441" s="2" t="s">
        <v>307</v>
      </c>
      <c r="AR441" s="2" t="s">
        <v>1576</v>
      </c>
      <c r="AS441" s="123"/>
      <c r="AT441" s="123"/>
    </row>
    <row r="442" spans="6:46" s="73" customFormat="1" ht="15" x14ac:dyDescent="0.25">
      <c r="F442" s="103"/>
      <c r="G442" s="103"/>
      <c r="H442" s="103"/>
      <c r="I442" s="103"/>
      <c r="J442" s="103"/>
      <c r="K442" s="103"/>
      <c r="L442" s="103"/>
      <c r="M442" s="103"/>
      <c r="N442" s="10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2" t="s">
        <v>88</v>
      </c>
      <c r="AO442" s="2" t="s">
        <v>1819</v>
      </c>
      <c r="AP442" s="2" t="s">
        <v>792</v>
      </c>
      <c r="AQ442" s="2" t="s">
        <v>307</v>
      </c>
      <c r="AR442" s="2" t="s">
        <v>1576</v>
      </c>
      <c r="AS442" s="123"/>
      <c r="AT442" s="123"/>
    </row>
    <row r="443" spans="6:46" s="73" customFormat="1" ht="15" x14ac:dyDescent="0.25">
      <c r="F443" s="103"/>
      <c r="G443" s="103"/>
      <c r="H443" s="103"/>
      <c r="I443" s="103"/>
      <c r="J443" s="103"/>
      <c r="K443" s="103"/>
      <c r="L443" s="103"/>
      <c r="M443" s="103"/>
      <c r="N443" s="10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2" t="s">
        <v>88</v>
      </c>
      <c r="AO443" s="2" t="s">
        <v>1819</v>
      </c>
      <c r="AP443" s="2" t="s">
        <v>793</v>
      </c>
      <c r="AQ443" s="2" t="s">
        <v>307</v>
      </c>
      <c r="AR443" s="2" t="s">
        <v>1576</v>
      </c>
      <c r="AS443" s="123"/>
      <c r="AT443" s="123"/>
    </row>
    <row r="444" spans="6:46" s="73" customFormat="1" ht="15" x14ac:dyDescent="0.25">
      <c r="F444" s="103"/>
      <c r="G444" s="103"/>
      <c r="H444" s="103"/>
      <c r="I444" s="103"/>
      <c r="J444" s="103"/>
      <c r="K444" s="103"/>
      <c r="L444" s="103"/>
      <c r="M444" s="103"/>
      <c r="N444" s="10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2" t="s">
        <v>88</v>
      </c>
      <c r="AO444" s="2" t="s">
        <v>1847</v>
      </c>
      <c r="AP444" s="2" t="s">
        <v>786</v>
      </c>
      <c r="AQ444" s="2" t="s">
        <v>308</v>
      </c>
      <c r="AR444" s="2" t="s">
        <v>1503</v>
      </c>
      <c r="AS444" s="123"/>
      <c r="AT444" s="123"/>
    </row>
    <row r="445" spans="6:46" s="73" customFormat="1" ht="15" x14ac:dyDescent="0.25">
      <c r="F445" s="103"/>
      <c r="G445" s="103"/>
      <c r="H445" s="103"/>
      <c r="I445" s="103"/>
      <c r="J445" s="103"/>
      <c r="K445" s="103"/>
      <c r="L445" s="103"/>
      <c r="M445" s="103"/>
      <c r="N445" s="10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2" t="s">
        <v>88</v>
      </c>
      <c r="AO445" s="2" t="s">
        <v>1847</v>
      </c>
      <c r="AP445" s="2" t="s">
        <v>787</v>
      </c>
      <c r="AQ445" s="2" t="s">
        <v>308</v>
      </c>
      <c r="AR445" s="2" t="s">
        <v>1503</v>
      </c>
      <c r="AS445" s="123"/>
      <c r="AT445" s="123"/>
    </row>
    <row r="446" spans="6:46" s="73" customFormat="1" ht="15" x14ac:dyDescent="0.25">
      <c r="F446" s="103"/>
      <c r="G446" s="103"/>
      <c r="H446" s="103"/>
      <c r="I446" s="103"/>
      <c r="J446" s="103"/>
      <c r="K446" s="103"/>
      <c r="L446" s="103"/>
      <c r="M446" s="103"/>
      <c r="N446" s="10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2" t="s">
        <v>88</v>
      </c>
      <c r="AO446" s="2" t="s">
        <v>1847</v>
      </c>
      <c r="AP446" s="2" t="s">
        <v>788</v>
      </c>
      <c r="AQ446" s="2" t="s">
        <v>308</v>
      </c>
      <c r="AR446" s="2" t="s">
        <v>1503</v>
      </c>
      <c r="AS446" s="123"/>
      <c r="AT446" s="123"/>
    </row>
    <row r="447" spans="6:46" s="73" customFormat="1" ht="15" x14ac:dyDescent="0.25">
      <c r="F447" s="103"/>
      <c r="G447" s="103"/>
      <c r="H447" s="103"/>
      <c r="I447" s="103"/>
      <c r="J447" s="103"/>
      <c r="K447" s="103"/>
      <c r="L447" s="103"/>
      <c r="M447" s="103"/>
      <c r="N447" s="10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2" t="s">
        <v>88</v>
      </c>
      <c r="AO447" s="2" t="s">
        <v>1847</v>
      </c>
      <c r="AP447" s="2" t="s">
        <v>789</v>
      </c>
      <c r="AQ447" s="2" t="s">
        <v>308</v>
      </c>
      <c r="AR447" s="2" t="s">
        <v>1503</v>
      </c>
      <c r="AS447" s="123"/>
      <c r="AT447" s="123"/>
    </row>
    <row r="448" spans="6:46" s="73" customFormat="1" ht="15" x14ac:dyDescent="0.25">
      <c r="F448" s="103"/>
      <c r="G448" s="103"/>
      <c r="H448" s="103"/>
      <c r="I448" s="103"/>
      <c r="J448" s="103"/>
      <c r="K448" s="103"/>
      <c r="L448" s="103"/>
      <c r="M448" s="103"/>
      <c r="N448" s="10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2" t="s">
        <v>88</v>
      </c>
      <c r="AO448" s="2" t="s">
        <v>1847</v>
      </c>
      <c r="AP448" s="2" t="s">
        <v>790</v>
      </c>
      <c r="AQ448" s="2" t="s">
        <v>308</v>
      </c>
      <c r="AR448" s="2" t="s">
        <v>1503</v>
      </c>
      <c r="AS448" s="123"/>
      <c r="AT448" s="123"/>
    </row>
    <row r="449" spans="6:46" s="73" customFormat="1" ht="15" x14ac:dyDescent="0.25">
      <c r="F449" s="103"/>
      <c r="G449" s="103"/>
      <c r="H449" s="103"/>
      <c r="I449" s="103"/>
      <c r="J449" s="103"/>
      <c r="K449" s="103"/>
      <c r="L449" s="103"/>
      <c r="M449" s="103"/>
      <c r="N449" s="10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2" t="s">
        <v>88</v>
      </c>
      <c r="AO449" s="2" t="s">
        <v>1847</v>
      </c>
      <c r="AP449" s="2" t="s">
        <v>791</v>
      </c>
      <c r="AQ449" s="2" t="s">
        <v>308</v>
      </c>
      <c r="AR449" s="2" t="s">
        <v>1503</v>
      </c>
      <c r="AS449" s="123"/>
      <c r="AT449" s="123"/>
    </row>
    <row r="450" spans="6:46" s="73" customFormat="1" ht="15" x14ac:dyDescent="0.25">
      <c r="F450" s="103"/>
      <c r="G450" s="103"/>
      <c r="H450" s="103"/>
      <c r="I450" s="103"/>
      <c r="J450" s="103"/>
      <c r="K450" s="103"/>
      <c r="L450" s="103"/>
      <c r="M450" s="103"/>
      <c r="N450" s="10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2" t="s">
        <v>88</v>
      </c>
      <c r="AO450" s="2" t="s">
        <v>1847</v>
      </c>
      <c r="AP450" s="2" t="s">
        <v>792</v>
      </c>
      <c r="AQ450" s="2" t="s">
        <v>308</v>
      </c>
      <c r="AR450" s="2" t="s">
        <v>1503</v>
      </c>
      <c r="AS450" s="123"/>
      <c r="AT450" s="123"/>
    </row>
    <row r="451" spans="6:46" s="73" customFormat="1" ht="15" x14ac:dyDescent="0.25">
      <c r="F451" s="103"/>
      <c r="G451" s="103"/>
      <c r="H451" s="103"/>
      <c r="I451" s="103"/>
      <c r="J451" s="103"/>
      <c r="K451" s="103"/>
      <c r="L451" s="103"/>
      <c r="M451" s="103"/>
      <c r="N451" s="10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2" t="s">
        <v>88</v>
      </c>
      <c r="AO451" s="2" t="s">
        <v>1847</v>
      </c>
      <c r="AP451" s="2" t="s">
        <v>793</v>
      </c>
      <c r="AQ451" s="2" t="s">
        <v>308</v>
      </c>
      <c r="AR451" s="2" t="s">
        <v>1503</v>
      </c>
      <c r="AS451" s="123"/>
      <c r="AT451" s="123"/>
    </row>
    <row r="452" spans="6:46" s="73" customFormat="1" ht="15" x14ac:dyDescent="0.25">
      <c r="F452" s="103"/>
      <c r="G452" s="103"/>
      <c r="H452" s="103"/>
      <c r="I452" s="103"/>
      <c r="J452" s="103"/>
      <c r="K452" s="103"/>
      <c r="L452" s="103"/>
      <c r="M452" s="103"/>
      <c r="N452" s="10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2" t="s">
        <v>88</v>
      </c>
      <c r="AO452" s="2" t="s">
        <v>1847</v>
      </c>
      <c r="AP452" s="2" t="s">
        <v>794</v>
      </c>
      <c r="AQ452" s="2" t="s">
        <v>308</v>
      </c>
      <c r="AR452" s="2" t="s">
        <v>1503</v>
      </c>
      <c r="AS452" s="123"/>
      <c r="AT452" s="123"/>
    </row>
    <row r="453" spans="6:46" s="73" customFormat="1" ht="15" x14ac:dyDescent="0.25">
      <c r="F453" s="103"/>
      <c r="G453" s="103"/>
      <c r="H453" s="103"/>
      <c r="I453" s="103"/>
      <c r="J453" s="103"/>
      <c r="K453" s="103"/>
      <c r="L453" s="103"/>
      <c r="M453" s="103"/>
      <c r="N453" s="10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2" t="s">
        <v>88</v>
      </c>
      <c r="AO453" s="2" t="s">
        <v>1847</v>
      </c>
      <c r="AP453" s="2" t="s">
        <v>795</v>
      </c>
      <c r="AQ453" s="2" t="s">
        <v>308</v>
      </c>
      <c r="AR453" s="2" t="s">
        <v>1503</v>
      </c>
      <c r="AS453" s="123"/>
      <c r="AT453" s="123"/>
    </row>
    <row r="454" spans="6:46" s="73" customFormat="1" ht="15" x14ac:dyDescent="0.25">
      <c r="F454" s="103"/>
      <c r="G454" s="103"/>
      <c r="H454" s="103"/>
      <c r="I454" s="103"/>
      <c r="J454" s="103"/>
      <c r="K454" s="103"/>
      <c r="L454" s="103"/>
      <c r="M454" s="103"/>
      <c r="N454" s="10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2" t="s">
        <v>88</v>
      </c>
      <c r="AO454" s="2" t="s">
        <v>1847</v>
      </c>
      <c r="AP454" s="2" t="s">
        <v>1814</v>
      </c>
      <c r="AQ454" s="2" t="s">
        <v>308</v>
      </c>
      <c r="AR454" s="2" t="s">
        <v>1503</v>
      </c>
      <c r="AS454" s="123"/>
      <c r="AT454" s="123"/>
    </row>
    <row r="455" spans="6:46" s="73" customFormat="1" ht="15" x14ac:dyDescent="0.25">
      <c r="F455" s="103"/>
      <c r="G455" s="103"/>
      <c r="H455" s="103"/>
      <c r="I455" s="103"/>
      <c r="J455" s="103"/>
      <c r="K455" s="103"/>
      <c r="L455" s="103"/>
      <c r="M455" s="103"/>
      <c r="N455" s="10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2" t="s">
        <v>90</v>
      </c>
      <c r="AO455" s="2" t="s">
        <v>592</v>
      </c>
      <c r="AP455" s="2" t="s">
        <v>783</v>
      </c>
      <c r="AQ455" s="2" t="s">
        <v>306</v>
      </c>
      <c r="AR455" s="2" t="s">
        <v>312</v>
      </c>
      <c r="AS455" s="123"/>
      <c r="AT455" s="123"/>
    </row>
    <row r="456" spans="6:46" s="73" customFormat="1" ht="15" x14ac:dyDescent="0.25">
      <c r="F456" s="103"/>
      <c r="G456" s="103"/>
      <c r="H456" s="103"/>
      <c r="I456" s="103"/>
      <c r="J456" s="103"/>
      <c r="K456" s="103"/>
      <c r="L456" s="103"/>
      <c r="M456" s="103"/>
      <c r="N456" s="10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2" t="s">
        <v>90</v>
      </c>
      <c r="AO456" s="2" t="s">
        <v>593</v>
      </c>
      <c r="AP456" s="2" t="s">
        <v>784</v>
      </c>
      <c r="AQ456" s="2" t="s">
        <v>306</v>
      </c>
      <c r="AR456" s="2" t="s">
        <v>312</v>
      </c>
      <c r="AS456" s="123"/>
      <c r="AT456" s="123"/>
    </row>
    <row r="457" spans="6:46" s="73" customFormat="1" ht="15" x14ac:dyDescent="0.25">
      <c r="F457" s="103"/>
      <c r="G457" s="103"/>
      <c r="H457" s="103"/>
      <c r="I457" s="103"/>
      <c r="J457" s="103"/>
      <c r="K457" s="103"/>
      <c r="L457" s="103"/>
      <c r="M457" s="103"/>
      <c r="N457" s="10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2" t="s">
        <v>90</v>
      </c>
      <c r="AO457" s="2" t="s">
        <v>594</v>
      </c>
      <c r="AP457" s="2" t="s">
        <v>785</v>
      </c>
      <c r="AQ457" s="2" t="s">
        <v>306</v>
      </c>
      <c r="AR457" s="2" t="s">
        <v>312</v>
      </c>
      <c r="AS457" s="123"/>
      <c r="AT457" s="123"/>
    </row>
    <row r="458" spans="6:46" s="73" customFormat="1" ht="15" x14ac:dyDescent="0.25">
      <c r="F458" s="103"/>
      <c r="G458" s="103"/>
      <c r="H458" s="103"/>
      <c r="I458" s="103"/>
      <c r="J458" s="103"/>
      <c r="K458" s="103"/>
      <c r="L458" s="103"/>
      <c r="M458" s="103"/>
      <c r="N458" s="10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2" t="s">
        <v>92</v>
      </c>
      <c r="AO458" s="2" t="s">
        <v>596</v>
      </c>
      <c r="AP458" s="2" t="s">
        <v>786</v>
      </c>
      <c r="AQ458" s="2" t="s">
        <v>308</v>
      </c>
      <c r="AR458" s="2" t="s">
        <v>1503</v>
      </c>
      <c r="AS458" s="123"/>
      <c r="AT458" s="123"/>
    </row>
    <row r="459" spans="6:46" s="73" customFormat="1" ht="15" x14ac:dyDescent="0.25">
      <c r="F459" s="103"/>
      <c r="G459" s="103"/>
      <c r="H459" s="103"/>
      <c r="I459" s="103"/>
      <c r="J459" s="103"/>
      <c r="K459" s="103"/>
      <c r="L459" s="103"/>
      <c r="M459" s="103"/>
      <c r="N459" s="10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2" t="s">
        <v>92</v>
      </c>
      <c r="AO459" s="2" t="s">
        <v>596</v>
      </c>
      <c r="AP459" s="2" t="s">
        <v>788</v>
      </c>
      <c r="AQ459" s="2" t="s">
        <v>308</v>
      </c>
      <c r="AR459" s="2" t="s">
        <v>1503</v>
      </c>
      <c r="AS459" s="123"/>
      <c r="AT459" s="123"/>
    </row>
    <row r="460" spans="6:46" s="73" customFormat="1" ht="15" x14ac:dyDescent="0.25">
      <c r="F460" s="103"/>
      <c r="G460" s="103"/>
      <c r="H460" s="103"/>
      <c r="I460" s="103"/>
      <c r="J460" s="103"/>
      <c r="K460" s="103"/>
      <c r="L460" s="103"/>
      <c r="M460" s="103"/>
      <c r="N460" s="10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2" t="s">
        <v>92</v>
      </c>
      <c r="AO460" s="2" t="s">
        <v>596</v>
      </c>
      <c r="AP460" s="2" t="s">
        <v>789</v>
      </c>
      <c r="AQ460" s="2" t="s">
        <v>308</v>
      </c>
      <c r="AR460" s="2" t="s">
        <v>1503</v>
      </c>
      <c r="AS460" s="123"/>
      <c r="AT460" s="123"/>
    </row>
    <row r="461" spans="6:46" s="73" customFormat="1" ht="15" x14ac:dyDescent="0.25">
      <c r="F461" s="103"/>
      <c r="G461" s="103"/>
      <c r="H461" s="103"/>
      <c r="I461" s="103"/>
      <c r="J461" s="103"/>
      <c r="K461" s="103"/>
      <c r="L461" s="103"/>
      <c r="M461" s="103"/>
      <c r="N461" s="10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2" t="s">
        <v>92</v>
      </c>
      <c r="AO461" s="2" t="s">
        <v>596</v>
      </c>
      <c r="AP461" s="2" t="s">
        <v>790</v>
      </c>
      <c r="AQ461" s="2" t="s">
        <v>308</v>
      </c>
      <c r="AR461" s="2" t="s">
        <v>1503</v>
      </c>
      <c r="AS461" s="123"/>
      <c r="AT461" s="123"/>
    </row>
    <row r="462" spans="6:46" s="73" customFormat="1" ht="15" x14ac:dyDescent="0.25">
      <c r="F462" s="103"/>
      <c r="G462" s="103"/>
      <c r="H462" s="103"/>
      <c r="I462" s="103"/>
      <c r="J462" s="103"/>
      <c r="K462" s="103"/>
      <c r="L462" s="103"/>
      <c r="M462" s="103"/>
      <c r="N462" s="10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2" t="s">
        <v>92</v>
      </c>
      <c r="AO462" s="2" t="s">
        <v>596</v>
      </c>
      <c r="AP462" s="2" t="s">
        <v>791</v>
      </c>
      <c r="AQ462" s="2" t="s">
        <v>308</v>
      </c>
      <c r="AR462" s="2" t="s">
        <v>1503</v>
      </c>
      <c r="AS462" s="123"/>
      <c r="AT462" s="123"/>
    </row>
    <row r="463" spans="6:46" s="73" customFormat="1" ht="15" x14ac:dyDescent="0.25">
      <c r="F463" s="103"/>
      <c r="G463" s="103"/>
      <c r="H463" s="103"/>
      <c r="I463" s="103"/>
      <c r="J463" s="103"/>
      <c r="K463" s="103"/>
      <c r="L463" s="103"/>
      <c r="M463" s="103"/>
      <c r="N463" s="10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2" t="s">
        <v>92</v>
      </c>
      <c r="AO463" s="2" t="s">
        <v>596</v>
      </c>
      <c r="AP463" s="2" t="s">
        <v>792</v>
      </c>
      <c r="AQ463" s="2" t="s">
        <v>308</v>
      </c>
      <c r="AR463" s="2" t="s">
        <v>1503</v>
      </c>
      <c r="AS463" s="123"/>
      <c r="AT463" s="123"/>
    </row>
    <row r="464" spans="6:46" s="73" customFormat="1" ht="15" x14ac:dyDescent="0.25">
      <c r="F464" s="103"/>
      <c r="G464" s="103"/>
      <c r="H464" s="103"/>
      <c r="I464" s="103"/>
      <c r="J464" s="103"/>
      <c r="K464" s="103"/>
      <c r="L464" s="103"/>
      <c r="M464" s="103"/>
      <c r="N464" s="10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2" t="s">
        <v>92</v>
      </c>
      <c r="AO464" s="2" t="s">
        <v>596</v>
      </c>
      <c r="AP464" s="2" t="s">
        <v>793</v>
      </c>
      <c r="AQ464" s="2" t="s">
        <v>308</v>
      </c>
      <c r="AR464" s="2" t="s">
        <v>1503</v>
      </c>
      <c r="AS464" s="123"/>
      <c r="AT464" s="123"/>
    </row>
    <row r="465" spans="6:46" s="73" customFormat="1" ht="15" x14ac:dyDescent="0.25">
      <c r="F465" s="103"/>
      <c r="G465" s="103"/>
      <c r="H465" s="103"/>
      <c r="I465" s="103"/>
      <c r="J465" s="103"/>
      <c r="K465" s="103"/>
      <c r="L465" s="103"/>
      <c r="M465" s="103"/>
      <c r="N465" s="10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2" t="s">
        <v>92</v>
      </c>
      <c r="AO465" s="2" t="s">
        <v>598</v>
      </c>
      <c r="AP465" s="2" t="s">
        <v>786</v>
      </c>
      <c r="AQ465" s="2" t="s">
        <v>307</v>
      </c>
      <c r="AR465" s="2" t="s">
        <v>1576</v>
      </c>
      <c r="AS465" s="123"/>
      <c r="AT465" s="123"/>
    </row>
    <row r="466" spans="6:46" s="73" customFormat="1" ht="15" x14ac:dyDescent="0.25">
      <c r="F466" s="103"/>
      <c r="G466" s="103"/>
      <c r="H466" s="103"/>
      <c r="I466" s="103"/>
      <c r="J466" s="103"/>
      <c r="K466" s="103"/>
      <c r="L466" s="103"/>
      <c r="M466" s="103"/>
      <c r="N466" s="10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2" t="s">
        <v>92</v>
      </c>
      <c r="AO466" s="2" t="s">
        <v>598</v>
      </c>
      <c r="AP466" s="2" t="s">
        <v>787</v>
      </c>
      <c r="AQ466" s="2" t="s">
        <v>307</v>
      </c>
      <c r="AR466" s="2" t="s">
        <v>1576</v>
      </c>
      <c r="AS466" s="123"/>
      <c r="AT466" s="123"/>
    </row>
    <row r="467" spans="6:46" s="73" customFormat="1" ht="15" x14ac:dyDescent="0.25">
      <c r="F467" s="103"/>
      <c r="G467" s="103"/>
      <c r="H467" s="103"/>
      <c r="I467" s="103"/>
      <c r="J467" s="103"/>
      <c r="K467" s="103"/>
      <c r="L467" s="103"/>
      <c r="M467" s="103"/>
      <c r="N467" s="10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2" t="s">
        <v>92</v>
      </c>
      <c r="AO467" s="2" t="s">
        <v>598</v>
      </c>
      <c r="AP467" s="2" t="s">
        <v>788</v>
      </c>
      <c r="AQ467" s="2" t="s">
        <v>307</v>
      </c>
      <c r="AR467" s="2" t="s">
        <v>1576</v>
      </c>
      <c r="AS467" s="123"/>
      <c r="AT467" s="123"/>
    </row>
    <row r="468" spans="6:46" s="73" customFormat="1" ht="15" x14ac:dyDescent="0.25">
      <c r="F468" s="103"/>
      <c r="G468" s="103"/>
      <c r="H468" s="103"/>
      <c r="I468" s="103"/>
      <c r="J468" s="103"/>
      <c r="K468" s="103"/>
      <c r="L468" s="103"/>
      <c r="M468" s="103"/>
      <c r="N468" s="10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2" t="s">
        <v>92</v>
      </c>
      <c r="AO468" s="2" t="s">
        <v>598</v>
      </c>
      <c r="AP468" s="2" t="s">
        <v>789</v>
      </c>
      <c r="AQ468" s="2" t="s">
        <v>307</v>
      </c>
      <c r="AR468" s="2" t="s">
        <v>1576</v>
      </c>
      <c r="AS468" s="123"/>
      <c r="AT468" s="123"/>
    </row>
    <row r="469" spans="6:46" s="73" customFormat="1" ht="15" x14ac:dyDescent="0.25">
      <c r="F469" s="103"/>
      <c r="G469" s="103"/>
      <c r="H469" s="103"/>
      <c r="I469" s="103"/>
      <c r="J469" s="103"/>
      <c r="K469" s="103"/>
      <c r="L469" s="103"/>
      <c r="M469" s="103"/>
      <c r="N469" s="10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2" t="s">
        <v>92</v>
      </c>
      <c r="AO469" s="2" t="s">
        <v>598</v>
      </c>
      <c r="AP469" s="2" t="s">
        <v>790</v>
      </c>
      <c r="AQ469" s="2" t="s">
        <v>307</v>
      </c>
      <c r="AR469" s="2" t="s">
        <v>1576</v>
      </c>
      <c r="AS469" s="123"/>
      <c r="AT469" s="123"/>
    </row>
    <row r="470" spans="6:46" s="73" customFormat="1" ht="15" x14ac:dyDescent="0.25">
      <c r="F470" s="103"/>
      <c r="G470" s="103"/>
      <c r="H470" s="103"/>
      <c r="I470" s="103"/>
      <c r="J470" s="103"/>
      <c r="K470" s="103"/>
      <c r="L470" s="103"/>
      <c r="M470" s="103"/>
      <c r="N470" s="10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2" t="s">
        <v>92</v>
      </c>
      <c r="AO470" s="2" t="s">
        <v>598</v>
      </c>
      <c r="AP470" s="2" t="s">
        <v>791</v>
      </c>
      <c r="AQ470" s="2" t="s">
        <v>307</v>
      </c>
      <c r="AR470" s="2" t="s">
        <v>1576</v>
      </c>
      <c r="AS470" s="123"/>
      <c r="AT470" s="123"/>
    </row>
    <row r="471" spans="6:46" s="73" customFormat="1" ht="15" x14ac:dyDescent="0.25">
      <c r="F471" s="103"/>
      <c r="G471" s="103"/>
      <c r="H471" s="103"/>
      <c r="I471" s="103"/>
      <c r="J471" s="103"/>
      <c r="K471" s="103"/>
      <c r="L471" s="103"/>
      <c r="M471" s="103"/>
      <c r="N471" s="10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2" t="s">
        <v>92</v>
      </c>
      <c r="AO471" s="2" t="s">
        <v>598</v>
      </c>
      <c r="AP471" s="2" t="s">
        <v>792</v>
      </c>
      <c r="AQ471" s="2" t="s">
        <v>307</v>
      </c>
      <c r="AR471" s="2" t="s">
        <v>1576</v>
      </c>
      <c r="AS471" s="123"/>
      <c r="AT471" s="123"/>
    </row>
    <row r="472" spans="6:46" s="73" customFormat="1" ht="15" x14ac:dyDescent="0.25">
      <c r="F472" s="103"/>
      <c r="G472" s="103"/>
      <c r="H472" s="103"/>
      <c r="I472" s="103"/>
      <c r="J472" s="103"/>
      <c r="K472" s="103"/>
      <c r="L472" s="103"/>
      <c r="M472" s="103"/>
      <c r="N472" s="10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2" t="s">
        <v>92</v>
      </c>
      <c r="AO472" s="2" t="s">
        <v>598</v>
      </c>
      <c r="AP472" s="2" t="s">
        <v>793</v>
      </c>
      <c r="AQ472" s="2" t="s">
        <v>307</v>
      </c>
      <c r="AR472" s="2" t="s">
        <v>1576</v>
      </c>
      <c r="AS472" s="123"/>
      <c r="AT472" s="123"/>
    </row>
    <row r="473" spans="6:46" s="73" customFormat="1" ht="15" x14ac:dyDescent="0.25">
      <c r="F473" s="103"/>
      <c r="G473" s="103"/>
      <c r="H473" s="103"/>
      <c r="I473" s="103"/>
      <c r="J473" s="103"/>
      <c r="K473" s="103"/>
      <c r="L473" s="103"/>
      <c r="M473" s="103"/>
      <c r="N473" s="10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2" t="s">
        <v>92</v>
      </c>
      <c r="AO473" s="2" t="s">
        <v>598</v>
      </c>
      <c r="AP473" s="2" t="s">
        <v>794</v>
      </c>
      <c r="AQ473" s="2" t="s">
        <v>307</v>
      </c>
      <c r="AR473" s="2" t="s">
        <v>1576</v>
      </c>
      <c r="AS473" s="123"/>
      <c r="AT473" s="123"/>
    </row>
    <row r="474" spans="6:46" s="73" customFormat="1" ht="15" x14ac:dyDescent="0.25">
      <c r="F474" s="103"/>
      <c r="G474" s="103"/>
      <c r="H474" s="103"/>
      <c r="I474" s="103"/>
      <c r="J474" s="103"/>
      <c r="K474" s="103"/>
      <c r="L474" s="103"/>
      <c r="M474" s="103"/>
      <c r="N474" s="10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2" t="s">
        <v>92</v>
      </c>
      <c r="AO474" s="2" t="s">
        <v>598</v>
      </c>
      <c r="AP474" s="2" t="s">
        <v>795</v>
      </c>
      <c r="AQ474" s="2" t="s">
        <v>307</v>
      </c>
      <c r="AR474" s="2" t="s">
        <v>1576</v>
      </c>
      <c r="AS474" s="123"/>
      <c r="AT474" s="123"/>
    </row>
    <row r="475" spans="6:46" s="73" customFormat="1" ht="15" x14ac:dyDescent="0.25">
      <c r="F475" s="103"/>
      <c r="G475" s="103"/>
      <c r="H475" s="103"/>
      <c r="I475" s="103"/>
      <c r="J475" s="103"/>
      <c r="K475" s="103"/>
      <c r="L475" s="103"/>
      <c r="M475" s="103"/>
      <c r="N475" s="10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2" t="s">
        <v>92</v>
      </c>
      <c r="AO475" s="2" t="s">
        <v>1819</v>
      </c>
      <c r="AP475" s="2" t="s">
        <v>786</v>
      </c>
      <c r="AQ475" s="2" t="s">
        <v>307</v>
      </c>
      <c r="AR475" s="2" t="s">
        <v>1576</v>
      </c>
      <c r="AS475" s="123"/>
      <c r="AT475" s="123"/>
    </row>
    <row r="476" spans="6:46" s="73" customFormat="1" ht="15" x14ac:dyDescent="0.25">
      <c r="F476" s="103"/>
      <c r="G476" s="103"/>
      <c r="H476" s="103"/>
      <c r="I476" s="103"/>
      <c r="J476" s="103"/>
      <c r="K476" s="103"/>
      <c r="L476" s="103"/>
      <c r="M476" s="103"/>
      <c r="N476" s="10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2" t="s">
        <v>92</v>
      </c>
      <c r="AO476" s="2" t="s">
        <v>1819</v>
      </c>
      <c r="AP476" s="2" t="s">
        <v>788</v>
      </c>
      <c r="AQ476" s="2" t="s">
        <v>307</v>
      </c>
      <c r="AR476" s="2" t="s">
        <v>1576</v>
      </c>
      <c r="AS476" s="123"/>
      <c r="AT476" s="123"/>
    </row>
    <row r="477" spans="6:46" s="73" customFormat="1" ht="15" x14ac:dyDescent="0.25">
      <c r="F477" s="103"/>
      <c r="G477" s="103"/>
      <c r="H477" s="103"/>
      <c r="I477" s="103"/>
      <c r="J477" s="103"/>
      <c r="K477" s="103"/>
      <c r="L477" s="103"/>
      <c r="M477" s="103"/>
      <c r="N477" s="10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2" t="s">
        <v>92</v>
      </c>
      <c r="AO477" s="2" t="s">
        <v>1819</v>
      </c>
      <c r="AP477" s="2" t="s">
        <v>789</v>
      </c>
      <c r="AQ477" s="2" t="s">
        <v>307</v>
      </c>
      <c r="AR477" s="2" t="s">
        <v>1576</v>
      </c>
      <c r="AS477" s="123"/>
      <c r="AT477" s="123"/>
    </row>
    <row r="478" spans="6:46" s="73" customFormat="1" ht="15" x14ac:dyDescent="0.25">
      <c r="F478" s="103"/>
      <c r="G478" s="103"/>
      <c r="H478" s="103"/>
      <c r="I478" s="103"/>
      <c r="J478" s="103"/>
      <c r="K478" s="103"/>
      <c r="L478" s="103"/>
      <c r="M478" s="103"/>
      <c r="N478" s="10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2" t="s">
        <v>92</v>
      </c>
      <c r="AO478" s="2" t="s">
        <v>1819</v>
      </c>
      <c r="AP478" s="2" t="s">
        <v>790</v>
      </c>
      <c r="AQ478" s="2" t="s">
        <v>307</v>
      </c>
      <c r="AR478" s="2" t="s">
        <v>1576</v>
      </c>
      <c r="AS478" s="123"/>
      <c r="AT478" s="123"/>
    </row>
    <row r="479" spans="6:46" s="73" customFormat="1" ht="15" x14ac:dyDescent="0.25">
      <c r="F479" s="103"/>
      <c r="G479" s="103"/>
      <c r="H479" s="103"/>
      <c r="I479" s="103"/>
      <c r="J479" s="103"/>
      <c r="K479" s="103"/>
      <c r="L479" s="103"/>
      <c r="M479" s="103"/>
      <c r="N479" s="10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2" t="s">
        <v>92</v>
      </c>
      <c r="AO479" s="2" t="s">
        <v>1819</v>
      </c>
      <c r="AP479" s="2" t="s">
        <v>791</v>
      </c>
      <c r="AQ479" s="2" t="s">
        <v>307</v>
      </c>
      <c r="AR479" s="2" t="s">
        <v>1576</v>
      </c>
      <c r="AS479" s="123"/>
      <c r="AT479" s="123"/>
    </row>
    <row r="480" spans="6:46" s="73" customFormat="1" ht="15" x14ac:dyDescent="0.25">
      <c r="F480" s="103"/>
      <c r="G480" s="103"/>
      <c r="H480" s="103"/>
      <c r="I480" s="103"/>
      <c r="J480" s="103"/>
      <c r="K480" s="103"/>
      <c r="L480" s="103"/>
      <c r="M480" s="103"/>
      <c r="N480" s="10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2" t="s">
        <v>92</v>
      </c>
      <c r="AO480" s="2" t="s">
        <v>1819</v>
      </c>
      <c r="AP480" s="2" t="s">
        <v>792</v>
      </c>
      <c r="AQ480" s="2" t="s">
        <v>307</v>
      </c>
      <c r="AR480" s="2" t="s">
        <v>1576</v>
      </c>
      <c r="AS480" s="123"/>
      <c r="AT480" s="123"/>
    </row>
    <row r="481" spans="6:46" s="73" customFormat="1" ht="15" x14ac:dyDescent="0.25">
      <c r="F481" s="103"/>
      <c r="G481" s="103"/>
      <c r="H481" s="103"/>
      <c r="I481" s="103"/>
      <c r="J481" s="103"/>
      <c r="K481" s="103"/>
      <c r="L481" s="103"/>
      <c r="M481" s="103"/>
      <c r="N481" s="10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2" t="s">
        <v>92</v>
      </c>
      <c r="AO481" s="2" t="s">
        <v>1819</v>
      </c>
      <c r="AP481" s="2" t="s">
        <v>793</v>
      </c>
      <c r="AQ481" s="2" t="s">
        <v>307</v>
      </c>
      <c r="AR481" s="2" t="s">
        <v>1576</v>
      </c>
      <c r="AS481" s="123"/>
      <c r="AT481" s="123"/>
    </row>
    <row r="482" spans="6:46" s="73" customFormat="1" ht="15" x14ac:dyDescent="0.25">
      <c r="F482" s="103"/>
      <c r="G482" s="103"/>
      <c r="H482" s="103"/>
      <c r="I482" s="103"/>
      <c r="J482" s="103"/>
      <c r="K482" s="103"/>
      <c r="L482" s="103"/>
      <c r="M482" s="103"/>
      <c r="N482" s="10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2" t="s">
        <v>94</v>
      </c>
      <c r="AO482" s="2" t="s">
        <v>599</v>
      </c>
      <c r="AP482" s="2" t="s">
        <v>322</v>
      </c>
      <c r="AQ482" s="2" t="s">
        <v>308</v>
      </c>
      <c r="AR482" s="2" t="s">
        <v>1503</v>
      </c>
      <c r="AS482" s="123"/>
      <c r="AT482" s="123"/>
    </row>
    <row r="483" spans="6:46" s="73" customFormat="1" ht="15" x14ac:dyDescent="0.25">
      <c r="F483" s="103"/>
      <c r="G483" s="103"/>
      <c r="H483" s="103"/>
      <c r="I483" s="103"/>
      <c r="J483" s="103"/>
      <c r="K483" s="103"/>
      <c r="L483" s="103"/>
      <c r="M483" s="103"/>
      <c r="N483" s="10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2" t="s">
        <v>94</v>
      </c>
      <c r="AO483" s="2" t="s">
        <v>600</v>
      </c>
      <c r="AP483" s="2" t="s">
        <v>322</v>
      </c>
      <c r="AQ483" s="2" t="s">
        <v>308</v>
      </c>
      <c r="AR483" s="2" t="s">
        <v>1503</v>
      </c>
      <c r="AS483" s="123"/>
      <c r="AT483" s="123"/>
    </row>
    <row r="484" spans="6:46" s="73" customFormat="1" ht="15" x14ac:dyDescent="0.25">
      <c r="F484" s="103"/>
      <c r="G484" s="103"/>
      <c r="H484" s="103"/>
      <c r="I484" s="103"/>
      <c r="J484" s="103"/>
      <c r="K484" s="103"/>
      <c r="L484" s="103"/>
      <c r="M484" s="103"/>
      <c r="N484" s="10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2" t="s">
        <v>96</v>
      </c>
      <c r="AO484" s="2" t="s">
        <v>601</v>
      </c>
      <c r="AP484" s="2" t="s">
        <v>322</v>
      </c>
      <c r="AQ484" s="2" t="s">
        <v>305</v>
      </c>
      <c r="AR484" s="2" t="s">
        <v>316</v>
      </c>
      <c r="AS484" s="123"/>
      <c r="AT484" s="123"/>
    </row>
    <row r="485" spans="6:46" s="73" customFormat="1" ht="15" x14ac:dyDescent="0.25">
      <c r="F485" s="103"/>
      <c r="G485" s="103"/>
      <c r="H485" s="103"/>
      <c r="I485" s="103"/>
      <c r="J485" s="103"/>
      <c r="K485" s="103"/>
      <c r="L485" s="103"/>
      <c r="M485" s="103"/>
      <c r="N485" s="10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2" t="s">
        <v>96</v>
      </c>
      <c r="AO485" s="2" t="s">
        <v>601</v>
      </c>
      <c r="AP485" s="2" t="s">
        <v>374</v>
      </c>
      <c r="AQ485" s="2" t="s">
        <v>305</v>
      </c>
      <c r="AR485" s="2" t="s">
        <v>316</v>
      </c>
      <c r="AS485" s="123"/>
      <c r="AT485" s="123"/>
    </row>
    <row r="486" spans="6:46" s="73" customFormat="1" ht="15" x14ac:dyDescent="0.25">
      <c r="F486" s="103"/>
      <c r="G486" s="103"/>
      <c r="H486" s="103"/>
      <c r="I486" s="103"/>
      <c r="J486" s="103"/>
      <c r="K486" s="103"/>
      <c r="L486" s="103"/>
      <c r="M486" s="103"/>
      <c r="N486" s="10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2" t="s">
        <v>96</v>
      </c>
      <c r="AO486" s="2" t="s">
        <v>603</v>
      </c>
      <c r="AP486" s="2" t="s">
        <v>322</v>
      </c>
      <c r="AQ486" s="2" t="s">
        <v>305</v>
      </c>
      <c r="AR486" s="2" t="s">
        <v>316</v>
      </c>
      <c r="AS486" s="123"/>
      <c r="AT486" s="123"/>
    </row>
    <row r="487" spans="6:46" s="73" customFormat="1" ht="15" x14ac:dyDescent="0.25">
      <c r="F487" s="103"/>
      <c r="G487" s="103"/>
      <c r="H487" s="103"/>
      <c r="I487" s="103"/>
      <c r="J487" s="103"/>
      <c r="K487" s="103"/>
      <c r="L487" s="103"/>
      <c r="M487" s="103"/>
      <c r="N487" s="10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2" t="s">
        <v>96</v>
      </c>
      <c r="AO487" s="2" t="s">
        <v>603</v>
      </c>
      <c r="AP487" s="2" t="s">
        <v>374</v>
      </c>
      <c r="AQ487" s="2" t="s">
        <v>305</v>
      </c>
      <c r="AR487" s="2" t="s">
        <v>316</v>
      </c>
      <c r="AS487" s="123"/>
      <c r="AT487" s="123"/>
    </row>
    <row r="488" spans="6:46" s="73" customFormat="1" ht="15" x14ac:dyDescent="0.25">
      <c r="F488" s="103"/>
      <c r="G488" s="103"/>
      <c r="H488" s="103"/>
      <c r="I488" s="103"/>
      <c r="J488" s="103"/>
      <c r="K488" s="103"/>
      <c r="L488" s="103"/>
      <c r="M488" s="103"/>
      <c r="N488" s="10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2" t="s">
        <v>96</v>
      </c>
      <c r="AO488" s="2" t="s">
        <v>603</v>
      </c>
      <c r="AP488" s="2" t="s">
        <v>759</v>
      </c>
      <c r="AQ488" s="2" t="s">
        <v>305</v>
      </c>
      <c r="AR488" s="2" t="s">
        <v>316</v>
      </c>
      <c r="AS488" s="123"/>
      <c r="AT488" s="123"/>
    </row>
    <row r="489" spans="6:46" s="73" customFormat="1" ht="15" x14ac:dyDescent="0.25">
      <c r="F489" s="103"/>
      <c r="G489" s="103"/>
      <c r="H489" s="103"/>
      <c r="I489" s="103"/>
      <c r="J489" s="103"/>
      <c r="K489" s="103"/>
      <c r="L489" s="103"/>
      <c r="M489" s="103"/>
      <c r="N489" s="10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2" t="s">
        <v>96</v>
      </c>
      <c r="AO489" s="2" t="s">
        <v>605</v>
      </c>
      <c r="AP489" s="2" t="s">
        <v>805</v>
      </c>
      <c r="AQ489" s="2" t="s">
        <v>307</v>
      </c>
      <c r="AR489" s="2" t="s">
        <v>1576</v>
      </c>
      <c r="AS489" s="123"/>
      <c r="AT489" s="123"/>
    </row>
    <row r="490" spans="6:46" s="73" customFormat="1" ht="15" x14ac:dyDescent="0.25">
      <c r="F490" s="103"/>
      <c r="G490" s="103"/>
      <c r="H490" s="103"/>
      <c r="I490" s="103"/>
      <c r="J490" s="103"/>
      <c r="K490" s="103"/>
      <c r="L490" s="103"/>
      <c r="M490" s="103"/>
      <c r="N490" s="10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2" t="s">
        <v>96</v>
      </c>
      <c r="AO490" s="2" t="s">
        <v>605</v>
      </c>
      <c r="AP490" s="2" t="s">
        <v>806</v>
      </c>
      <c r="AQ490" s="2" t="s">
        <v>307</v>
      </c>
      <c r="AR490" s="2" t="s">
        <v>1576</v>
      </c>
      <c r="AS490" s="123"/>
      <c r="AT490" s="123"/>
    </row>
    <row r="491" spans="6:46" s="73" customFormat="1" ht="15" x14ac:dyDescent="0.25">
      <c r="F491" s="103"/>
      <c r="G491" s="103"/>
      <c r="H491" s="103"/>
      <c r="I491" s="103"/>
      <c r="J491" s="103"/>
      <c r="K491" s="103"/>
      <c r="L491" s="103"/>
      <c r="M491" s="103"/>
      <c r="N491" s="10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2" t="s">
        <v>96</v>
      </c>
      <c r="AO491" s="2" t="s">
        <v>605</v>
      </c>
      <c r="AP491" s="2" t="s">
        <v>807</v>
      </c>
      <c r="AQ491" s="2" t="s">
        <v>307</v>
      </c>
      <c r="AR491" s="2" t="s">
        <v>1576</v>
      </c>
      <c r="AS491" s="123"/>
      <c r="AT491" s="123"/>
    </row>
    <row r="492" spans="6:46" s="73" customFormat="1" ht="15" x14ac:dyDescent="0.25">
      <c r="F492" s="103"/>
      <c r="G492" s="103"/>
      <c r="H492" s="103"/>
      <c r="I492" s="103"/>
      <c r="J492" s="103"/>
      <c r="K492" s="103"/>
      <c r="L492" s="103"/>
      <c r="M492" s="103"/>
      <c r="N492" s="10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2" t="s">
        <v>96</v>
      </c>
      <c r="AO492" s="2" t="s">
        <v>607</v>
      </c>
      <c r="AP492" s="2" t="s">
        <v>796</v>
      </c>
      <c r="AQ492" s="2" t="s">
        <v>306</v>
      </c>
      <c r="AR492" s="2" t="s">
        <v>314</v>
      </c>
      <c r="AS492" s="123"/>
      <c r="AT492" s="123"/>
    </row>
    <row r="493" spans="6:46" s="73" customFormat="1" ht="15" x14ac:dyDescent="0.25">
      <c r="F493" s="103"/>
      <c r="G493" s="103"/>
      <c r="H493" s="103"/>
      <c r="I493" s="103"/>
      <c r="J493" s="103"/>
      <c r="K493" s="103"/>
      <c r="L493" s="103"/>
      <c r="M493" s="103"/>
      <c r="N493" s="10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2" t="s">
        <v>96</v>
      </c>
      <c r="AO493" s="2" t="s">
        <v>607</v>
      </c>
      <c r="AP493" s="2" t="s">
        <v>797</v>
      </c>
      <c r="AQ493" s="2" t="s">
        <v>306</v>
      </c>
      <c r="AR493" s="2" t="s">
        <v>314</v>
      </c>
      <c r="AS493" s="123"/>
      <c r="AT493" s="123"/>
    </row>
    <row r="494" spans="6:46" s="73" customFormat="1" ht="15" x14ac:dyDescent="0.25">
      <c r="F494" s="103"/>
      <c r="G494" s="103"/>
      <c r="H494" s="103"/>
      <c r="I494" s="103"/>
      <c r="J494" s="103"/>
      <c r="K494" s="103"/>
      <c r="L494" s="103"/>
      <c r="M494" s="103"/>
      <c r="N494" s="10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2" t="s">
        <v>96</v>
      </c>
      <c r="AO494" s="2" t="s">
        <v>607</v>
      </c>
      <c r="AP494" s="2" t="s">
        <v>798</v>
      </c>
      <c r="AQ494" s="2" t="s">
        <v>306</v>
      </c>
      <c r="AR494" s="2" t="s">
        <v>314</v>
      </c>
      <c r="AS494" s="123"/>
      <c r="AT494" s="123"/>
    </row>
    <row r="495" spans="6:46" s="73" customFormat="1" ht="15" x14ac:dyDescent="0.25">
      <c r="F495" s="103"/>
      <c r="G495" s="103"/>
      <c r="H495" s="103"/>
      <c r="I495" s="103"/>
      <c r="J495" s="103"/>
      <c r="K495" s="103"/>
      <c r="L495" s="103"/>
      <c r="M495" s="103"/>
      <c r="N495" s="10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2" t="s">
        <v>96</v>
      </c>
      <c r="AO495" s="2" t="s">
        <v>607</v>
      </c>
      <c r="AP495" s="2" t="s">
        <v>799</v>
      </c>
      <c r="AQ495" s="2" t="s">
        <v>306</v>
      </c>
      <c r="AR495" s="2" t="s">
        <v>314</v>
      </c>
      <c r="AS495" s="123"/>
      <c r="AT495" s="123"/>
    </row>
    <row r="496" spans="6:46" s="73" customFormat="1" ht="15" x14ac:dyDescent="0.25">
      <c r="F496" s="103"/>
      <c r="G496" s="103"/>
      <c r="H496" s="103"/>
      <c r="I496" s="103"/>
      <c r="J496" s="103"/>
      <c r="K496" s="103"/>
      <c r="L496" s="103"/>
      <c r="M496" s="103"/>
      <c r="N496" s="10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2" t="s">
        <v>96</v>
      </c>
      <c r="AO496" s="2" t="s">
        <v>607</v>
      </c>
      <c r="AP496" s="2" t="s">
        <v>800</v>
      </c>
      <c r="AQ496" s="2" t="s">
        <v>306</v>
      </c>
      <c r="AR496" s="2" t="s">
        <v>314</v>
      </c>
      <c r="AS496" s="123"/>
      <c r="AT496" s="123"/>
    </row>
    <row r="497" spans="6:46" s="73" customFormat="1" ht="15" x14ac:dyDescent="0.25">
      <c r="F497" s="103"/>
      <c r="G497" s="103"/>
      <c r="H497" s="103"/>
      <c r="I497" s="103"/>
      <c r="J497" s="103"/>
      <c r="K497" s="103"/>
      <c r="L497" s="103"/>
      <c r="M497" s="103"/>
      <c r="N497" s="10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2" t="s">
        <v>96</v>
      </c>
      <c r="AO497" s="2" t="s">
        <v>607</v>
      </c>
      <c r="AP497" s="2" t="s">
        <v>801</v>
      </c>
      <c r="AQ497" s="2" t="s">
        <v>306</v>
      </c>
      <c r="AR497" s="2" t="s">
        <v>314</v>
      </c>
      <c r="AS497" s="123"/>
      <c r="AT497" s="123"/>
    </row>
    <row r="498" spans="6:46" s="73" customFormat="1" ht="15" x14ac:dyDescent="0.25">
      <c r="F498" s="103"/>
      <c r="G498" s="103"/>
      <c r="H498" s="103"/>
      <c r="I498" s="103"/>
      <c r="J498" s="103"/>
      <c r="K498" s="103"/>
      <c r="L498" s="103"/>
      <c r="M498" s="103"/>
      <c r="N498" s="10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2" t="s">
        <v>96</v>
      </c>
      <c r="AO498" s="2" t="s">
        <v>609</v>
      </c>
      <c r="AP498" s="2" t="s">
        <v>802</v>
      </c>
      <c r="AQ498" s="2" t="s">
        <v>306</v>
      </c>
      <c r="AR498" s="2" t="s">
        <v>312</v>
      </c>
      <c r="AS498" s="123"/>
      <c r="AT498" s="123"/>
    </row>
    <row r="499" spans="6:46" s="73" customFormat="1" ht="15" x14ac:dyDescent="0.25">
      <c r="F499" s="103"/>
      <c r="G499" s="103"/>
      <c r="H499" s="103"/>
      <c r="I499" s="103"/>
      <c r="J499" s="103"/>
      <c r="K499" s="103"/>
      <c r="L499" s="103"/>
      <c r="M499" s="103"/>
      <c r="N499" s="10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2" t="s">
        <v>96</v>
      </c>
      <c r="AO499" s="2" t="s">
        <v>609</v>
      </c>
      <c r="AP499" s="2" t="s">
        <v>803</v>
      </c>
      <c r="AQ499" s="2" t="s">
        <v>306</v>
      </c>
      <c r="AR499" s="2" t="s">
        <v>312</v>
      </c>
      <c r="AS499" s="123"/>
      <c r="AT499" s="123"/>
    </row>
    <row r="500" spans="6:46" s="73" customFormat="1" ht="15" x14ac:dyDescent="0.25">
      <c r="F500" s="103"/>
      <c r="G500" s="103"/>
      <c r="H500" s="103"/>
      <c r="I500" s="103"/>
      <c r="J500" s="103"/>
      <c r="K500" s="103"/>
      <c r="L500" s="103"/>
      <c r="M500" s="103"/>
      <c r="N500" s="10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2" t="s">
        <v>96</v>
      </c>
      <c r="AO500" s="2" t="s">
        <v>609</v>
      </c>
      <c r="AP500" s="2" t="s">
        <v>804</v>
      </c>
      <c r="AQ500" s="2" t="s">
        <v>306</v>
      </c>
      <c r="AR500" s="2" t="s">
        <v>312</v>
      </c>
      <c r="AS500" s="123"/>
      <c r="AT500" s="123"/>
    </row>
    <row r="501" spans="6:46" s="73" customFormat="1" ht="15" x14ac:dyDescent="0.25">
      <c r="F501" s="103"/>
      <c r="G501" s="103"/>
      <c r="H501" s="103"/>
      <c r="I501" s="103"/>
      <c r="J501" s="103"/>
      <c r="K501" s="103"/>
      <c r="L501" s="103"/>
      <c r="M501" s="103"/>
      <c r="N501" s="10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2" t="s">
        <v>96</v>
      </c>
      <c r="AO501" s="2" t="s">
        <v>1586</v>
      </c>
      <c r="AP501" s="2" t="s">
        <v>808</v>
      </c>
      <c r="AQ501" s="2" t="s">
        <v>306</v>
      </c>
      <c r="AR501" s="2" t="s">
        <v>312</v>
      </c>
      <c r="AS501" s="123"/>
      <c r="AT501" s="123"/>
    </row>
    <row r="502" spans="6:46" s="73" customFormat="1" ht="15" x14ac:dyDescent="0.25">
      <c r="F502" s="103"/>
      <c r="G502" s="103"/>
      <c r="H502" s="103"/>
      <c r="I502" s="103"/>
      <c r="J502" s="103"/>
      <c r="K502" s="103"/>
      <c r="L502" s="103"/>
      <c r="M502" s="103"/>
      <c r="N502" s="10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2" t="s">
        <v>96</v>
      </c>
      <c r="AO502" s="2" t="s">
        <v>1586</v>
      </c>
      <c r="AP502" s="2" t="s">
        <v>809</v>
      </c>
      <c r="AQ502" s="2" t="s">
        <v>306</v>
      </c>
      <c r="AR502" s="2" t="s">
        <v>312</v>
      </c>
      <c r="AS502" s="123"/>
      <c r="AT502" s="123"/>
    </row>
    <row r="503" spans="6:46" s="73" customFormat="1" ht="15" x14ac:dyDescent="0.25">
      <c r="F503" s="103"/>
      <c r="G503" s="103"/>
      <c r="H503" s="103"/>
      <c r="I503" s="103"/>
      <c r="J503" s="103"/>
      <c r="K503" s="103"/>
      <c r="L503" s="103"/>
      <c r="M503" s="103"/>
      <c r="N503" s="10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2" t="s">
        <v>96</v>
      </c>
      <c r="AO503" s="2" t="s">
        <v>1586</v>
      </c>
      <c r="AP503" s="2" t="s">
        <v>810</v>
      </c>
      <c r="AQ503" s="2" t="s">
        <v>306</v>
      </c>
      <c r="AR503" s="2" t="s">
        <v>312</v>
      </c>
      <c r="AS503" s="123"/>
      <c r="AT503" s="123"/>
    </row>
    <row r="504" spans="6:46" s="73" customFormat="1" ht="15" x14ac:dyDescent="0.25">
      <c r="F504" s="103"/>
      <c r="G504" s="103"/>
      <c r="H504" s="103"/>
      <c r="I504" s="103"/>
      <c r="J504" s="103"/>
      <c r="K504" s="103"/>
      <c r="L504" s="103"/>
      <c r="M504" s="103"/>
      <c r="N504" s="10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2" t="s">
        <v>96</v>
      </c>
      <c r="AO504" s="2" t="s">
        <v>1710</v>
      </c>
      <c r="AP504" s="2" t="s">
        <v>1686</v>
      </c>
      <c r="AQ504" s="2" t="s">
        <v>308</v>
      </c>
      <c r="AR504" s="2" t="s">
        <v>1503</v>
      </c>
      <c r="AS504" s="123"/>
      <c r="AT504" s="123"/>
    </row>
    <row r="505" spans="6:46" s="73" customFormat="1" ht="15" x14ac:dyDescent="0.25">
      <c r="F505" s="103"/>
      <c r="G505" s="103"/>
      <c r="H505" s="103"/>
      <c r="I505" s="103"/>
      <c r="J505" s="103"/>
      <c r="K505" s="103"/>
      <c r="L505" s="103"/>
      <c r="M505" s="103"/>
      <c r="N505" s="10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2" t="s">
        <v>96</v>
      </c>
      <c r="AO505" s="2" t="s">
        <v>1710</v>
      </c>
      <c r="AP505" s="2" t="s">
        <v>1810</v>
      </c>
      <c r="AQ505" s="2" t="s">
        <v>308</v>
      </c>
      <c r="AR505" s="2" t="s">
        <v>1503</v>
      </c>
      <c r="AS505" s="123"/>
      <c r="AT505" s="123"/>
    </row>
    <row r="506" spans="6:46" s="73" customFormat="1" ht="15" x14ac:dyDescent="0.25">
      <c r="F506" s="103"/>
      <c r="G506" s="103"/>
      <c r="H506" s="103"/>
      <c r="I506" s="103"/>
      <c r="J506" s="103"/>
      <c r="K506" s="103"/>
      <c r="L506" s="103"/>
      <c r="M506" s="103"/>
      <c r="N506" s="10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2" t="s">
        <v>96</v>
      </c>
      <c r="AO506" s="2" t="s">
        <v>1710</v>
      </c>
      <c r="AP506" s="2" t="s">
        <v>1811</v>
      </c>
      <c r="AQ506" s="2" t="s">
        <v>308</v>
      </c>
      <c r="AR506" s="2" t="s">
        <v>1503</v>
      </c>
      <c r="AS506" s="123"/>
      <c r="AT506" s="123"/>
    </row>
    <row r="507" spans="6:46" s="73" customFormat="1" ht="15" x14ac:dyDescent="0.25">
      <c r="F507" s="103"/>
      <c r="G507" s="103"/>
      <c r="H507" s="103"/>
      <c r="I507" s="103"/>
      <c r="J507" s="103"/>
      <c r="K507" s="103"/>
      <c r="L507" s="103"/>
      <c r="M507" s="103"/>
      <c r="N507" s="10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2" t="s">
        <v>96</v>
      </c>
      <c r="AO507" s="2" t="s">
        <v>1710</v>
      </c>
      <c r="AP507" s="2" t="s">
        <v>1812</v>
      </c>
      <c r="AQ507" s="2" t="s">
        <v>308</v>
      </c>
      <c r="AR507" s="2" t="s">
        <v>1503</v>
      </c>
      <c r="AS507" s="123"/>
      <c r="AT507" s="123"/>
    </row>
    <row r="508" spans="6:46" s="73" customFormat="1" ht="15" x14ac:dyDescent="0.25">
      <c r="F508" s="103"/>
      <c r="G508" s="103"/>
      <c r="H508" s="103"/>
      <c r="I508" s="103"/>
      <c r="J508" s="103"/>
      <c r="K508" s="103"/>
      <c r="L508" s="103"/>
      <c r="M508" s="103"/>
      <c r="N508" s="10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2" t="s">
        <v>98</v>
      </c>
      <c r="AO508" s="2" t="s">
        <v>611</v>
      </c>
      <c r="AP508" s="2" t="s">
        <v>796</v>
      </c>
      <c r="AQ508" s="2" t="s">
        <v>306</v>
      </c>
      <c r="AR508" s="2" t="s">
        <v>314</v>
      </c>
      <c r="AS508" s="123"/>
      <c r="AT508" s="123"/>
    </row>
    <row r="509" spans="6:46" s="73" customFormat="1" ht="15" x14ac:dyDescent="0.25">
      <c r="F509" s="103"/>
      <c r="G509" s="103"/>
      <c r="H509" s="103"/>
      <c r="I509" s="103"/>
      <c r="J509" s="103"/>
      <c r="K509" s="103"/>
      <c r="L509" s="103"/>
      <c r="M509" s="103"/>
      <c r="N509" s="10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2" t="s">
        <v>98</v>
      </c>
      <c r="AO509" s="2" t="s">
        <v>611</v>
      </c>
      <c r="AP509" s="2" t="s">
        <v>797</v>
      </c>
      <c r="AQ509" s="2" t="s">
        <v>306</v>
      </c>
      <c r="AR509" s="2" t="s">
        <v>314</v>
      </c>
      <c r="AS509" s="123"/>
      <c r="AT509" s="123"/>
    </row>
    <row r="510" spans="6:46" s="73" customFormat="1" ht="15" x14ac:dyDescent="0.25">
      <c r="F510" s="103"/>
      <c r="G510" s="103"/>
      <c r="H510" s="103"/>
      <c r="I510" s="103"/>
      <c r="J510" s="103"/>
      <c r="K510" s="103"/>
      <c r="L510" s="103"/>
      <c r="M510" s="103"/>
      <c r="N510" s="10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2" t="s">
        <v>98</v>
      </c>
      <c r="AO510" s="2" t="s">
        <v>611</v>
      </c>
      <c r="AP510" s="2" t="s">
        <v>811</v>
      </c>
      <c r="AQ510" s="2" t="s">
        <v>306</v>
      </c>
      <c r="AR510" s="2" t="s">
        <v>314</v>
      </c>
      <c r="AS510" s="123"/>
      <c r="AT510" s="123"/>
    </row>
    <row r="511" spans="6:46" s="73" customFormat="1" ht="15" x14ac:dyDescent="0.25">
      <c r="F511" s="103"/>
      <c r="G511" s="103"/>
      <c r="H511" s="103"/>
      <c r="I511" s="103"/>
      <c r="J511" s="103"/>
      <c r="K511" s="103"/>
      <c r="L511" s="103"/>
      <c r="M511" s="103"/>
      <c r="N511" s="10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2" t="s">
        <v>100</v>
      </c>
      <c r="AO511" s="2" t="s">
        <v>612</v>
      </c>
      <c r="AP511" s="2" t="s">
        <v>349</v>
      </c>
      <c r="AQ511" s="2" t="s">
        <v>305</v>
      </c>
      <c r="AR511" s="2" t="s">
        <v>316</v>
      </c>
      <c r="AS511" s="123"/>
      <c r="AT511" s="123"/>
    </row>
    <row r="512" spans="6:46" s="73" customFormat="1" ht="15" x14ac:dyDescent="0.25">
      <c r="F512" s="103"/>
      <c r="G512" s="103"/>
      <c r="H512" s="103"/>
      <c r="I512" s="103"/>
      <c r="J512" s="103"/>
      <c r="K512" s="103"/>
      <c r="L512" s="103"/>
      <c r="M512" s="103"/>
      <c r="N512" s="10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2" t="s">
        <v>100</v>
      </c>
      <c r="AO512" s="2" t="s">
        <v>612</v>
      </c>
      <c r="AP512" s="2" t="s">
        <v>625</v>
      </c>
      <c r="AQ512" s="2" t="s">
        <v>305</v>
      </c>
      <c r="AR512" s="2" t="s">
        <v>316</v>
      </c>
      <c r="AS512" s="123"/>
      <c r="AT512" s="123"/>
    </row>
    <row r="513" spans="6:46" s="73" customFormat="1" ht="15" x14ac:dyDescent="0.25">
      <c r="F513" s="103"/>
      <c r="G513" s="103"/>
      <c r="H513" s="103"/>
      <c r="I513" s="103"/>
      <c r="J513" s="103"/>
      <c r="K513" s="103"/>
      <c r="L513" s="103"/>
      <c r="M513" s="103"/>
      <c r="N513" s="10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2" t="s">
        <v>100</v>
      </c>
      <c r="AO513" s="2" t="s">
        <v>613</v>
      </c>
      <c r="AP513" s="2" t="s">
        <v>349</v>
      </c>
      <c r="AQ513" s="2" t="s">
        <v>305</v>
      </c>
      <c r="AR513" s="2" t="s">
        <v>316</v>
      </c>
      <c r="AS513" s="123"/>
      <c r="AT513" s="123"/>
    </row>
    <row r="514" spans="6:46" s="73" customFormat="1" ht="15" x14ac:dyDescent="0.25">
      <c r="F514" s="103"/>
      <c r="G514" s="103"/>
      <c r="H514" s="103"/>
      <c r="I514" s="103"/>
      <c r="J514" s="103"/>
      <c r="K514" s="103"/>
      <c r="L514" s="103"/>
      <c r="M514" s="103"/>
      <c r="N514" s="10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2" t="s">
        <v>100</v>
      </c>
      <c r="AO514" s="2" t="s">
        <v>613</v>
      </c>
      <c r="AP514" s="2" t="s">
        <v>625</v>
      </c>
      <c r="AQ514" s="2" t="s">
        <v>305</v>
      </c>
      <c r="AR514" s="2" t="s">
        <v>316</v>
      </c>
      <c r="AS514" s="123"/>
      <c r="AT514" s="123"/>
    </row>
    <row r="515" spans="6:46" s="73" customFormat="1" ht="15" x14ac:dyDescent="0.25">
      <c r="F515" s="103"/>
      <c r="G515" s="103"/>
      <c r="H515" s="103"/>
      <c r="I515" s="103"/>
      <c r="J515" s="103"/>
      <c r="K515" s="103"/>
      <c r="L515" s="103"/>
      <c r="M515" s="103"/>
      <c r="N515" s="10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2" t="s">
        <v>102</v>
      </c>
      <c r="AO515" s="2" t="s">
        <v>616</v>
      </c>
      <c r="AP515" s="2" t="s">
        <v>322</v>
      </c>
      <c r="AQ515" s="2" t="s">
        <v>305</v>
      </c>
      <c r="AR515" s="2" t="s">
        <v>316</v>
      </c>
      <c r="AS515" s="123"/>
      <c r="AT515" s="123"/>
    </row>
    <row r="516" spans="6:46" s="73" customFormat="1" ht="15" x14ac:dyDescent="0.25">
      <c r="F516" s="103"/>
      <c r="G516" s="103"/>
      <c r="H516" s="103"/>
      <c r="I516" s="103"/>
      <c r="J516" s="103"/>
      <c r="K516" s="103"/>
      <c r="L516" s="103"/>
      <c r="M516" s="103"/>
      <c r="N516" s="10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2" t="s">
        <v>102</v>
      </c>
      <c r="AO516" s="2" t="s">
        <v>616</v>
      </c>
      <c r="AP516" s="2" t="s">
        <v>374</v>
      </c>
      <c r="AQ516" s="2" t="s">
        <v>305</v>
      </c>
      <c r="AR516" s="2" t="s">
        <v>316</v>
      </c>
      <c r="AS516" s="123"/>
      <c r="AT516" s="123"/>
    </row>
    <row r="517" spans="6:46" s="73" customFormat="1" ht="15" x14ac:dyDescent="0.25">
      <c r="F517" s="103"/>
      <c r="G517" s="103"/>
      <c r="H517" s="103"/>
      <c r="I517" s="103"/>
      <c r="J517" s="103"/>
      <c r="K517" s="103"/>
      <c r="L517" s="103"/>
      <c r="M517" s="103"/>
      <c r="N517" s="10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2" t="s">
        <v>102</v>
      </c>
      <c r="AO517" s="2" t="s">
        <v>618</v>
      </c>
      <c r="AP517" s="2" t="s">
        <v>322</v>
      </c>
      <c r="AQ517" s="2" t="s">
        <v>305</v>
      </c>
      <c r="AR517" s="2" t="s">
        <v>316</v>
      </c>
      <c r="AS517" s="123"/>
      <c r="AT517" s="123"/>
    </row>
    <row r="518" spans="6:46" s="73" customFormat="1" ht="15" x14ac:dyDescent="0.25">
      <c r="F518" s="103"/>
      <c r="G518" s="103"/>
      <c r="H518" s="103"/>
      <c r="I518" s="103"/>
      <c r="J518" s="103"/>
      <c r="K518" s="103"/>
      <c r="L518" s="103"/>
      <c r="M518" s="103"/>
      <c r="N518" s="10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2" t="s">
        <v>102</v>
      </c>
      <c r="AO518" s="2" t="s">
        <v>618</v>
      </c>
      <c r="AP518" s="2" t="s">
        <v>374</v>
      </c>
      <c r="AQ518" s="2" t="s">
        <v>305</v>
      </c>
      <c r="AR518" s="2" t="s">
        <v>316</v>
      </c>
      <c r="AS518" s="123"/>
      <c r="AT518" s="123"/>
    </row>
    <row r="519" spans="6:46" s="73" customFormat="1" ht="15" x14ac:dyDescent="0.25">
      <c r="F519" s="103"/>
      <c r="G519" s="103"/>
      <c r="H519" s="103"/>
      <c r="I519" s="103"/>
      <c r="J519" s="103"/>
      <c r="K519" s="103"/>
      <c r="L519" s="103"/>
      <c r="M519" s="103"/>
      <c r="N519" s="10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2" t="s">
        <v>102</v>
      </c>
      <c r="AO519" s="2" t="s">
        <v>620</v>
      </c>
      <c r="AP519" s="2" t="s">
        <v>322</v>
      </c>
      <c r="AQ519" s="2" t="s">
        <v>305</v>
      </c>
      <c r="AR519" s="2" t="s">
        <v>316</v>
      </c>
      <c r="AS519" s="123"/>
      <c r="AT519" s="123"/>
    </row>
    <row r="520" spans="6:46" s="73" customFormat="1" ht="15" x14ac:dyDescent="0.25">
      <c r="F520" s="103"/>
      <c r="G520" s="103"/>
      <c r="H520" s="103"/>
      <c r="I520" s="103"/>
      <c r="J520" s="103"/>
      <c r="K520" s="103"/>
      <c r="L520" s="103"/>
      <c r="M520" s="103"/>
      <c r="N520" s="10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2" t="s">
        <v>102</v>
      </c>
      <c r="AO520" s="2" t="s">
        <v>620</v>
      </c>
      <c r="AP520" s="2" t="s">
        <v>374</v>
      </c>
      <c r="AQ520" s="2" t="s">
        <v>305</v>
      </c>
      <c r="AR520" s="2" t="s">
        <v>316</v>
      </c>
      <c r="AS520" s="123"/>
      <c r="AT520" s="123"/>
    </row>
    <row r="521" spans="6:46" s="73" customFormat="1" ht="15" x14ac:dyDescent="0.25">
      <c r="F521" s="103"/>
      <c r="G521" s="103"/>
      <c r="H521" s="103"/>
      <c r="I521" s="103"/>
      <c r="J521" s="103"/>
      <c r="K521" s="103"/>
      <c r="L521" s="103"/>
      <c r="M521" s="103"/>
      <c r="N521" s="10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2" t="s">
        <v>102</v>
      </c>
      <c r="AO521" s="2" t="s">
        <v>614</v>
      </c>
      <c r="AP521" s="2" t="s">
        <v>322</v>
      </c>
      <c r="AQ521" s="2" t="s">
        <v>305</v>
      </c>
      <c r="AR521" s="2" t="s">
        <v>316</v>
      </c>
      <c r="AS521" s="123"/>
      <c r="AT521" s="123"/>
    </row>
    <row r="522" spans="6:46" s="73" customFormat="1" ht="15" x14ac:dyDescent="0.25">
      <c r="F522" s="103"/>
      <c r="G522" s="103"/>
      <c r="H522" s="103"/>
      <c r="I522" s="103"/>
      <c r="J522" s="103"/>
      <c r="K522" s="103"/>
      <c r="L522" s="103"/>
      <c r="M522" s="103"/>
      <c r="N522" s="10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2" t="s">
        <v>102</v>
      </c>
      <c r="AO522" s="2" t="s">
        <v>614</v>
      </c>
      <c r="AP522" s="2" t="s">
        <v>374</v>
      </c>
      <c r="AQ522" s="2" t="s">
        <v>305</v>
      </c>
      <c r="AR522" s="2" t="s">
        <v>316</v>
      </c>
      <c r="AS522" s="123"/>
      <c r="AT522" s="123"/>
    </row>
    <row r="523" spans="6:46" s="73" customFormat="1" ht="15" x14ac:dyDescent="0.25">
      <c r="F523" s="103"/>
      <c r="G523" s="103"/>
      <c r="H523" s="103"/>
      <c r="I523" s="103"/>
      <c r="J523" s="103"/>
      <c r="K523" s="103"/>
      <c r="L523" s="103"/>
      <c r="M523" s="103"/>
      <c r="N523" s="10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2" t="s">
        <v>104</v>
      </c>
      <c r="AO523" s="2" t="s">
        <v>621</v>
      </c>
      <c r="AP523" s="2" t="s">
        <v>349</v>
      </c>
      <c r="AQ523" s="2" t="s">
        <v>306</v>
      </c>
      <c r="AR523" s="2" t="s">
        <v>311</v>
      </c>
      <c r="AS523" s="123"/>
      <c r="AT523" s="123"/>
    </row>
    <row r="524" spans="6:46" s="73" customFormat="1" ht="15" x14ac:dyDescent="0.25">
      <c r="F524" s="103"/>
      <c r="G524" s="103"/>
      <c r="H524" s="103"/>
      <c r="I524" s="103"/>
      <c r="J524" s="103"/>
      <c r="K524" s="103"/>
      <c r="L524" s="103"/>
      <c r="M524" s="103"/>
      <c r="N524" s="10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2" t="s">
        <v>104</v>
      </c>
      <c r="AO524" s="2" t="s">
        <v>621</v>
      </c>
      <c r="AP524" s="2" t="s">
        <v>625</v>
      </c>
      <c r="AQ524" s="2" t="s">
        <v>306</v>
      </c>
      <c r="AR524" s="2" t="s">
        <v>311</v>
      </c>
      <c r="AS524" s="123"/>
      <c r="AT524" s="123"/>
    </row>
    <row r="525" spans="6:46" s="73" customFormat="1" ht="15" x14ac:dyDescent="0.25">
      <c r="F525" s="103"/>
      <c r="G525" s="103"/>
      <c r="H525" s="103"/>
      <c r="I525" s="103"/>
      <c r="J525" s="103"/>
      <c r="K525" s="103"/>
      <c r="L525" s="103"/>
      <c r="M525" s="103"/>
      <c r="N525" s="10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2" t="s">
        <v>104</v>
      </c>
      <c r="AO525" s="2" t="s">
        <v>621</v>
      </c>
      <c r="AP525" s="2" t="s">
        <v>627</v>
      </c>
      <c r="AQ525" s="2" t="s">
        <v>306</v>
      </c>
      <c r="AR525" s="2" t="s">
        <v>311</v>
      </c>
      <c r="AS525" s="123"/>
      <c r="AT525" s="123"/>
    </row>
    <row r="526" spans="6:46" s="73" customFormat="1" ht="15" x14ac:dyDescent="0.25">
      <c r="F526" s="103"/>
      <c r="G526" s="103"/>
      <c r="H526" s="103"/>
      <c r="I526" s="103"/>
      <c r="J526" s="103"/>
      <c r="K526" s="103"/>
      <c r="L526" s="103"/>
      <c r="M526" s="103"/>
      <c r="N526" s="10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2" t="s">
        <v>104</v>
      </c>
      <c r="AO526" s="2" t="s">
        <v>621</v>
      </c>
      <c r="AP526" s="2" t="s">
        <v>629</v>
      </c>
      <c r="AQ526" s="2" t="s">
        <v>306</v>
      </c>
      <c r="AR526" s="2" t="s">
        <v>311</v>
      </c>
      <c r="AS526" s="123"/>
      <c r="AT526" s="123"/>
    </row>
    <row r="527" spans="6:46" s="73" customFormat="1" ht="15" x14ac:dyDescent="0.25">
      <c r="F527" s="103"/>
      <c r="G527" s="103"/>
      <c r="H527" s="103"/>
      <c r="I527" s="103"/>
      <c r="J527" s="103"/>
      <c r="K527" s="103"/>
      <c r="L527" s="103"/>
      <c r="M527" s="103"/>
      <c r="N527" s="10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2" t="s">
        <v>104</v>
      </c>
      <c r="AO527" s="2" t="s">
        <v>621</v>
      </c>
      <c r="AP527" s="2" t="s">
        <v>812</v>
      </c>
      <c r="AQ527" s="2" t="s">
        <v>306</v>
      </c>
      <c r="AR527" s="2" t="s">
        <v>311</v>
      </c>
      <c r="AS527" s="123"/>
      <c r="AT527" s="123"/>
    </row>
    <row r="528" spans="6:46" s="73" customFormat="1" ht="15" x14ac:dyDescent="0.25">
      <c r="F528" s="103"/>
      <c r="G528" s="103"/>
      <c r="H528" s="103"/>
      <c r="I528" s="103"/>
      <c r="J528" s="103"/>
      <c r="K528" s="103"/>
      <c r="L528" s="103"/>
      <c r="M528" s="103"/>
      <c r="N528" s="10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2" t="s">
        <v>104</v>
      </c>
      <c r="AO528" s="2" t="s">
        <v>621</v>
      </c>
      <c r="AP528" s="2" t="s">
        <v>813</v>
      </c>
      <c r="AQ528" s="2" t="s">
        <v>306</v>
      </c>
      <c r="AR528" s="2" t="s">
        <v>311</v>
      </c>
      <c r="AS528" s="123"/>
      <c r="AT528" s="123"/>
    </row>
    <row r="529" spans="6:46" s="73" customFormat="1" ht="15" x14ac:dyDescent="0.25">
      <c r="F529" s="103"/>
      <c r="G529" s="103"/>
      <c r="H529" s="103"/>
      <c r="I529" s="103"/>
      <c r="J529" s="103"/>
      <c r="K529" s="103"/>
      <c r="L529" s="103"/>
      <c r="M529" s="103"/>
      <c r="N529" s="10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2" t="s">
        <v>104</v>
      </c>
      <c r="AO529" s="2" t="s">
        <v>621</v>
      </c>
      <c r="AP529" s="2" t="s">
        <v>814</v>
      </c>
      <c r="AQ529" s="2" t="s">
        <v>306</v>
      </c>
      <c r="AR529" s="2" t="s">
        <v>311</v>
      </c>
      <c r="AS529" s="123"/>
      <c r="AT529" s="123"/>
    </row>
    <row r="530" spans="6:46" s="73" customFormat="1" ht="15" x14ac:dyDescent="0.25">
      <c r="F530" s="103"/>
      <c r="G530" s="103"/>
      <c r="H530" s="103"/>
      <c r="I530" s="103"/>
      <c r="J530" s="103"/>
      <c r="K530" s="103"/>
      <c r="L530" s="103"/>
      <c r="M530" s="103"/>
      <c r="N530" s="10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2" t="s">
        <v>1599</v>
      </c>
      <c r="AO530" s="2" t="s">
        <v>1601</v>
      </c>
      <c r="AP530" s="2" t="s">
        <v>786</v>
      </c>
      <c r="AQ530" s="2" t="s">
        <v>308</v>
      </c>
      <c r="AR530" s="2" t="s">
        <v>1503</v>
      </c>
      <c r="AS530" s="123"/>
      <c r="AT530" s="123"/>
    </row>
    <row r="531" spans="6:46" s="73" customFormat="1" ht="15" x14ac:dyDescent="0.25">
      <c r="F531" s="103"/>
      <c r="G531" s="103"/>
      <c r="H531" s="103"/>
      <c r="I531" s="103"/>
      <c r="J531" s="103"/>
      <c r="K531" s="103"/>
      <c r="L531" s="103"/>
      <c r="M531" s="103"/>
      <c r="N531" s="10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2" t="s">
        <v>1602</v>
      </c>
      <c r="AO531" s="2" t="s">
        <v>1604</v>
      </c>
      <c r="AP531" s="2" t="s">
        <v>786</v>
      </c>
      <c r="AQ531" s="2" t="s">
        <v>308</v>
      </c>
      <c r="AR531" s="2" t="s">
        <v>1503</v>
      </c>
      <c r="AS531" s="123"/>
      <c r="AT531" s="123"/>
    </row>
    <row r="532" spans="6:46" s="73" customFormat="1" ht="15" x14ac:dyDescent="0.25">
      <c r="F532" s="103"/>
      <c r="G532" s="103"/>
      <c r="H532" s="103"/>
      <c r="I532" s="103"/>
      <c r="J532" s="103"/>
      <c r="K532" s="103"/>
      <c r="L532" s="103"/>
      <c r="M532" s="103"/>
      <c r="N532" s="10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2" t="s">
        <v>106</v>
      </c>
      <c r="AO532" s="2" t="s">
        <v>623</v>
      </c>
      <c r="AP532" s="2" t="s">
        <v>349</v>
      </c>
      <c r="AQ532" s="2" t="s">
        <v>305</v>
      </c>
      <c r="AR532" s="2" t="s">
        <v>316</v>
      </c>
      <c r="AS532" s="123"/>
      <c r="AT532" s="123"/>
    </row>
    <row r="533" spans="6:46" s="73" customFormat="1" ht="15" x14ac:dyDescent="0.25">
      <c r="F533" s="103"/>
      <c r="G533" s="103"/>
      <c r="H533" s="103"/>
      <c r="I533" s="103"/>
      <c r="J533" s="103"/>
      <c r="K533" s="103"/>
      <c r="L533" s="103"/>
      <c r="M533" s="103"/>
      <c r="N533" s="10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2" t="s">
        <v>106</v>
      </c>
      <c r="AO533" s="2" t="s">
        <v>624</v>
      </c>
      <c r="AP533" s="2" t="s">
        <v>1577</v>
      </c>
      <c r="AQ533" s="2" t="s">
        <v>305</v>
      </c>
      <c r="AR533" s="2" t="s">
        <v>316</v>
      </c>
      <c r="AS533" s="123"/>
      <c r="AT533" s="123"/>
    </row>
    <row r="534" spans="6:46" s="73" customFormat="1" ht="15" x14ac:dyDescent="0.25">
      <c r="F534" s="103"/>
      <c r="G534" s="103"/>
      <c r="H534" s="103"/>
      <c r="I534" s="103"/>
      <c r="J534" s="103"/>
      <c r="K534" s="103"/>
      <c r="L534" s="103"/>
      <c r="M534" s="103"/>
      <c r="N534" s="10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2" t="s">
        <v>106</v>
      </c>
      <c r="AO534" s="2" t="s">
        <v>624</v>
      </c>
      <c r="AP534" s="2" t="s">
        <v>345</v>
      </c>
      <c r="AQ534" s="2" t="s">
        <v>305</v>
      </c>
      <c r="AR534" s="2" t="s">
        <v>316</v>
      </c>
      <c r="AS534" s="123"/>
      <c r="AT534" s="123"/>
    </row>
    <row r="535" spans="6:46" s="73" customFormat="1" ht="15" x14ac:dyDescent="0.25">
      <c r="F535" s="103"/>
      <c r="G535" s="103"/>
      <c r="H535" s="103"/>
      <c r="I535" s="103"/>
      <c r="J535" s="103"/>
      <c r="K535" s="103"/>
      <c r="L535" s="103"/>
      <c r="M535" s="103"/>
      <c r="N535" s="10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2" t="s">
        <v>106</v>
      </c>
      <c r="AO535" s="2" t="s">
        <v>624</v>
      </c>
      <c r="AP535" s="2" t="s">
        <v>347</v>
      </c>
      <c r="AQ535" s="2" t="s">
        <v>305</v>
      </c>
      <c r="AR535" s="2" t="s">
        <v>316</v>
      </c>
      <c r="AS535" s="123"/>
      <c r="AT535" s="123"/>
    </row>
    <row r="536" spans="6:46" s="73" customFormat="1" ht="15" x14ac:dyDescent="0.25">
      <c r="F536" s="103"/>
      <c r="G536" s="103"/>
      <c r="H536" s="103"/>
      <c r="I536" s="103"/>
      <c r="J536" s="103"/>
      <c r="K536" s="103"/>
      <c r="L536" s="103"/>
      <c r="M536" s="103"/>
      <c r="N536" s="10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2" t="s">
        <v>106</v>
      </c>
      <c r="AO536" s="2" t="s">
        <v>626</v>
      </c>
      <c r="AP536" s="2" t="s">
        <v>816</v>
      </c>
      <c r="AQ536" s="2" t="s">
        <v>305</v>
      </c>
      <c r="AR536" s="2" t="s">
        <v>316</v>
      </c>
      <c r="AS536" s="123"/>
      <c r="AT536" s="123"/>
    </row>
    <row r="537" spans="6:46" s="73" customFormat="1" ht="15" x14ac:dyDescent="0.25">
      <c r="F537" s="103"/>
      <c r="G537" s="103"/>
      <c r="H537" s="103"/>
      <c r="I537" s="103"/>
      <c r="J537" s="103"/>
      <c r="K537" s="103"/>
      <c r="L537" s="103"/>
      <c r="M537" s="103"/>
      <c r="N537" s="10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2" t="s">
        <v>106</v>
      </c>
      <c r="AO537" s="2" t="s">
        <v>628</v>
      </c>
      <c r="AP537" s="2" t="s">
        <v>818</v>
      </c>
      <c r="AQ537" s="2" t="s">
        <v>305</v>
      </c>
      <c r="AR537" s="2" t="s">
        <v>316</v>
      </c>
      <c r="AS537" s="123"/>
      <c r="AT537" s="123"/>
    </row>
    <row r="538" spans="6:46" s="73" customFormat="1" ht="15" x14ac:dyDescent="0.25">
      <c r="F538" s="103"/>
      <c r="G538" s="103"/>
      <c r="H538" s="103"/>
      <c r="I538" s="103"/>
      <c r="J538" s="103"/>
      <c r="K538" s="103"/>
      <c r="L538" s="103"/>
      <c r="M538" s="103"/>
      <c r="N538" s="10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2" t="s">
        <v>106</v>
      </c>
      <c r="AO538" s="2" t="s">
        <v>628</v>
      </c>
      <c r="AP538" s="2" t="s">
        <v>746</v>
      </c>
      <c r="AQ538" s="2" t="s">
        <v>305</v>
      </c>
      <c r="AR538" s="2" t="s">
        <v>316</v>
      </c>
      <c r="AS538" s="123"/>
      <c r="AT538" s="123"/>
    </row>
    <row r="539" spans="6:46" s="73" customFormat="1" ht="15" x14ac:dyDescent="0.25">
      <c r="F539" s="103"/>
      <c r="G539" s="103"/>
      <c r="H539" s="103"/>
      <c r="I539" s="103"/>
      <c r="J539" s="103"/>
      <c r="K539" s="103"/>
      <c r="L539" s="103"/>
      <c r="M539" s="103"/>
      <c r="N539" s="10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2" t="s">
        <v>106</v>
      </c>
      <c r="AO539" s="2" t="s">
        <v>630</v>
      </c>
      <c r="AP539" s="2" t="s">
        <v>1577</v>
      </c>
      <c r="AQ539" s="2" t="s">
        <v>305</v>
      </c>
      <c r="AR539" s="2" t="s">
        <v>316</v>
      </c>
      <c r="AS539" s="123"/>
      <c r="AT539" s="123"/>
    </row>
    <row r="540" spans="6:46" s="73" customFormat="1" ht="15" x14ac:dyDescent="0.25">
      <c r="F540" s="103"/>
      <c r="G540" s="103"/>
      <c r="H540" s="103"/>
      <c r="I540" s="103"/>
      <c r="J540" s="103"/>
      <c r="K540" s="103"/>
      <c r="L540" s="103"/>
      <c r="M540" s="103"/>
      <c r="N540" s="10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2" t="s">
        <v>106</v>
      </c>
      <c r="AO540" s="2" t="s">
        <v>631</v>
      </c>
      <c r="AP540" s="2" t="s">
        <v>1577</v>
      </c>
      <c r="AQ540" s="2" t="s">
        <v>305</v>
      </c>
      <c r="AR540" s="2" t="s">
        <v>316</v>
      </c>
      <c r="AS540" s="123"/>
      <c r="AT540" s="123"/>
    </row>
    <row r="541" spans="6:46" s="73" customFormat="1" ht="15" x14ac:dyDescent="0.25">
      <c r="F541" s="103"/>
      <c r="G541" s="103"/>
      <c r="H541" s="103"/>
      <c r="I541" s="103"/>
      <c r="J541" s="103"/>
      <c r="K541" s="103"/>
      <c r="L541" s="103"/>
      <c r="M541" s="103"/>
      <c r="N541" s="10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2" t="s">
        <v>106</v>
      </c>
      <c r="AO541" s="2" t="s">
        <v>631</v>
      </c>
      <c r="AP541" s="2" t="s">
        <v>345</v>
      </c>
      <c r="AQ541" s="2" t="s">
        <v>305</v>
      </c>
      <c r="AR541" s="2" t="s">
        <v>316</v>
      </c>
      <c r="AS541" s="123"/>
      <c r="AT541" s="123"/>
    </row>
    <row r="542" spans="6:46" s="73" customFormat="1" ht="15" x14ac:dyDescent="0.25">
      <c r="F542" s="103"/>
      <c r="G542" s="103"/>
      <c r="H542" s="103"/>
      <c r="I542" s="103"/>
      <c r="J542" s="103"/>
      <c r="K542" s="103"/>
      <c r="L542" s="103"/>
      <c r="M542" s="103"/>
      <c r="N542" s="10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2" t="s">
        <v>106</v>
      </c>
      <c r="AO542" s="2" t="s">
        <v>632</v>
      </c>
      <c r="AP542" s="2" t="s">
        <v>1577</v>
      </c>
      <c r="AQ542" s="2" t="s">
        <v>305</v>
      </c>
      <c r="AR542" s="2" t="s">
        <v>316</v>
      </c>
      <c r="AS542" s="123"/>
      <c r="AT542" s="123"/>
    </row>
    <row r="543" spans="6:46" s="73" customFormat="1" ht="15" x14ac:dyDescent="0.25">
      <c r="F543" s="103"/>
      <c r="G543" s="103"/>
      <c r="H543" s="103"/>
      <c r="I543" s="103"/>
      <c r="J543" s="103"/>
      <c r="K543" s="103"/>
      <c r="L543" s="103"/>
      <c r="M543" s="103"/>
      <c r="N543" s="10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2" t="s">
        <v>106</v>
      </c>
      <c r="AO543" s="2" t="s">
        <v>633</v>
      </c>
      <c r="AP543" s="2" t="s">
        <v>817</v>
      </c>
      <c r="AQ543" s="2" t="s">
        <v>305</v>
      </c>
      <c r="AR543" s="2" t="s">
        <v>316</v>
      </c>
      <c r="AS543" s="123"/>
      <c r="AT543" s="123"/>
    </row>
    <row r="544" spans="6:46" s="73" customFormat="1" ht="15" x14ac:dyDescent="0.25">
      <c r="F544" s="103"/>
      <c r="G544" s="103"/>
      <c r="H544" s="103"/>
      <c r="I544" s="103"/>
      <c r="J544" s="103"/>
      <c r="K544" s="103"/>
      <c r="L544" s="103"/>
      <c r="M544" s="103"/>
      <c r="N544" s="10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2" t="s">
        <v>106</v>
      </c>
      <c r="AO544" s="2" t="s">
        <v>633</v>
      </c>
      <c r="AP544" s="2" t="s">
        <v>819</v>
      </c>
      <c r="AQ544" s="2" t="s">
        <v>305</v>
      </c>
      <c r="AR544" s="2" t="s">
        <v>316</v>
      </c>
      <c r="AS544" s="123"/>
      <c r="AT544" s="123"/>
    </row>
    <row r="545" spans="6:46" s="73" customFormat="1" ht="15" x14ac:dyDescent="0.25">
      <c r="F545" s="103"/>
      <c r="G545" s="103"/>
      <c r="H545" s="103"/>
      <c r="I545" s="103"/>
      <c r="J545" s="103"/>
      <c r="K545" s="103"/>
      <c r="L545" s="103"/>
      <c r="M545" s="103"/>
      <c r="N545" s="10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2" t="s">
        <v>106</v>
      </c>
      <c r="AO545" s="2" t="s">
        <v>634</v>
      </c>
      <c r="AP545" s="2" t="s">
        <v>816</v>
      </c>
      <c r="AQ545" s="2" t="s">
        <v>305</v>
      </c>
      <c r="AR545" s="2" t="s">
        <v>316</v>
      </c>
      <c r="AS545" s="123"/>
      <c r="AT545" s="123"/>
    </row>
    <row r="546" spans="6:46" s="73" customFormat="1" ht="15" x14ac:dyDescent="0.25">
      <c r="F546" s="103"/>
      <c r="G546" s="103"/>
      <c r="H546" s="103"/>
      <c r="I546" s="103"/>
      <c r="J546" s="103"/>
      <c r="K546" s="103"/>
      <c r="L546" s="103"/>
      <c r="M546" s="103"/>
      <c r="N546" s="10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2" t="s">
        <v>106</v>
      </c>
      <c r="AO546" s="2" t="s">
        <v>635</v>
      </c>
      <c r="AP546" s="2" t="s">
        <v>820</v>
      </c>
      <c r="AQ546" s="2" t="s">
        <v>305</v>
      </c>
      <c r="AR546" s="2" t="s">
        <v>316</v>
      </c>
      <c r="AS546" s="123"/>
      <c r="AT546" s="123"/>
    </row>
    <row r="547" spans="6:46" s="73" customFormat="1" ht="15" x14ac:dyDescent="0.25">
      <c r="F547" s="103"/>
      <c r="G547" s="103"/>
      <c r="H547" s="103"/>
      <c r="I547" s="103"/>
      <c r="J547" s="103"/>
      <c r="K547" s="103"/>
      <c r="L547" s="103"/>
      <c r="M547" s="103"/>
      <c r="N547" s="10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2" t="s">
        <v>106</v>
      </c>
      <c r="AO547" s="2" t="s">
        <v>635</v>
      </c>
      <c r="AP547" s="2" t="s">
        <v>821</v>
      </c>
      <c r="AQ547" s="2" t="s">
        <v>305</v>
      </c>
      <c r="AR547" s="2" t="s">
        <v>316</v>
      </c>
      <c r="AS547" s="123"/>
      <c r="AT547" s="123"/>
    </row>
    <row r="548" spans="6:46" s="73" customFormat="1" ht="15" x14ac:dyDescent="0.25">
      <c r="F548" s="103"/>
      <c r="G548" s="103"/>
      <c r="H548" s="103"/>
      <c r="I548" s="103"/>
      <c r="J548" s="103"/>
      <c r="K548" s="103"/>
      <c r="L548" s="103"/>
      <c r="M548" s="103"/>
      <c r="N548" s="10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2" t="s">
        <v>106</v>
      </c>
      <c r="AO548" s="2" t="s">
        <v>636</v>
      </c>
      <c r="AP548" s="2" t="s">
        <v>347</v>
      </c>
      <c r="AQ548" s="2" t="s">
        <v>305</v>
      </c>
      <c r="AR548" s="2" t="s">
        <v>316</v>
      </c>
      <c r="AS548" s="123"/>
      <c r="AT548" s="123"/>
    </row>
    <row r="549" spans="6:46" s="73" customFormat="1" ht="15" x14ac:dyDescent="0.25">
      <c r="F549" s="103"/>
      <c r="G549" s="103"/>
      <c r="H549" s="103"/>
      <c r="I549" s="103"/>
      <c r="J549" s="103"/>
      <c r="K549" s="103"/>
      <c r="L549" s="103"/>
      <c r="M549" s="103"/>
      <c r="N549" s="10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2" t="s">
        <v>106</v>
      </c>
      <c r="AO549" s="2" t="s">
        <v>637</v>
      </c>
      <c r="AP549" s="2" t="s">
        <v>1577</v>
      </c>
      <c r="AQ549" s="2" t="s">
        <v>306</v>
      </c>
      <c r="AR549" s="2" t="s">
        <v>311</v>
      </c>
      <c r="AS549" s="123"/>
      <c r="AT549" s="123"/>
    </row>
    <row r="550" spans="6:46" s="73" customFormat="1" ht="15" x14ac:dyDescent="0.25">
      <c r="F550" s="103"/>
      <c r="G550" s="103"/>
      <c r="H550" s="103"/>
      <c r="I550" s="103"/>
      <c r="J550" s="103"/>
      <c r="K550" s="103"/>
      <c r="L550" s="103"/>
      <c r="M550" s="103"/>
      <c r="N550" s="10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2" t="s">
        <v>106</v>
      </c>
      <c r="AO550" s="2" t="s">
        <v>637</v>
      </c>
      <c r="AP550" s="2" t="s">
        <v>345</v>
      </c>
      <c r="AQ550" s="2" t="s">
        <v>306</v>
      </c>
      <c r="AR550" s="2" t="s">
        <v>311</v>
      </c>
      <c r="AS550" s="123"/>
      <c r="AT550" s="123"/>
    </row>
    <row r="551" spans="6:46" s="73" customFormat="1" ht="15" x14ac:dyDescent="0.25">
      <c r="F551" s="103"/>
      <c r="G551" s="103"/>
      <c r="H551" s="103"/>
      <c r="I551" s="103"/>
      <c r="J551" s="103"/>
      <c r="K551" s="103"/>
      <c r="L551" s="103"/>
      <c r="M551" s="103"/>
      <c r="N551" s="10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2" t="s">
        <v>106</v>
      </c>
      <c r="AO551" s="2" t="s">
        <v>637</v>
      </c>
      <c r="AP551" s="2" t="s">
        <v>347</v>
      </c>
      <c r="AQ551" s="2" t="s">
        <v>306</v>
      </c>
      <c r="AR551" s="2" t="s">
        <v>311</v>
      </c>
      <c r="AS551" s="123"/>
      <c r="AT551" s="123"/>
    </row>
    <row r="552" spans="6:46" s="73" customFormat="1" ht="15" x14ac:dyDescent="0.25">
      <c r="F552" s="103"/>
      <c r="G552" s="103"/>
      <c r="H552" s="103"/>
      <c r="I552" s="103"/>
      <c r="J552" s="103"/>
      <c r="K552" s="103"/>
      <c r="L552" s="103"/>
      <c r="M552" s="103"/>
      <c r="N552" s="10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2" t="s">
        <v>109</v>
      </c>
      <c r="AO552" s="2" t="s">
        <v>638</v>
      </c>
      <c r="AP552" s="2" t="s">
        <v>349</v>
      </c>
      <c r="AQ552" s="2" t="s">
        <v>305</v>
      </c>
      <c r="AR552" s="2" t="s">
        <v>316</v>
      </c>
      <c r="AS552" s="123"/>
      <c r="AT552" s="123"/>
    </row>
    <row r="553" spans="6:46" s="73" customFormat="1" ht="15" x14ac:dyDescent="0.25">
      <c r="F553" s="103"/>
      <c r="G553" s="103"/>
      <c r="H553" s="103"/>
      <c r="I553" s="103"/>
      <c r="J553" s="103"/>
      <c r="K553" s="103"/>
      <c r="L553" s="103"/>
      <c r="M553" s="103"/>
      <c r="N553" s="10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2" t="s">
        <v>111</v>
      </c>
      <c r="AO553" s="2" t="s">
        <v>639</v>
      </c>
      <c r="AP553" s="2" t="s">
        <v>1577</v>
      </c>
      <c r="AQ553" s="2" t="s">
        <v>305</v>
      </c>
      <c r="AR553" s="2" t="s">
        <v>316</v>
      </c>
      <c r="AS553" s="123"/>
      <c r="AT553" s="123"/>
    </row>
    <row r="554" spans="6:46" s="73" customFormat="1" ht="15" x14ac:dyDescent="0.25">
      <c r="F554" s="103"/>
      <c r="G554" s="103"/>
      <c r="H554" s="103"/>
      <c r="I554" s="103"/>
      <c r="J554" s="103"/>
      <c r="K554" s="103"/>
      <c r="L554" s="103"/>
      <c r="M554" s="103"/>
      <c r="N554" s="10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2" t="s">
        <v>111</v>
      </c>
      <c r="AO554" s="2" t="s">
        <v>639</v>
      </c>
      <c r="AP554" s="2" t="s">
        <v>345</v>
      </c>
      <c r="AQ554" s="2" t="s">
        <v>305</v>
      </c>
      <c r="AR554" s="2" t="s">
        <v>316</v>
      </c>
      <c r="AS554" s="123"/>
      <c r="AT554" s="123"/>
    </row>
    <row r="555" spans="6:46" s="73" customFormat="1" ht="15" x14ac:dyDescent="0.25">
      <c r="F555" s="103"/>
      <c r="G555" s="103"/>
      <c r="H555" s="103"/>
      <c r="I555" s="103"/>
      <c r="J555" s="103"/>
      <c r="K555" s="103"/>
      <c r="L555" s="103"/>
      <c r="M555" s="103"/>
      <c r="N555" s="10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2" t="s">
        <v>111</v>
      </c>
      <c r="AO555" s="2" t="s">
        <v>640</v>
      </c>
      <c r="AP555" s="2" t="s">
        <v>349</v>
      </c>
      <c r="AQ555" s="2" t="s">
        <v>305</v>
      </c>
      <c r="AR555" s="2" t="s">
        <v>316</v>
      </c>
      <c r="AS555" s="123"/>
      <c r="AT555" s="123"/>
    </row>
    <row r="556" spans="6:46" s="73" customFormat="1" ht="15" x14ac:dyDescent="0.25">
      <c r="F556" s="103"/>
      <c r="G556" s="103"/>
      <c r="H556" s="103"/>
      <c r="I556" s="103"/>
      <c r="J556" s="103"/>
      <c r="K556" s="103"/>
      <c r="L556" s="103"/>
      <c r="M556" s="103"/>
      <c r="N556" s="10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2" t="s">
        <v>111</v>
      </c>
      <c r="AO556" s="2" t="s">
        <v>641</v>
      </c>
      <c r="AP556" s="2" t="s">
        <v>625</v>
      </c>
      <c r="AQ556" s="2" t="s">
        <v>305</v>
      </c>
      <c r="AR556" s="2" t="s">
        <v>316</v>
      </c>
      <c r="AS556" s="123"/>
      <c r="AT556" s="123"/>
    </row>
    <row r="557" spans="6:46" s="73" customFormat="1" ht="15" x14ac:dyDescent="0.25">
      <c r="F557" s="103"/>
      <c r="G557" s="103"/>
      <c r="H557" s="103"/>
      <c r="I557" s="103"/>
      <c r="J557" s="103"/>
      <c r="K557" s="103"/>
      <c r="L557" s="103"/>
      <c r="M557" s="103"/>
      <c r="N557" s="10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2" t="s">
        <v>113</v>
      </c>
      <c r="AO557" s="2" t="s">
        <v>642</v>
      </c>
      <c r="AP557" s="2" t="s">
        <v>822</v>
      </c>
      <c r="AQ557" s="2" t="s">
        <v>305</v>
      </c>
      <c r="AR557" s="2" t="s">
        <v>316</v>
      </c>
      <c r="AS557" s="123"/>
      <c r="AT557" s="123"/>
    </row>
    <row r="558" spans="6:46" s="73" customFormat="1" ht="15" x14ac:dyDescent="0.25">
      <c r="F558" s="103"/>
      <c r="G558" s="103"/>
      <c r="H558" s="103"/>
      <c r="I558" s="103"/>
      <c r="J558" s="103"/>
      <c r="K558" s="103"/>
      <c r="L558" s="103"/>
      <c r="M558" s="103"/>
      <c r="N558" s="10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2" t="s">
        <v>113</v>
      </c>
      <c r="AO558" s="2" t="s">
        <v>642</v>
      </c>
      <c r="AP558" s="2" t="s">
        <v>823</v>
      </c>
      <c r="AQ558" s="2" t="s">
        <v>305</v>
      </c>
      <c r="AR558" s="2" t="s">
        <v>316</v>
      </c>
      <c r="AS558" s="123"/>
      <c r="AT558" s="123"/>
    </row>
    <row r="559" spans="6:46" s="73" customFormat="1" ht="15" x14ac:dyDescent="0.25">
      <c r="F559" s="103"/>
      <c r="G559" s="103"/>
      <c r="H559" s="103"/>
      <c r="I559" s="103"/>
      <c r="J559" s="103"/>
      <c r="K559" s="103"/>
      <c r="L559" s="103"/>
      <c r="M559" s="103"/>
      <c r="N559" s="10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2" t="s">
        <v>115</v>
      </c>
      <c r="AO559" s="2" t="s">
        <v>643</v>
      </c>
      <c r="AP559" s="2" t="s">
        <v>824</v>
      </c>
      <c r="AQ559" s="2" t="s">
        <v>306</v>
      </c>
      <c r="AR559" s="2" t="s">
        <v>311</v>
      </c>
      <c r="AS559" s="123"/>
      <c r="AT559" s="123"/>
    </row>
    <row r="560" spans="6:46" s="73" customFormat="1" ht="15" x14ac:dyDescent="0.25">
      <c r="F560" s="103"/>
      <c r="G560" s="103"/>
      <c r="H560" s="103"/>
      <c r="I560" s="103"/>
      <c r="J560" s="103"/>
      <c r="K560" s="103"/>
      <c r="L560" s="103"/>
      <c r="M560" s="103"/>
      <c r="N560" s="10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2" t="s">
        <v>115</v>
      </c>
      <c r="AO560" s="2" t="s">
        <v>644</v>
      </c>
      <c r="AP560" s="2" t="s">
        <v>825</v>
      </c>
      <c r="AQ560" s="2" t="s">
        <v>306</v>
      </c>
      <c r="AR560" s="2" t="s">
        <v>311</v>
      </c>
      <c r="AS560" s="123"/>
      <c r="AT560" s="123"/>
    </row>
    <row r="561" spans="6:46" s="73" customFormat="1" ht="15" x14ac:dyDescent="0.25">
      <c r="F561" s="103"/>
      <c r="G561" s="103"/>
      <c r="H561" s="103"/>
      <c r="I561" s="103"/>
      <c r="J561" s="103"/>
      <c r="K561" s="103"/>
      <c r="L561" s="103"/>
      <c r="M561" s="103"/>
      <c r="N561" s="10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2" t="s">
        <v>117</v>
      </c>
      <c r="AO561" s="2" t="s">
        <v>645</v>
      </c>
      <c r="AP561" s="2" t="s">
        <v>826</v>
      </c>
      <c r="AQ561" s="2" t="s">
        <v>305</v>
      </c>
      <c r="AR561" s="2" t="s">
        <v>316</v>
      </c>
      <c r="AS561" s="123"/>
      <c r="AT561" s="123"/>
    </row>
    <row r="562" spans="6:46" s="73" customFormat="1" ht="15" x14ac:dyDescent="0.25">
      <c r="F562" s="103"/>
      <c r="G562" s="103"/>
      <c r="H562" s="103"/>
      <c r="I562" s="103"/>
      <c r="J562" s="103"/>
      <c r="K562" s="103"/>
      <c r="L562" s="103"/>
      <c r="M562" s="103"/>
      <c r="N562" s="10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2" t="s">
        <v>117</v>
      </c>
      <c r="AO562" s="2" t="s">
        <v>645</v>
      </c>
      <c r="AP562" s="2" t="s">
        <v>827</v>
      </c>
      <c r="AQ562" s="2" t="s">
        <v>305</v>
      </c>
      <c r="AR562" s="2" t="s">
        <v>316</v>
      </c>
      <c r="AS562" s="123"/>
      <c r="AT562" s="123"/>
    </row>
    <row r="563" spans="6:46" s="73" customFormat="1" ht="15" x14ac:dyDescent="0.25">
      <c r="F563" s="103"/>
      <c r="G563" s="103"/>
      <c r="H563" s="103"/>
      <c r="I563" s="103"/>
      <c r="J563" s="103"/>
      <c r="K563" s="103"/>
      <c r="L563" s="103"/>
      <c r="M563" s="103"/>
      <c r="N563" s="10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2" t="s">
        <v>119</v>
      </c>
      <c r="AO563" s="2" t="s">
        <v>646</v>
      </c>
      <c r="AP563" s="2" t="s">
        <v>349</v>
      </c>
      <c r="AQ563" s="2" t="s">
        <v>305</v>
      </c>
      <c r="AR563" s="2" t="s">
        <v>316</v>
      </c>
      <c r="AS563" s="123"/>
      <c r="AT563" s="123"/>
    </row>
    <row r="564" spans="6:46" s="73" customFormat="1" ht="15" x14ac:dyDescent="0.25">
      <c r="F564" s="103"/>
      <c r="G564" s="103"/>
      <c r="H564" s="103"/>
      <c r="I564" s="103"/>
      <c r="J564" s="103"/>
      <c r="K564" s="103"/>
      <c r="L564" s="103"/>
      <c r="M564" s="103"/>
      <c r="N564" s="10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2" t="s">
        <v>119</v>
      </c>
      <c r="AO564" s="2" t="s">
        <v>646</v>
      </c>
      <c r="AP564" s="2" t="s">
        <v>625</v>
      </c>
      <c r="AQ564" s="2" t="s">
        <v>305</v>
      </c>
      <c r="AR564" s="2" t="s">
        <v>316</v>
      </c>
      <c r="AS564" s="123"/>
      <c r="AT564" s="123"/>
    </row>
    <row r="565" spans="6:46" s="73" customFormat="1" ht="15" x14ac:dyDescent="0.25">
      <c r="F565" s="103"/>
      <c r="G565" s="103"/>
      <c r="H565" s="103"/>
      <c r="I565" s="103"/>
      <c r="J565" s="103"/>
      <c r="K565" s="103"/>
      <c r="L565" s="103"/>
      <c r="M565" s="103"/>
      <c r="N565" s="10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2" t="s">
        <v>119</v>
      </c>
      <c r="AO565" s="2" t="s">
        <v>646</v>
      </c>
      <c r="AP565" s="2" t="s">
        <v>627</v>
      </c>
      <c r="AQ565" s="2" t="s">
        <v>305</v>
      </c>
      <c r="AR565" s="2" t="s">
        <v>316</v>
      </c>
      <c r="AS565" s="123"/>
      <c r="AT565" s="123"/>
    </row>
    <row r="566" spans="6:46" s="73" customFormat="1" ht="15" x14ac:dyDescent="0.25">
      <c r="F566" s="103"/>
      <c r="G566" s="103"/>
      <c r="H566" s="103"/>
      <c r="I566" s="103"/>
      <c r="J566" s="103"/>
      <c r="K566" s="103"/>
      <c r="L566" s="103"/>
      <c r="M566" s="103"/>
      <c r="N566" s="10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2" t="s">
        <v>119</v>
      </c>
      <c r="AO566" s="2" t="s">
        <v>646</v>
      </c>
      <c r="AP566" s="2" t="s">
        <v>629</v>
      </c>
      <c r="AQ566" s="2" t="s">
        <v>305</v>
      </c>
      <c r="AR566" s="2" t="s">
        <v>316</v>
      </c>
      <c r="AS566" s="123"/>
      <c r="AT566" s="123"/>
    </row>
    <row r="567" spans="6:46" s="73" customFormat="1" ht="15" x14ac:dyDescent="0.25">
      <c r="F567" s="103"/>
      <c r="G567" s="103"/>
      <c r="H567" s="103"/>
      <c r="I567" s="103"/>
      <c r="J567" s="103"/>
      <c r="K567" s="103"/>
      <c r="L567" s="103"/>
      <c r="M567" s="103"/>
      <c r="N567" s="10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2" t="s">
        <v>119</v>
      </c>
      <c r="AO567" s="2" t="s">
        <v>647</v>
      </c>
      <c r="AP567" s="2" t="s">
        <v>828</v>
      </c>
      <c r="AQ567" s="2" t="s">
        <v>306</v>
      </c>
      <c r="AR567" s="2" t="s">
        <v>314</v>
      </c>
      <c r="AS567" s="123"/>
      <c r="AT567" s="123"/>
    </row>
    <row r="568" spans="6:46" s="73" customFormat="1" ht="15" x14ac:dyDescent="0.25">
      <c r="F568" s="103"/>
      <c r="G568" s="103"/>
      <c r="H568" s="103"/>
      <c r="I568" s="103"/>
      <c r="J568" s="103"/>
      <c r="K568" s="103"/>
      <c r="L568" s="103"/>
      <c r="M568" s="103"/>
      <c r="N568" s="10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2" t="s">
        <v>119</v>
      </c>
      <c r="AO568" s="2" t="s">
        <v>647</v>
      </c>
      <c r="AP568" s="2" t="s">
        <v>829</v>
      </c>
      <c r="AQ568" s="2" t="s">
        <v>306</v>
      </c>
      <c r="AR568" s="2" t="s">
        <v>314</v>
      </c>
      <c r="AS568" s="123"/>
      <c r="AT568" s="123"/>
    </row>
    <row r="569" spans="6:46" s="73" customFormat="1" ht="15" x14ac:dyDescent="0.25">
      <c r="F569" s="103"/>
      <c r="G569" s="103"/>
      <c r="H569" s="103"/>
      <c r="I569" s="103"/>
      <c r="J569" s="103"/>
      <c r="K569" s="103"/>
      <c r="L569" s="103"/>
      <c r="M569" s="103"/>
      <c r="N569" s="10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2" t="s">
        <v>119</v>
      </c>
      <c r="AO569" s="2" t="s">
        <v>647</v>
      </c>
      <c r="AP569" s="2" t="s">
        <v>830</v>
      </c>
      <c r="AQ569" s="2" t="s">
        <v>306</v>
      </c>
      <c r="AR569" s="2" t="s">
        <v>314</v>
      </c>
      <c r="AS569" s="123"/>
      <c r="AT569" s="123"/>
    </row>
    <row r="570" spans="6:46" s="73" customFormat="1" ht="15" x14ac:dyDescent="0.25">
      <c r="F570" s="103"/>
      <c r="G570" s="103"/>
      <c r="H570" s="103"/>
      <c r="I570" s="103"/>
      <c r="J570" s="103"/>
      <c r="K570" s="103"/>
      <c r="L570" s="103"/>
      <c r="M570" s="103"/>
      <c r="N570" s="10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2" t="s">
        <v>119</v>
      </c>
      <c r="AO570" s="2" t="s">
        <v>647</v>
      </c>
      <c r="AP570" s="2" t="s">
        <v>313</v>
      </c>
      <c r="AQ570" s="2" t="s">
        <v>306</v>
      </c>
      <c r="AR570" s="2" t="s">
        <v>314</v>
      </c>
      <c r="AS570" s="123"/>
      <c r="AT570" s="123"/>
    </row>
    <row r="571" spans="6:46" s="73" customFormat="1" ht="15" x14ac:dyDescent="0.25">
      <c r="F571" s="103"/>
      <c r="G571" s="103"/>
      <c r="H571" s="103"/>
      <c r="I571" s="103"/>
      <c r="J571" s="103"/>
      <c r="K571" s="103"/>
      <c r="L571" s="103"/>
      <c r="M571" s="103"/>
      <c r="N571" s="10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2" t="s">
        <v>119</v>
      </c>
      <c r="AO571" s="2" t="s">
        <v>648</v>
      </c>
      <c r="AP571" s="2" t="s">
        <v>778</v>
      </c>
      <c r="AQ571" s="2" t="s">
        <v>306</v>
      </c>
      <c r="AR571" s="2" t="s">
        <v>314</v>
      </c>
      <c r="AS571" s="123"/>
      <c r="AT571" s="123"/>
    </row>
    <row r="572" spans="6:46" s="73" customFormat="1" ht="15" x14ac:dyDescent="0.25">
      <c r="F572" s="103"/>
      <c r="G572" s="103"/>
      <c r="H572" s="103"/>
      <c r="I572" s="103"/>
      <c r="J572" s="103"/>
      <c r="K572" s="103"/>
      <c r="L572" s="103"/>
      <c r="M572" s="103"/>
      <c r="N572" s="10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2" t="s">
        <v>119</v>
      </c>
      <c r="AO572" s="2" t="s">
        <v>648</v>
      </c>
      <c r="AP572" s="2" t="s">
        <v>313</v>
      </c>
      <c r="AQ572" s="2" t="s">
        <v>306</v>
      </c>
      <c r="AR572" s="2" t="s">
        <v>314</v>
      </c>
      <c r="AS572" s="123"/>
      <c r="AT572" s="123"/>
    </row>
    <row r="573" spans="6:46" s="73" customFormat="1" ht="15" x14ac:dyDescent="0.25">
      <c r="F573" s="103"/>
      <c r="G573" s="103"/>
      <c r="H573" s="103"/>
      <c r="I573" s="103"/>
      <c r="J573" s="103"/>
      <c r="K573" s="103"/>
      <c r="L573" s="103"/>
      <c r="M573" s="103"/>
      <c r="N573" s="10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2" t="s">
        <v>1629</v>
      </c>
      <c r="AO573" s="2" t="s">
        <v>1630</v>
      </c>
      <c r="AP573" s="2" t="s">
        <v>1628</v>
      </c>
      <c r="AQ573" s="2" t="s">
        <v>305</v>
      </c>
      <c r="AR573" s="2" t="s">
        <v>316</v>
      </c>
      <c r="AS573" s="123"/>
      <c r="AT573" s="123"/>
    </row>
    <row r="574" spans="6:46" s="73" customFormat="1" ht="15" x14ac:dyDescent="0.25">
      <c r="F574" s="103"/>
      <c r="G574" s="103"/>
      <c r="H574" s="103"/>
      <c r="I574" s="103"/>
      <c r="J574" s="103"/>
      <c r="K574" s="103"/>
      <c r="L574" s="103"/>
      <c r="M574" s="103"/>
      <c r="N574" s="10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2" t="s">
        <v>1629</v>
      </c>
      <c r="AO574" s="2" t="s">
        <v>1630</v>
      </c>
      <c r="AP574" s="2" t="s">
        <v>1631</v>
      </c>
      <c r="AQ574" s="2" t="s">
        <v>305</v>
      </c>
      <c r="AR574" s="2" t="s">
        <v>316</v>
      </c>
      <c r="AS574" s="123"/>
      <c r="AT574" s="123"/>
    </row>
    <row r="575" spans="6:46" s="73" customFormat="1" ht="15" x14ac:dyDescent="0.25">
      <c r="F575" s="103"/>
      <c r="G575" s="103"/>
      <c r="H575" s="103"/>
      <c r="I575" s="103"/>
      <c r="J575" s="103"/>
      <c r="K575" s="103"/>
      <c r="L575" s="103"/>
      <c r="M575" s="103"/>
      <c r="N575" s="10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2" t="s">
        <v>1629</v>
      </c>
      <c r="AO575" s="2" t="s">
        <v>1630</v>
      </c>
      <c r="AP575" s="2" t="s">
        <v>1632</v>
      </c>
      <c r="AQ575" s="2" t="s">
        <v>305</v>
      </c>
      <c r="AR575" s="2" t="s">
        <v>316</v>
      </c>
      <c r="AS575" s="123"/>
      <c r="AT575" s="123"/>
    </row>
    <row r="576" spans="6:46" s="73" customFormat="1" ht="15" x14ac:dyDescent="0.25">
      <c r="F576" s="103"/>
      <c r="G576" s="103"/>
      <c r="H576" s="103"/>
      <c r="I576" s="103"/>
      <c r="J576" s="103"/>
      <c r="K576" s="103"/>
      <c r="L576" s="103"/>
      <c r="M576" s="103"/>
      <c r="N576" s="10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2" t="s">
        <v>121</v>
      </c>
      <c r="AO576" s="2" t="s">
        <v>649</v>
      </c>
      <c r="AP576" s="2" t="s">
        <v>1577</v>
      </c>
      <c r="AQ576" s="2" t="s">
        <v>305</v>
      </c>
      <c r="AR576" s="2" t="s">
        <v>316</v>
      </c>
      <c r="AS576" s="123"/>
      <c r="AT576" s="123"/>
    </row>
    <row r="577" spans="6:46" s="73" customFormat="1" ht="15" x14ac:dyDescent="0.25">
      <c r="F577" s="103"/>
      <c r="G577" s="103"/>
      <c r="H577" s="103"/>
      <c r="I577" s="103"/>
      <c r="J577" s="103"/>
      <c r="K577" s="103"/>
      <c r="L577" s="103"/>
      <c r="M577" s="103"/>
      <c r="N577" s="10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2" t="s">
        <v>121</v>
      </c>
      <c r="AO577" s="2" t="s">
        <v>649</v>
      </c>
      <c r="AP577" s="2" t="s">
        <v>345</v>
      </c>
      <c r="AQ577" s="2" t="s">
        <v>305</v>
      </c>
      <c r="AR577" s="2" t="s">
        <v>316</v>
      </c>
      <c r="AS577" s="123"/>
      <c r="AT577" s="123"/>
    </row>
    <row r="578" spans="6:46" s="73" customFormat="1" ht="15" x14ac:dyDescent="0.25">
      <c r="F578" s="103"/>
      <c r="G578" s="103"/>
      <c r="H578" s="103"/>
      <c r="I578" s="103"/>
      <c r="J578" s="103"/>
      <c r="K578" s="103"/>
      <c r="L578" s="103"/>
      <c r="M578" s="103"/>
      <c r="N578" s="10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2" t="s">
        <v>1587</v>
      </c>
      <c r="AO578" s="2" t="s">
        <v>1626</v>
      </c>
      <c r="AP578" s="2" t="s">
        <v>1430</v>
      </c>
      <c r="AQ578" s="2" t="s">
        <v>307</v>
      </c>
      <c r="AR578" s="2" t="s">
        <v>1576</v>
      </c>
      <c r="AS578" s="123"/>
      <c r="AT578" s="123"/>
    </row>
    <row r="579" spans="6:46" s="73" customFormat="1" ht="15" x14ac:dyDescent="0.25">
      <c r="F579" s="103"/>
      <c r="G579" s="103"/>
      <c r="H579" s="103"/>
      <c r="I579" s="103"/>
      <c r="J579" s="103"/>
      <c r="K579" s="103"/>
      <c r="L579" s="103"/>
      <c r="M579" s="103"/>
      <c r="N579" s="10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2" t="s">
        <v>123</v>
      </c>
      <c r="AO579" s="2" t="s">
        <v>650</v>
      </c>
      <c r="AP579" s="2" t="s">
        <v>322</v>
      </c>
      <c r="AQ579" s="2" t="s">
        <v>307</v>
      </c>
      <c r="AR579" s="2" t="s">
        <v>1576</v>
      </c>
      <c r="AS579" s="123"/>
      <c r="AT579" s="123"/>
    </row>
    <row r="580" spans="6:46" s="73" customFormat="1" ht="15" x14ac:dyDescent="0.25">
      <c r="F580" s="103"/>
      <c r="G580" s="103"/>
      <c r="H580" s="103"/>
      <c r="I580" s="103"/>
      <c r="J580" s="103"/>
      <c r="K580" s="103"/>
      <c r="L580" s="103"/>
      <c r="M580" s="103"/>
      <c r="N580" s="10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2" t="s">
        <v>125</v>
      </c>
      <c r="AO580" s="2" t="s">
        <v>652</v>
      </c>
      <c r="AP580" s="2" t="s">
        <v>1577</v>
      </c>
      <c r="AQ580" s="2" t="s">
        <v>305</v>
      </c>
      <c r="AR580" s="2" t="s">
        <v>316</v>
      </c>
      <c r="AS580" s="123"/>
      <c r="AT580" s="123"/>
    </row>
    <row r="581" spans="6:46" s="73" customFormat="1" ht="15" x14ac:dyDescent="0.25">
      <c r="F581" s="103"/>
      <c r="G581" s="103"/>
      <c r="H581" s="103"/>
      <c r="I581" s="103"/>
      <c r="J581" s="103"/>
      <c r="K581" s="103"/>
      <c r="L581" s="103"/>
      <c r="M581" s="103"/>
      <c r="N581" s="10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2" t="s">
        <v>125</v>
      </c>
      <c r="AO581" s="2" t="s">
        <v>653</v>
      </c>
      <c r="AP581" s="2" t="s">
        <v>1577</v>
      </c>
      <c r="AQ581" s="2" t="s">
        <v>305</v>
      </c>
      <c r="AR581" s="2" t="s">
        <v>316</v>
      </c>
      <c r="AS581" s="123"/>
      <c r="AT581" s="123"/>
    </row>
    <row r="582" spans="6:46" s="73" customFormat="1" ht="15" x14ac:dyDescent="0.25">
      <c r="F582" s="103"/>
      <c r="G582" s="103"/>
      <c r="H582" s="103"/>
      <c r="I582" s="103"/>
      <c r="J582" s="103"/>
      <c r="K582" s="103"/>
      <c r="L582" s="103"/>
      <c r="M582" s="103"/>
      <c r="N582" s="10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2" t="s">
        <v>125</v>
      </c>
      <c r="AO582" s="2" t="s">
        <v>653</v>
      </c>
      <c r="AP582" s="2" t="s">
        <v>345</v>
      </c>
      <c r="AQ582" s="2" t="s">
        <v>305</v>
      </c>
      <c r="AR582" s="2" t="s">
        <v>316</v>
      </c>
      <c r="AS582" s="123"/>
      <c r="AT582" s="123"/>
    </row>
    <row r="583" spans="6:46" s="73" customFormat="1" ht="15" x14ac:dyDescent="0.25">
      <c r="F583" s="103"/>
      <c r="G583" s="103"/>
      <c r="H583" s="103"/>
      <c r="I583" s="103"/>
      <c r="J583" s="103"/>
      <c r="K583" s="103"/>
      <c r="L583" s="103"/>
      <c r="M583" s="103"/>
      <c r="N583" s="10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2" t="s">
        <v>125</v>
      </c>
      <c r="AO583" s="2" t="s">
        <v>653</v>
      </c>
      <c r="AP583" s="2" t="s">
        <v>347</v>
      </c>
      <c r="AQ583" s="2" t="s">
        <v>305</v>
      </c>
      <c r="AR583" s="2" t="s">
        <v>316</v>
      </c>
      <c r="AS583" s="123"/>
      <c r="AT583" s="123"/>
    </row>
    <row r="584" spans="6:46" s="73" customFormat="1" ht="15" x14ac:dyDescent="0.25">
      <c r="F584" s="103"/>
      <c r="G584" s="103"/>
      <c r="H584" s="103"/>
      <c r="I584" s="103"/>
      <c r="J584" s="103"/>
      <c r="K584" s="103"/>
      <c r="L584" s="103"/>
      <c r="M584" s="103"/>
      <c r="N584" s="10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2" t="s">
        <v>125</v>
      </c>
      <c r="AO584" s="2" t="s">
        <v>653</v>
      </c>
      <c r="AP584" s="2" t="s">
        <v>740</v>
      </c>
      <c r="AQ584" s="2" t="s">
        <v>305</v>
      </c>
      <c r="AR584" s="2" t="s">
        <v>316</v>
      </c>
      <c r="AS584" s="123"/>
      <c r="AT584" s="123"/>
    </row>
    <row r="585" spans="6:46" s="73" customFormat="1" ht="15" x14ac:dyDescent="0.25">
      <c r="F585" s="103"/>
      <c r="G585" s="103"/>
      <c r="H585" s="103"/>
      <c r="I585" s="103"/>
      <c r="J585" s="103"/>
      <c r="K585" s="103"/>
      <c r="L585" s="103"/>
      <c r="M585" s="103"/>
      <c r="N585" s="10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2" t="s">
        <v>125</v>
      </c>
      <c r="AO585" s="2" t="s">
        <v>653</v>
      </c>
      <c r="AP585" s="2" t="s">
        <v>741</v>
      </c>
      <c r="AQ585" s="2" t="s">
        <v>305</v>
      </c>
      <c r="AR585" s="2" t="s">
        <v>316</v>
      </c>
      <c r="AS585" s="123"/>
      <c r="AT585" s="123"/>
    </row>
    <row r="586" spans="6:46" s="73" customFormat="1" ht="15" x14ac:dyDescent="0.25">
      <c r="F586" s="103"/>
      <c r="G586" s="103"/>
      <c r="H586" s="103"/>
      <c r="I586" s="103"/>
      <c r="J586" s="103"/>
      <c r="K586" s="103"/>
      <c r="L586" s="103"/>
      <c r="M586" s="103"/>
      <c r="N586" s="10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2" t="s">
        <v>125</v>
      </c>
      <c r="AO586" s="2" t="s">
        <v>653</v>
      </c>
      <c r="AP586" s="2" t="s">
        <v>742</v>
      </c>
      <c r="AQ586" s="2" t="s">
        <v>305</v>
      </c>
      <c r="AR586" s="2" t="s">
        <v>316</v>
      </c>
      <c r="AS586" s="123"/>
      <c r="AT586" s="123"/>
    </row>
    <row r="587" spans="6:46" s="73" customFormat="1" ht="15" x14ac:dyDescent="0.25">
      <c r="F587" s="103"/>
      <c r="G587" s="103"/>
      <c r="H587" s="103"/>
      <c r="I587" s="103"/>
      <c r="J587" s="103"/>
      <c r="K587" s="103"/>
      <c r="L587" s="103"/>
      <c r="M587" s="103"/>
      <c r="N587" s="10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2" t="s">
        <v>125</v>
      </c>
      <c r="AO587" s="2" t="s">
        <v>654</v>
      </c>
      <c r="AP587" s="2" t="s">
        <v>1577</v>
      </c>
      <c r="AQ587" s="2" t="s">
        <v>305</v>
      </c>
      <c r="AR587" s="2" t="s">
        <v>316</v>
      </c>
      <c r="AS587" s="123"/>
      <c r="AT587" s="123"/>
    </row>
    <row r="588" spans="6:46" s="73" customFormat="1" ht="15" x14ac:dyDescent="0.25">
      <c r="F588" s="103"/>
      <c r="G588" s="103"/>
      <c r="H588" s="103"/>
      <c r="I588" s="103"/>
      <c r="J588" s="103"/>
      <c r="K588" s="103"/>
      <c r="L588" s="103"/>
      <c r="M588" s="103"/>
      <c r="N588" s="10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2" t="s">
        <v>125</v>
      </c>
      <c r="AO588" s="2" t="s">
        <v>654</v>
      </c>
      <c r="AP588" s="2" t="s">
        <v>345</v>
      </c>
      <c r="AQ588" s="2" t="s">
        <v>305</v>
      </c>
      <c r="AR588" s="2" t="s">
        <v>316</v>
      </c>
      <c r="AS588" s="123"/>
      <c r="AT588" s="123"/>
    </row>
    <row r="589" spans="6:46" s="73" customFormat="1" ht="15" x14ac:dyDescent="0.25">
      <c r="F589" s="103"/>
      <c r="G589" s="103"/>
      <c r="H589" s="103"/>
      <c r="I589" s="103"/>
      <c r="J589" s="103"/>
      <c r="K589" s="103"/>
      <c r="L589" s="103"/>
      <c r="M589" s="103"/>
      <c r="N589" s="10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2" t="s">
        <v>125</v>
      </c>
      <c r="AO589" s="2" t="s">
        <v>654</v>
      </c>
      <c r="AP589" s="2" t="s">
        <v>347</v>
      </c>
      <c r="AQ589" s="2" t="s">
        <v>305</v>
      </c>
      <c r="AR589" s="2" t="s">
        <v>316</v>
      </c>
      <c r="AS589" s="123"/>
      <c r="AT589" s="123"/>
    </row>
    <row r="590" spans="6:46" s="73" customFormat="1" ht="15" x14ac:dyDescent="0.25">
      <c r="F590" s="103"/>
      <c r="G590" s="103"/>
      <c r="H590" s="103"/>
      <c r="I590" s="103"/>
      <c r="J590" s="103"/>
      <c r="K590" s="103"/>
      <c r="L590" s="103"/>
      <c r="M590" s="103"/>
      <c r="N590" s="10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2" t="s">
        <v>125</v>
      </c>
      <c r="AO590" s="2" t="s">
        <v>655</v>
      </c>
      <c r="AP590" s="2" t="s">
        <v>740</v>
      </c>
      <c r="AQ590" s="2" t="s">
        <v>305</v>
      </c>
      <c r="AR590" s="2" t="s">
        <v>316</v>
      </c>
      <c r="AS590" s="123"/>
      <c r="AT590" s="123"/>
    </row>
    <row r="591" spans="6:46" s="73" customFormat="1" ht="15" x14ac:dyDescent="0.25">
      <c r="F591" s="103"/>
      <c r="G591" s="103"/>
      <c r="H591" s="103"/>
      <c r="I591" s="103"/>
      <c r="J591" s="103"/>
      <c r="K591" s="103"/>
      <c r="L591" s="103"/>
      <c r="M591" s="103"/>
      <c r="N591" s="10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2" t="s">
        <v>127</v>
      </c>
      <c r="AO591" s="2" t="s">
        <v>656</v>
      </c>
      <c r="AP591" s="2" t="s">
        <v>322</v>
      </c>
      <c r="AQ591" s="2" t="s">
        <v>307</v>
      </c>
      <c r="AR591" s="2" t="s">
        <v>1576</v>
      </c>
      <c r="AS591" s="123"/>
      <c r="AT591" s="123"/>
    </row>
    <row r="592" spans="6:46" s="73" customFormat="1" ht="15" x14ac:dyDescent="0.25">
      <c r="F592" s="103"/>
      <c r="G592" s="103"/>
      <c r="H592" s="103"/>
      <c r="I592" s="103"/>
      <c r="J592" s="103"/>
      <c r="K592" s="103"/>
      <c r="L592" s="103"/>
      <c r="M592" s="103"/>
      <c r="N592" s="10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2" t="s">
        <v>129</v>
      </c>
      <c r="AO592" s="2" t="s">
        <v>658</v>
      </c>
      <c r="AP592" s="2" t="s">
        <v>831</v>
      </c>
      <c r="AQ592" s="2" t="s">
        <v>308</v>
      </c>
      <c r="AR592" s="2" t="s">
        <v>1503</v>
      </c>
      <c r="AS592" s="123"/>
      <c r="AT592" s="123"/>
    </row>
    <row r="593" spans="6:46" s="73" customFormat="1" ht="15" x14ac:dyDescent="0.25">
      <c r="F593" s="103"/>
      <c r="G593" s="103"/>
      <c r="H593" s="103"/>
      <c r="I593" s="103"/>
      <c r="J593" s="103"/>
      <c r="K593" s="103"/>
      <c r="L593" s="103"/>
      <c r="M593" s="103"/>
      <c r="N593" s="10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2" t="s">
        <v>131</v>
      </c>
      <c r="AO593" s="2" t="s">
        <v>660</v>
      </c>
      <c r="AP593" s="2" t="s">
        <v>786</v>
      </c>
      <c r="AQ593" s="2" t="s">
        <v>308</v>
      </c>
      <c r="AR593" s="2" t="s">
        <v>1503</v>
      </c>
      <c r="AS593" s="123"/>
      <c r="AT593" s="123"/>
    </row>
    <row r="594" spans="6:46" s="73" customFormat="1" ht="15" x14ac:dyDescent="0.25">
      <c r="F594" s="103"/>
      <c r="G594" s="103"/>
      <c r="H594" s="103"/>
      <c r="I594" s="103"/>
      <c r="J594" s="103"/>
      <c r="K594" s="103"/>
      <c r="L594" s="103"/>
      <c r="M594" s="103"/>
      <c r="N594" s="10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2" t="s">
        <v>131</v>
      </c>
      <c r="AO594" s="2" t="s">
        <v>660</v>
      </c>
      <c r="AP594" s="2" t="s">
        <v>788</v>
      </c>
      <c r="AQ594" s="2" t="s">
        <v>308</v>
      </c>
      <c r="AR594" s="2" t="s">
        <v>1503</v>
      </c>
      <c r="AS594" s="123"/>
      <c r="AT594" s="123"/>
    </row>
    <row r="595" spans="6:46" s="73" customFormat="1" ht="15" x14ac:dyDescent="0.25">
      <c r="F595" s="103"/>
      <c r="G595" s="103"/>
      <c r="H595" s="103"/>
      <c r="I595" s="103"/>
      <c r="J595" s="103"/>
      <c r="K595" s="103"/>
      <c r="L595" s="103"/>
      <c r="M595" s="103"/>
      <c r="N595" s="10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2" t="s">
        <v>131</v>
      </c>
      <c r="AO595" s="2" t="s">
        <v>660</v>
      </c>
      <c r="AP595" s="2" t="s">
        <v>789</v>
      </c>
      <c r="AQ595" s="2" t="s">
        <v>308</v>
      </c>
      <c r="AR595" s="2" t="s">
        <v>1503</v>
      </c>
      <c r="AS595" s="123"/>
      <c r="AT595" s="123"/>
    </row>
    <row r="596" spans="6:46" s="73" customFormat="1" ht="15" x14ac:dyDescent="0.25">
      <c r="F596" s="103"/>
      <c r="G596" s="103"/>
      <c r="H596" s="103"/>
      <c r="I596" s="103"/>
      <c r="J596" s="103"/>
      <c r="K596" s="103"/>
      <c r="L596" s="103"/>
      <c r="M596" s="103"/>
      <c r="N596" s="10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2" t="s">
        <v>131</v>
      </c>
      <c r="AO596" s="2" t="s">
        <v>660</v>
      </c>
      <c r="AP596" s="2" t="s">
        <v>790</v>
      </c>
      <c r="AQ596" s="2" t="s">
        <v>308</v>
      </c>
      <c r="AR596" s="2" t="s">
        <v>1503</v>
      </c>
      <c r="AS596" s="123"/>
      <c r="AT596" s="123"/>
    </row>
    <row r="597" spans="6:46" s="73" customFormat="1" ht="15" x14ac:dyDescent="0.25">
      <c r="F597" s="103"/>
      <c r="G597" s="103"/>
      <c r="H597" s="103"/>
      <c r="I597" s="103"/>
      <c r="J597" s="103"/>
      <c r="K597" s="103"/>
      <c r="L597" s="103"/>
      <c r="M597" s="103"/>
      <c r="N597" s="10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2" t="s">
        <v>131</v>
      </c>
      <c r="AO597" s="2" t="s">
        <v>660</v>
      </c>
      <c r="AP597" s="2" t="s">
        <v>791</v>
      </c>
      <c r="AQ597" s="2" t="s">
        <v>308</v>
      </c>
      <c r="AR597" s="2" t="s">
        <v>1503</v>
      </c>
      <c r="AS597" s="123"/>
      <c r="AT597" s="123"/>
    </row>
    <row r="598" spans="6:46" s="73" customFormat="1" ht="15" x14ac:dyDescent="0.25">
      <c r="F598" s="103"/>
      <c r="G598" s="103"/>
      <c r="H598" s="103"/>
      <c r="I598" s="103"/>
      <c r="J598" s="103"/>
      <c r="K598" s="103"/>
      <c r="L598" s="103"/>
      <c r="M598" s="103"/>
      <c r="N598" s="10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2" t="s">
        <v>131</v>
      </c>
      <c r="AO598" s="2" t="s">
        <v>660</v>
      </c>
      <c r="AP598" s="2" t="s">
        <v>792</v>
      </c>
      <c r="AQ598" s="2" t="s">
        <v>308</v>
      </c>
      <c r="AR598" s="2" t="s">
        <v>1503</v>
      </c>
      <c r="AS598" s="123"/>
      <c r="AT598" s="123"/>
    </row>
    <row r="599" spans="6:46" s="73" customFormat="1" ht="15" x14ac:dyDescent="0.25">
      <c r="F599" s="103"/>
      <c r="G599" s="103"/>
      <c r="H599" s="103"/>
      <c r="I599" s="103"/>
      <c r="J599" s="103"/>
      <c r="K599" s="103"/>
      <c r="L599" s="103"/>
      <c r="M599" s="103"/>
      <c r="N599" s="10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2" t="s">
        <v>131</v>
      </c>
      <c r="AO599" s="2" t="s">
        <v>660</v>
      </c>
      <c r="AP599" s="2" t="s">
        <v>793</v>
      </c>
      <c r="AQ599" s="2" t="s">
        <v>308</v>
      </c>
      <c r="AR599" s="2" t="s">
        <v>1503</v>
      </c>
      <c r="AS599" s="123"/>
      <c r="AT599" s="123"/>
    </row>
    <row r="600" spans="6:46" s="73" customFormat="1" ht="15" x14ac:dyDescent="0.25">
      <c r="F600" s="103"/>
      <c r="G600" s="103"/>
      <c r="H600" s="103"/>
      <c r="I600" s="103"/>
      <c r="J600" s="103"/>
      <c r="K600" s="103"/>
      <c r="L600" s="103"/>
      <c r="M600" s="103"/>
      <c r="N600" s="10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2" t="s">
        <v>1606</v>
      </c>
      <c r="AO600" s="2" t="s">
        <v>1607</v>
      </c>
      <c r="AP600" s="2" t="s">
        <v>322</v>
      </c>
      <c r="AQ600" s="2" t="s">
        <v>305</v>
      </c>
      <c r="AR600" s="2" t="s">
        <v>316</v>
      </c>
      <c r="AS600" s="123"/>
      <c r="AT600" s="123"/>
    </row>
    <row r="601" spans="6:46" s="73" customFormat="1" ht="15" x14ac:dyDescent="0.25">
      <c r="F601" s="103"/>
      <c r="G601" s="103"/>
      <c r="H601" s="103"/>
      <c r="I601" s="103"/>
      <c r="J601" s="103"/>
      <c r="K601" s="103"/>
      <c r="L601" s="103"/>
      <c r="M601" s="103"/>
      <c r="N601" s="10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2" t="s">
        <v>1606</v>
      </c>
      <c r="AO601" s="2" t="s">
        <v>1607</v>
      </c>
      <c r="AP601" s="2" t="s">
        <v>374</v>
      </c>
      <c r="AQ601" s="2" t="s">
        <v>305</v>
      </c>
      <c r="AR601" s="2" t="s">
        <v>316</v>
      </c>
      <c r="AS601" s="123"/>
      <c r="AT601" s="123"/>
    </row>
    <row r="602" spans="6:46" s="73" customFormat="1" ht="15" x14ac:dyDescent="0.25">
      <c r="F602" s="103"/>
      <c r="G602" s="103"/>
      <c r="H602" s="103"/>
      <c r="I602" s="103"/>
      <c r="J602" s="103"/>
      <c r="K602" s="103"/>
      <c r="L602" s="103"/>
      <c r="M602" s="103"/>
      <c r="N602" s="10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2" t="s">
        <v>133</v>
      </c>
      <c r="AO602" s="2" t="s">
        <v>1015</v>
      </c>
      <c r="AP602" s="2" t="s">
        <v>1431</v>
      </c>
      <c r="AQ602" s="2" t="s">
        <v>306</v>
      </c>
      <c r="AR602" s="2" t="s">
        <v>311</v>
      </c>
      <c r="AS602" s="123"/>
      <c r="AT602" s="123"/>
    </row>
    <row r="603" spans="6:46" s="73" customFormat="1" ht="15" x14ac:dyDescent="0.25">
      <c r="F603" s="103"/>
      <c r="G603" s="103"/>
      <c r="H603" s="103"/>
      <c r="I603" s="103"/>
      <c r="J603" s="103"/>
      <c r="K603" s="103"/>
      <c r="L603" s="103"/>
      <c r="M603" s="103"/>
      <c r="N603" s="10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2" t="s">
        <v>133</v>
      </c>
      <c r="AO603" s="2" t="s">
        <v>662</v>
      </c>
      <c r="AP603" s="2" t="s">
        <v>832</v>
      </c>
      <c r="AQ603" s="2" t="s">
        <v>306</v>
      </c>
      <c r="AR603" s="2" t="s">
        <v>311</v>
      </c>
      <c r="AS603" s="123"/>
      <c r="AT603" s="123"/>
    </row>
    <row r="604" spans="6:46" s="73" customFormat="1" ht="15" x14ac:dyDescent="0.25">
      <c r="F604" s="103"/>
      <c r="G604" s="103"/>
      <c r="H604" s="103"/>
      <c r="I604" s="103"/>
      <c r="J604" s="103"/>
      <c r="K604" s="103"/>
      <c r="L604" s="103"/>
      <c r="M604" s="103"/>
      <c r="N604" s="10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2" t="s">
        <v>133</v>
      </c>
      <c r="AO604" s="2" t="s">
        <v>663</v>
      </c>
      <c r="AP604" s="2" t="s">
        <v>1431</v>
      </c>
      <c r="AQ604" s="2" t="s">
        <v>306</v>
      </c>
      <c r="AR604" s="2" t="s">
        <v>311</v>
      </c>
      <c r="AS604" s="123"/>
      <c r="AT604" s="123"/>
    </row>
    <row r="605" spans="6:46" s="73" customFormat="1" ht="15" x14ac:dyDescent="0.25">
      <c r="F605" s="103"/>
      <c r="G605" s="103"/>
      <c r="H605" s="103"/>
      <c r="I605" s="103"/>
      <c r="J605" s="103"/>
      <c r="K605" s="103"/>
      <c r="L605" s="103"/>
      <c r="M605" s="103"/>
      <c r="N605" s="10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2" t="s">
        <v>133</v>
      </c>
      <c r="AO605" s="2" t="s">
        <v>1851</v>
      </c>
      <c r="AP605" s="2" t="s">
        <v>833</v>
      </c>
      <c r="AQ605" s="2" t="s">
        <v>306</v>
      </c>
      <c r="AR605" s="2" t="s">
        <v>311</v>
      </c>
      <c r="AS605" s="123"/>
      <c r="AT605" s="123"/>
    </row>
    <row r="606" spans="6:46" s="73" customFormat="1" ht="15" x14ac:dyDescent="0.25">
      <c r="F606" s="103"/>
      <c r="G606" s="103"/>
      <c r="H606" s="103"/>
      <c r="I606" s="103"/>
      <c r="J606" s="103"/>
      <c r="K606" s="103"/>
      <c r="L606" s="103"/>
      <c r="M606" s="103"/>
      <c r="N606" s="10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2" t="s">
        <v>264</v>
      </c>
      <c r="AO606" s="2" t="s">
        <v>1711</v>
      </c>
      <c r="AP606" s="2">
        <v>1</v>
      </c>
      <c r="AQ606" s="2" t="s">
        <v>306</v>
      </c>
      <c r="AR606" s="2" t="s">
        <v>313</v>
      </c>
      <c r="AS606" s="123"/>
      <c r="AT606" s="123"/>
    </row>
    <row r="607" spans="6:46" s="73" customFormat="1" ht="15" x14ac:dyDescent="0.25">
      <c r="F607" s="103"/>
      <c r="G607" s="103"/>
      <c r="H607" s="103"/>
      <c r="I607" s="103"/>
      <c r="J607" s="103"/>
      <c r="K607" s="103"/>
      <c r="L607" s="103"/>
      <c r="M607" s="103"/>
      <c r="N607" s="10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2" t="s">
        <v>135</v>
      </c>
      <c r="AO607" s="2" t="s">
        <v>666</v>
      </c>
      <c r="AP607" s="2" t="s">
        <v>834</v>
      </c>
      <c r="AQ607" s="2" t="s">
        <v>306</v>
      </c>
      <c r="AR607" s="2" t="s">
        <v>312</v>
      </c>
      <c r="AS607" s="123"/>
      <c r="AT607" s="123"/>
    </row>
    <row r="608" spans="6:46" s="73" customFormat="1" ht="15" x14ac:dyDescent="0.25">
      <c r="F608" s="103"/>
      <c r="G608" s="103"/>
      <c r="H608" s="103"/>
      <c r="I608" s="103"/>
      <c r="J608" s="103"/>
      <c r="K608" s="103"/>
      <c r="L608" s="103"/>
      <c r="M608" s="103"/>
      <c r="N608" s="10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2" t="s">
        <v>135</v>
      </c>
      <c r="AO608" s="2" t="s">
        <v>666</v>
      </c>
      <c r="AP608" s="2" t="s">
        <v>835</v>
      </c>
      <c r="AQ608" s="2" t="s">
        <v>306</v>
      </c>
      <c r="AR608" s="2" t="s">
        <v>311</v>
      </c>
      <c r="AS608" s="123"/>
      <c r="AT608" s="123"/>
    </row>
    <row r="609" spans="6:46" s="73" customFormat="1" ht="15" x14ac:dyDescent="0.25">
      <c r="F609" s="103"/>
      <c r="G609" s="103"/>
      <c r="H609" s="103"/>
      <c r="I609" s="103"/>
      <c r="J609" s="103"/>
      <c r="K609" s="103"/>
      <c r="L609" s="103"/>
      <c r="M609" s="103"/>
      <c r="N609" s="10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2" t="s">
        <v>135</v>
      </c>
      <c r="AO609" s="2" t="s">
        <v>666</v>
      </c>
      <c r="AP609" s="2" t="s">
        <v>836</v>
      </c>
      <c r="AQ609" s="2" t="s">
        <v>306</v>
      </c>
      <c r="AR609" s="2" t="s">
        <v>311</v>
      </c>
      <c r="AS609" s="123"/>
      <c r="AT609" s="123"/>
    </row>
    <row r="610" spans="6:46" s="73" customFormat="1" ht="15" x14ac:dyDescent="0.25">
      <c r="F610" s="103"/>
      <c r="G610" s="103"/>
      <c r="H610" s="103"/>
      <c r="I610" s="103"/>
      <c r="J610" s="103"/>
      <c r="K610" s="103"/>
      <c r="L610" s="103"/>
      <c r="M610" s="103"/>
      <c r="N610" s="10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2" t="s">
        <v>137</v>
      </c>
      <c r="AO610" s="2" t="s">
        <v>667</v>
      </c>
      <c r="AP610" s="2" t="s">
        <v>837</v>
      </c>
      <c r="AQ610" s="2" t="s">
        <v>305</v>
      </c>
      <c r="AR610" s="2" t="s">
        <v>316</v>
      </c>
      <c r="AS610" s="123"/>
      <c r="AT610" s="123"/>
    </row>
    <row r="611" spans="6:46" s="73" customFormat="1" ht="15" x14ac:dyDescent="0.25">
      <c r="F611" s="103"/>
      <c r="G611" s="103"/>
      <c r="H611" s="103"/>
      <c r="I611" s="103"/>
      <c r="J611" s="103"/>
      <c r="K611" s="103"/>
      <c r="L611" s="103"/>
      <c r="M611" s="103"/>
      <c r="N611" s="10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2" t="s">
        <v>137</v>
      </c>
      <c r="AO611" s="2" t="s">
        <v>668</v>
      </c>
      <c r="AP611" s="2" t="s">
        <v>838</v>
      </c>
      <c r="AQ611" s="2" t="s">
        <v>305</v>
      </c>
      <c r="AR611" s="2" t="s">
        <v>316</v>
      </c>
      <c r="AS611" s="123"/>
      <c r="AT611" s="123"/>
    </row>
    <row r="612" spans="6:46" s="73" customFormat="1" ht="15" x14ac:dyDescent="0.25">
      <c r="F612" s="103"/>
      <c r="G612" s="103"/>
      <c r="H612" s="103"/>
      <c r="I612" s="103"/>
      <c r="J612" s="103"/>
      <c r="K612" s="103"/>
      <c r="L612" s="103"/>
      <c r="M612" s="103"/>
      <c r="N612" s="10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2" t="s">
        <v>137</v>
      </c>
      <c r="AO612" s="2" t="s">
        <v>668</v>
      </c>
      <c r="AP612" s="2" t="s">
        <v>839</v>
      </c>
      <c r="AQ612" s="2" t="s">
        <v>305</v>
      </c>
      <c r="AR612" s="2" t="s">
        <v>316</v>
      </c>
      <c r="AS612" s="123"/>
      <c r="AT612" s="123"/>
    </row>
    <row r="613" spans="6:46" s="73" customFormat="1" ht="15" x14ac:dyDescent="0.25">
      <c r="F613" s="103"/>
      <c r="G613" s="103"/>
      <c r="H613" s="103"/>
      <c r="I613" s="103"/>
      <c r="J613" s="103"/>
      <c r="K613" s="103"/>
      <c r="L613" s="103"/>
      <c r="M613" s="103"/>
      <c r="N613" s="10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2" t="s">
        <v>137</v>
      </c>
      <c r="AO613" s="2" t="s">
        <v>670</v>
      </c>
      <c r="AP613" s="2" t="s">
        <v>840</v>
      </c>
      <c r="AQ613" s="2" t="s">
        <v>305</v>
      </c>
      <c r="AR613" s="2" t="s">
        <v>316</v>
      </c>
      <c r="AS613" s="123"/>
      <c r="AT613" s="123"/>
    </row>
    <row r="614" spans="6:46" s="73" customFormat="1" ht="15" x14ac:dyDescent="0.25">
      <c r="F614" s="103"/>
      <c r="G614" s="103"/>
      <c r="H614" s="103"/>
      <c r="I614" s="103"/>
      <c r="J614" s="103"/>
      <c r="K614" s="103"/>
      <c r="L614" s="103"/>
      <c r="M614" s="103"/>
      <c r="N614" s="10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2" t="s">
        <v>137</v>
      </c>
      <c r="AO614" s="2" t="s">
        <v>670</v>
      </c>
      <c r="AP614" s="2" t="s">
        <v>841</v>
      </c>
      <c r="AQ614" s="2" t="s">
        <v>305</v>
      </c>
      <c r="AR614" s="2" t="s">
        <v>316</v>
      </c>
      <c r="AS614" s="123"/>
      <c r="AT614" s="123"/>
    </row>
    <row r="615" spans="6:46" s="73" customFormat="1" ht="15" x14ac:dyDescent="0.25">
      <c r="F615" s="103"/>
      <c r="G615" s="103"/>
      <c r="H615" s="103"/>
      <c r="I615" s="103"/>
      <c r="J615" s="103"/>
      <c r="K615" s="103"/>
      <c r="L615" s="103"/>
      <c r="M615" s="103"/>
      <c r="N615" s="10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2" t="s">
        <v>137</v>
      </c>
      <c r="AO615" s="2" t="s">
        <v>670</v>
      </c>
      <c r="AP615" s="2" t="s">
        <v>842</v>
      </c>
      <c r="AQ615" s="2" t="s">
        <v>305</v>
      </c>
      <c r="AR615" s="2" t="s">
        <v>316</v>
      </c>
      <c r="AS615" s="123"/>
      <c r="AT615" s="123"/>
    </row>
    <row r="616" spans="6:46" s="73" customFormat="1" ht="15" x14ac:dyDescent="0.25">
      <c r="F616" s="103"/>
      <c r="G616" s="103"/>
      <c r="H616" s="103"/>
      <c r="I616" s="103"/>
      <c r="J616" s="103"/>
      <c r="K616" s="103"/>
      <c r="L616" s="103"/>
      <c r="M616" s="103"/>
      <c r="N616" s="10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2" t="s">
        <v>137</v>
      </c>
      <c r="AO616" s="2" t="s">
        <v>671</v>
      </c>
      <c r="AP616" s="2" t="s">
        <v>843</v>
      </c>
      <c r="AQ616" s="2" t="s">
        <v>306</v>
      </c>
      <c r="AR616" s="2" t="s">
        <v>311</v>
      </c>
      <c r="AS616" s="123"/>
      <c r="AT616" s="123"/>
    </row>
    <row r="617" spans="6:46" s="73" customFormat="1" ht="15" x14ac:dyDescent="0.25">
      <c r="F617" s="103"/>
      <c r="G617" s="103"/>
      <c r="H617" s="103"/>
      <c r="I617" s="103"/>
      <c r="J617" s="103"/>
      <c r="K617" s="103"/>
      <c r="L617" s="103"/>
      <c r="M617" s="103"/>
      <c r="N617" s="10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2" t="s">
        <v>1589</v>
      </c>
      <c r="AO617" s="2" t="s">
        <v>622</v>
      </c>
      <c r="AP617" s="2" t="s">
        <v>815</v>
      </c>
      <c r="AQ617" s="2" t="s">
        <v>307</v>
      </c>
      <c r="AR617" s="2" t="s">
        <v>1576</v>
      </c>
      <c r="AS617" s="123"/>
      <c r="AT617" s="123"/>
    </row>
    <row r="618" spans="6:46" s="73" customFormat="1" ht="15" x14ac:dyDescent="0.25">
      <c r="F618" s="103"/>
      <c r="G618" s="103"/>
      <c r="H618" s="103"/>
      <c r="I618" s="103"/>
      <c r="J618" s="103"/>
      <c r="K618" s="103"/>
      <c r="L618" s="103"/>
      <c r="M618" s="103"/>
      <c r="N618" s="10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2" t="s">
        <v>139</v>
      </c>
      <c r="AO618" s="2" t="s">
        <v>672</v>
      </c>
      <c r="AP618" s="2" t="s">
        <v>828</v>
      </c>
      <c r="AQ618" s="2" t="s">
        <v>306</v>
      </c>
      <c r="AR618" s="2" t="s">
        <v>312</v>
      </c>
      <c r="AS618" s="123"/>
      <c r="AT618" s="123"/>
    </row>
    <row r="619" spans="6:46" s="73" customFormat="1" ht="15" x14ac:dyDescent="0.25">
      <c r="F619" s="103"/>
      <c r="G619" s="103"/>
      <c r="H619" s="103"/>
      <c r="I619" s="103"/>
      <c r="J619" s="103"/>
      <c r="K619" s="103"/>
      <c r="L619" s="103"/>
      <c r="M619" s="103"/>
      <c r="N619" s="10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2" t="s">
        <v>139</v>
      </c>
      <c r="AO619" s="2" t="s">
        <v>672</v>
      </c>
      <c r="AP619" s="2" t="s">
        <v>829</v>
      </c>
      <c r="AQ619" s="2" t="s">
        <v>306</v>
      </c>
      <c r="AR619" s="2" t="s">
        <v>312</v>
      </c>
      <c r="AS619" s="123"/>
      <c r="AT619" s="123"/>
    </row>
    <row r="620" spans="6:46" s="73" customFormat="1" ht="15" x14ac:dyDescent="0.25">
      <c r="F620" s="103"/>
      <c r="G620" s="103"/>
      <c r="H620" s="103"/>
      <c r="I620" s="103"/>
      <c r="J620" s="103"/>
      <c r="K620" s="103"/>
      <c r="L620" s="103"/>
      <c r="M620" s="103"/>
      <c r="N620" s="10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2" t="s">
        <v>139</v>
      </c>
      <c r="AO620" s="2" t="s">
        <v>672</v>
      </c>
      <c r="AP620" s="2" t="s">
        <v>830</v>
      </c>
      <c r="AQ620" s="2" t="s">
        <v>306</v>
      </c>
      <c r="AR620" s="2" t="s">
        <v>312</v>
      </c>
      <c r="AS620" s="123"/>
      <c r="AT620" s="123"/>
    </row>
    <row r="621" spans="6:46" s="73" customFormat="1" ht="15" x14ac:dyDescent="0.25">
      <c r="F621" s="103"/>
      <c r="G621" s="103"/>
      <c r="H621" s="103"/>
      <c r="I621" s="103"/>
      <c r="J621" s="103"/>
      <c r="K621" s="103"/>
      <c r="L621" s="103"/>
      <c r="M621" s="103"/>
      <c r="N621" s="10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2" t="s">
        <v>139</v>
      </c>
      <c r="AO621" s="2" t="s">
        <v>672</v>
      </c>
      <c r="AP621" s="2" t="s">
        <v>844</v>
      </c>
      <c r="AQ621" s="2" t="s">
        <v>306</v>
      </c>
      <c r="AR621" s="2" t="s">
        <v>312</v>
      </c>
      <c r="AS621" s="123"/>
      <c r="AT621" s="123"/>
    </row>
    <row r="622" spans="6:46" s="73" customFormat="1" ht="15" x14ac:dyDescent="0.25">
      <c r="F622" s="103"/>
      <c r="G622" s="103"/>
      <c r="H622" s="103"/>
      <c r="I622" s="103"/>
      <c r="J622" s="103"/>
      <c r="K622" s="103"/>
      <c r="L622" s="103"/>
      <c r="M622" s="103"/>
      <c r="N622" s="10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2" t="s">
        <v>141</v>
      </c>
      <c r="AO622" s="2" t="s">
        <v>674</v>
      </c>
      <c r="AP622" s="2" t="s">
        <v>828</v>
      </c>
      <c r="AQ622" s="2" t="s">
        <v>306</v>
      </c>
      <c r="AR622" s="2" t="s">
        <v>312</v>
      </c>
      <c r="AS622" s="123"/>
      <c r="AT622" s="123"/>
    </row>
    <row r="623" spans="6:46" s="73" customFormat="1" ht="15" x14ac:dyDescent="0.25">
      <c r="F623" s="103"/>
      <c r="G623" s="103"/>
      <c r="H623" s="103"/>
      <c r="I623" s="103"/>
      <c r="J623" s="103"/>
      <c r="K623" s="103"/>
      <c r="L623" s="103"/>
      <c r="M623" s="103"/>
      <c r="N623" s="10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2" t="s">
        <v>141</v>
      </c>
      <c r="AO623" s="2" t="s">
        <v>674</v>
      </c>
      <c r="AP623" s="2" t="s">
        <v>324</v>
      </c>
      <c r="AQ623" s="2" t="s">
        <v>306</v>
      </c>
      <c r="AR623" s="2" t="s">
        <v>313</v>
      </c>
      <c r="AS623" s="123"/>
      <c r="AT623" s="123"/>
    </row>
    <row r="624" spans="6:46" s="73" customFormat="1" ht="15" x14ac:dyDescent="0.25">
      <c r="F624" s="103"/>
      <c r="G624" s="103"/>
      <c r="H624" s="103"/>
      <c r="I624" s="103"/>
      <c r="J624" s="103"/>
      <c r="K624" s="103"/>
      <c r="L624" s="103"/>
      <c r="M624" s="103"/>
      <c r="N624" s="10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2" t="s">
        <v>141</v>
      </c>
      <c r="AO624" s="2" t="s">
        <v>674</v>
      </c>
      <c r="AP624" s="2" t="s">
        <v>845</v>
      </c>
      <c r="AQ624" s="2" t="s">
        <v>306</v>
      </c>
      <c r="AR624" s="2" t="s">
        <v>313</v>
      </c>
      <c r="AS624" s="123"/>
      <c r="AT624" s="123"/>
    </row>
    <row r="625" spans="6:46" s="73" customFormat="1" ht="15" x14ac:dyDescent="0.25">
      <c r="F625" s="103"/>
      <c r="G625" s="103"/>
      <c r="H625" s="103"/>
      <c r="I625" s="103"/>
      <c r="J625" s="103"/>
      <c r="K625" s="103"/>
      <c r="L625" s="103"/>
      <c r="M625" s="103"/>
      <c r="N625" s="10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2" t="s">
        <v>143</v>
      </c>
      <c r="AO625" s="2" t="s">
        <v>675</v>
      </c>
      <c r="AP625" s="2" t="s">
        <v>846</v>
      </c>
      <c r="AQ625" s="2" t="s">
        <v>306</v>
      </c>
      <c r="AR625" s="2" t="s">
        <v>311</v>
      </c>
      <c r="AS625" s="123"/>
      <c r="AT625" s="123"/>
    </row>
    <row r="626" spans="6:46" s="73" customFormat="1" ht="15" x14ac:dyDescent="0.25">
      <c r="F626" s="103"/>
      <c r="G626" s="103"/>
      <c r="H626" s="103"/>
      <c r="I626" s="103"/>
      <c r="J626" s="103"/>
      <c r="K626" s="103"/>
      <c r="L626" s="103"/>
      <c r="M626" s="103"/>
      <c r="N626" s="10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2" t="s">
        <v>143</v>
      </c>
      <c r="AO626" s="2" t="s">
        <v>675</v>
      </c>
      <c r="AP626" s="2" t="s">
        <v>847</v>
      </c>
      <c r="AQ626" s="2" t="s">
        <v>306</v>
      </c>
      <c r="AR626" s="2" t="s">
        <v>313</v>
      </c>
      <c r="AS626" s="123"/>
      <c r="AT626" s="123"/>
    </row>
    <row r="627" spans="6:46" s="73" customFormat="1" ht="15" x14ac:dyDescent="0.25">
      <c r="F627" s="103"/>
      <c r="G627" s="103"/>
      <c r="H627" s="103"/>
      <c r="I627" s="103"/>
      <c r="J627" s="103"/>
      <c r="K627" s="103"/>
      <c r="L627" s="103"/>
      <c r="M627" s="103"/>
      <c r="N627" s="10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2" t="s">
        <v>143</v>
      </c>
      <c r="AO627" s="2" t="s">
        <v>675</v>
      </c>
      <c r="AP627" s="2" t="s">
        <v>848</v>
      </c>
      <c r="AQ627" s="2" t="s">
        <v>306</v>
      </c>
      <c r="AR627" s="2" t="s">
        <v>313</v>
      </c>
      <c r="AS627" s="123"/>
      <c r="AT627" s="123"/>
    </row>
    <row r="628" spans="6:46" s="73" customFormat="1" ht="15" x14ac:dyDescent="0.25">
      <c r="F628" s="103"/>
      <c r="G628" s="103"/>
      <c r="H628" s="103"/>
      <c r="I628" s="103"/>
      <c r="J628" s="103"/>
      <c r="K628" s="103"/>
      <c r="L628" s="103"/>
      <c r="M628" s="103"/>
      <c r="N628" s="10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2" t="s">
        <v>143</v>
      </c>
      <c r="AO628" s="2" t="s">
        <v>675</v>
      </c>
      <c r="AP628" s="2" t="s">
        <v>849</v>
      </c>
      <c r="AQ628" s="2" t="s">
        <v>306</v>
      </c>
      <c r="AR628" s="2" t="s">
        <v>313</v>
      </c>
      <c r="AS628" s="123"/>
      <c r="AT628" s="123"/>
    </row>
    <row r="629" spans="6:46" s="73" customFormat="1" ht="15" x14ac:dyDescent="0.25">
      <c r="F629" s="103"/>
      <c r="G629" s="103"/>
      <c r="H629" s="103"/>
      <c r="I629" s="103"/>
      <c r="J629" s="103"/>
      <c r="K629" s="103"/>
      <c r="L629" s="103"/>
      <c r="M629" s="103"/>
      <c r="N629" s="10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2" t="s">
        <v>145</v>
      </c>
      <c r="AO629" s="2" t="s">
        <v>676</v>
      </c>
      <c r="AP629" s="2" t="s">
        <v>349</v>
      </c>
      <c r="AQ629" s="2" t="s">
        <v>305</v>
      </c>
      <c r="AR629" s="2" t="s">
        <v>316</v>
      </c>
      <c r="AS629" s="123"/>
      <c r="AT629" s="123"/>
    </row>
    <row r="630" spans="6:46" s="73" customFormat="1" ht="15" x14ac:dyDescent="0.25">
      <c r="F630" s="103"/>
      <c r="G630" s="103"/>
      <c r="H630" s="103"/>
      <c r="I630" s="103"/>
      <c r="J630" s="103"/>
      <c r="K630" s="103"/>
      <c r="L630" s="103"/>
      <c r="M630" s="103"/>
      <c r="N630" s="10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2" t="s">
        <v>145</v>
      </c>
      <c r="AO630" s="2" t="s">
        <v>676</v>
      </c>
      <c r="AP630" s="2" t="s">
        <v>625</v>
      </c>
      <c r="AQ630" s="2" t="s">
        <v>305</v>
      </c>
      <c r="AR630" s="2" t="s">
        <v>316</v>
      </c>
      <c r="AS630" s="123"/>
      <c r="AT630" s="123"/>
    </row>
    <row r="631" spans="6:46" s="73" customFormat="1" ht="15" x14ac:dyDescent="0.25">
      <c r="F631" s="103"/>
      <c r="G631" s="103"/>
      <c r="H631" s="103"/>
      <c r="I631" s="103"/>
      <c r="J631" s="103"/>
      <c r="K631" s="103"/>
      <c r="L631" s="103"/>
      <c r="M631" s="103"/>
      <c r="N631" s="10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2" t="s">
        <v>145</v>
      </c>
      <c r="AO631" s="2" t="s">
        <v>677</v>
      </c>
      <c r="AP631" s="2" t="s">
        <v>349</v>
      </c>
      <c r="AQ631" s="2" t="s">
        <v>305</v>
      </c>
      <c r="AR631" s="2" t="s">
        <v>316</v>
      </c>
      <c r="AS631" s="123"/>
      <c r="AT631" s="123"/>
    </row>
    <row r="632" spans="6:46" s="73" customFormat="1" ht="15" x14ac:dyDescent="0.25">
      <c r="F632" s="103"/>
      <c r="G632" s="103"/>
      <c r="H632" s="103"/>
      <c r="I632" s="103"/>
      <c r="J632" s="103"/>
      <c r="K632" s="103"/>
      <c r="L632" s="103"/>
      <c r="M632" s="103"/>
      <c r="N632" s="10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2" t="s">
        <v>145</v>
      </c>
      <c r="AO632" s="2" t="s">
        <v>677</v>
      </c>
      <c r="AP632" s="2" t="s">
        <v>625</v>
      </c>
      <c r="AQ632" s="2" t="s">
        <v>305</v>
      </c>
      <c r="AR632" s="2" t="s">
        <v>316</v>
      </c>
      <c r="AS632" s="123"/>
      <c r="AT632" s="123"/>
    </row>
    <row r="633" spans="6:46" s="73" customFormat="1" ht="15" x14ac:dyDescent="0.25">
      <c r="F633" s="103"/>
      <c r="G633" s="103"/>
      <c r="H633" s="103"/>
      <c r="I633" s="103"/>
      <c r="J633" s="103"/>
      <c r="K633" s="103"/>
      <c r="L633" s="103"/>
      <c r="M633" s="103"/>
      <c r="N633" s="10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2" t="s">
        <v>145</v>
      </c>
      <c r="AO633" s="2" t="s">
        <v>678</v>
      </c>
      <c r="AP633" s="2" t="s">
        <v>349</v>
      </c>
      <c r="AQ633" s="2" t="s">
        <v>305</v>
      </c>
      <c r="AR633" s="2" t="s">
        <v>316</v>
      </c>
      <c r="AS633" s="123"/>
      <c r="AT633" s="123"/>
    </row>
    <row r="634" spans="6:46" s="73" customFormat="1" ht="15" x14ac:dyDescent="0.25">
      <c r="F634" s="103"/>
      <c r="G634" s="103"/>
      <c r="H634" s="103"/>
      <c r="I634" s="103"/>
      <c r="J634" s="103"/>
      <c r="K634" s="103"/>
      <c r="L634" s="103"/>
      <c r="M634" s="103"/>
      <c r="N634" s="10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2" t="s">
        <v>145</v>
      </c>
      <c r="AO634" s="2" t="s">
        <v>678</v>
      </c>
      <c r="AP634" s="2" t="s">
        <v>625</v>
      </c>
      <c r="AQ634" s="2" t="s">
        <v>305</v>
      </c>
      <c r="AR634" s="2" t="s">
        <v>316</v>
      </c>
      <c r="AS634" s="123"/>
      <c r="AT634" s="123"/>
    </row>
    <row r="635" spans="6:46" s="73" customFormat="1" ht="15" x14ac:dyDescent="0.25">
      <c r="F635" s="103"/>
      <c r="G635" s="103"/>
      <c r="H635" s="103"/>
      <c r="I635" s="103"/>
      <c r="J635" s="103"/>
      <c r="K635" s="103"/>
      <c r="L635" s="103"/>
      <c r="M635" s="103"/>
      <c r="N635" s="10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2" t="s">
        <v>145</v>
      </c>
      <c r="AO635" s="2" t="s">
        <v>680</v>
      </c>
      <c r="AP635" s="2" t="s">
        <v>349</v>
      </c>
      <c r="AQ635" s="2" t="s">
        <v>305</v>
      </c>
      <c r="AR635" s="2" t="s">
        <v>316</v>
      </c>
      <c r="AS635" s="123"/>
      <c r="AT635" s="123"/>
    </row>
    <row r="636" spans="6:46" s="73" customFormat="1" ht="15" x14ac:dyDescent="0.25">
      <c r="F636" s="103"/>
      <c r="G636" s="103"/>
      <c r="H636" s="103"/>
      <c r="I636" s="103"/>
      <c r="J636" s="103"/>
      <c r="K636" s="103"/>
      <c r="L636" s="103"/>
      <c r="M636" s="103"/>
      <c r="N636" s="10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2" t="s">
        <v>145</v>
      </c>
      <c r="AO636" s="2" t="s">
        <v>680</v>
      </c>
      <c r="AP636" s="2" t="s">
        <v>625</v>
      </c>
      <c r="AQ636" s="2" t="s">
        <v>305</v>
      </c>
      <c r="AR636" s="2" t="s">
        <v>316</v>
      </c>
      <c r="AS636" s="123"/>
      <c r="AT636" s="123"/>
    </row>
    <row r="637" spans="6:46" s="73" customFormat="1" ht="15" x14ac:dyDescent="0.25">
      <c r="F637" s="103"/>
      <c r="G637" s="103"/>
      <c r="H637" s="103"/>
      <c r="I637" s="103"/>
      <c r="J637" s="103"/>
      <c r="K637" s="103"/>
      <c r="L637" s="103"/>
      <c r="M637" s="103"/>
      <c r="N637" s="10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2" t="s">
        <v>147</v>
      </c>
      <c r="AO637" s="2" t="s">
        <v>681</v>
      </c>
      <c r="AP637" s="2" t="s">
        <v>850</v>
      </c>
      <c r="AQ637" s="2" t="s">
        <v>305</v>
      </c>
      <c r="AR637" s="2" t="s">
        <v>316</v>
      </c>
      <c r="AS637" s="123"/>
      <c r="AT637" s="123"/>
    </row>
    <row r="638" spans="6:46" s="73" customFormat="1" ht="15" x14ac:dyDescent="0.25">
      <c r="F638" s="103"/>
      <c r="G638" s="103"/>
      <c r="H638" s="103"/>
      <c r="I638" s="103"/>
      <c r="J638" s="103"/>
      <c r="K638" s="103"/>
      <c r="L638" s="103"/>
      <c r="M638" s="103"/>
      <c r="N638" s="10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2" t="s">
        <v>147</v>
      </c>
      <c r="AO638" s="2" t="s">
        <v>681</v>
      </c>
      <c r="AP638" s="2" t="s">
        <v>851</v>
      </c>
      <c r="AQ638" s="2" t="s">
        <v>305</v>
      </c>
      <c r="AR638" s="2" t="s">
        <v>316</v>
      </c>
      <c r="AS638" s="123"/>
      <c r="AT638" s="123"/>
    </row>
    <row r="639" spans="6:46" s="73" customFormat="1" ht="15" x14ac:dyDescent="0.25">
      <c r="F639" s="103"/>
      <c r="G639" s="103"/>
      <c r="H639" s="103"/>
      <c r="I639" s="103"/>
      <c r="J639" s="103"/>
      <c r="K639" s="103"/>
      <c r="L639" s="103"/>
      <c r="M639" s="103"/>
      <c r="N639" s="10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2" t="s">
        <v>147</v>
      </c>
      <c r="AO639" s="2" t="s">
        <v>683</v>
      </c>
      <c r="AP639" s="2" t="s">
        <v>852</v>
      </c>
      <c r="AQ639" s="2" t="s">
        <v>305</v>
      </c>
      <c r="AR639" s="2" t="s">
        <v>316</v>
      </c>
      <c r="AS639" s="123"/>
      <c r="AT639" s="123"/>
    </row>
    <row r="640" spans="6:46" s="73" customFormat="1" ht="15" x14ac:dyDescent="0.25">
      <c r="F640" s="103"/>
      <c r="G640" s="103"/>
      <c r="H640" s="103"/>
      <c r="I640" s="103"/>
      <c r="J640" s="103"/>
      <c r="K640" s="103"/>
      <c r="L640" s="103"/>
      <c r="M640" s="103"/>
      <c r="N640" s="10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2" t="s">
        <v>147</v>
      </c>
      <c r="AO640" s="2" t="s">
        <v>683</v>
      </c>
      <c r="AP640" s="2" t="s">
        <v>853</v>
      </c>
      <c r="AQ640" s="2" t="s">
        <v>305</v>
      </c>
      <c r="AR640" s="2" t="s">
        <v>316</v>
      </c>
      <c r="AS640" s="123"/>
      <c r="AT640" s="123"/>
    </row>
    <row r="641" spans="6:46" s="73" customFormat="1" ht="15" x14ac:dyDescent="0.25">
      <c r="F641" s="103"/>
      <c r="G641" s="103"/>
      <c r="H641" s="103"/>
      <c r="I641" s="103"/>
      <c r="J641" s="103"/>
      <c r="K641" s="103"/>
      <c r="L641" s="103"/>
      <c r="M641" s="103"/>
      <c r="N641" s="10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2" t="s">
        <v>147</v>
      </c>
      <c r="AO641" s="2" t="s">
        <v>684</v>
      </c>
      <c r="AP641" s="2" t="s">
        <v>854</v>
      </c>
      <c r="AQ641" s="2" t="s">
        <v>305</v>
      </c>
      <c r="AR641" s="2" t="s">
        <v>316</v>
      </c>
      <c r="AS641" s="123"/>
      <c r="AT641" s="123"/>
    </row>
    <row r="642" spans="6:46" s="73" customFormat="1" ht="15" x14ac:dyDescent="0.25">
      <c r="F642" s="103"/>
      <c r="G642" s="103"/>
      <c r="H642" s="103"/>
      <c r="I642" s="103"/>
      <c r="J642" s="103"/>
      <c r="K642" s="103"/>
      <c r="L642" s="103"/>
      <c r="M642" s="103"/>
      <c r="N642" s="10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2" t="s">
        <v>147</v>
      </c>
      <c r="AO642" s="2" t="s">
        <v>684</v>
      </c>
      <c r="AP642" s="2" t="s">
        <v>855</v>
      </c>
      <c r="AQ642" s="2" t="s">
        <v>305</v>
      </c>
      <c r="AR642" s="2" t="s">
        <v>316</v>
      </c>
      <c r="AS642" s="123"/>
      <c r="AT642" s="123"/>
    </row>
    <row r="643" spans="6:46" s="73" customFormat="1" ht="15" x14ac:dyDescent="0.25">
      <c r="F643" s="103"/>
      <c r="G643" s="103"/>
      <c r="H643" s="103"/>
      <c r="I643" s="103"/>
      <c r="J643" s="103"/>
      <c r="K643" s="103"/>
      <c r="L643" s="103"/>
      <c r="M643" s="103"/>
      <c r="N643" s="10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2" t="s">
        <v>147</v>
      </c>
      <c r="AO643" s="2" t="s">
        <v>685</v>
      </c>
      <c r="AP643" s="2" t="s">
        <v>856</v>
      </c>
      <c r="AQ643" s="2" t="s">
        <v>305</v>
      </c>
      <c r="AR643" s="2" t="s">
        <v>316</v>
      </c>
      <c r="AS643" s="123"/>
      <c r="AT643" s="123"/>
    </row>
    <row r="644" spans="6:46" s="73" customFormat="1" ht="15" x14ac:dyDescent="0.25">
      <c r="F644" s="103"/>
      <c r="G644" s="103"/>
      <c r="H644" s="103"/>
      <c r="I644" s="103"/>
      <c r="J644" s="103"/>
      <c r="K644" s="103"/>
      <c r="L644" s="103"/>
      <c r="M644" s="103"/>
      <c r="N644" s="10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2" t="s">
        <v>147</v>
      </c>
      <c r="AO644" s="2" t="s">
        <v>685</v>
      </c>
      <c r="AP644" s="2" t="s">
        <v>691</v>
      </c>
      <c r="AQ644" s="2" t="s">
        <v>305</v>
      </c>
      <c r="AR644" s="2" t="s">
        <v>316</v>
      </c>
      <c r="AS644" s="123"/>
      <c r="AT644" s="123"/>
    </row>
    <row r="645" spans="6:46" s="73" customFormat="1" ht="15" x14ac:dyDescent="0.25">
      <c r="F645" s="103"/>
      <c r="G645" s="103"/>
      <c r="H645" s="103"/>
      <c r="I645" s="103"/>
      <c r="J645" s="103"/>
      <c r="K645" s="103"/>
      <c r="L645" s="103"/>
      <c r="M645" s="103"/>
      <c r="N645" s="10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2" t="s">
        <v>147</v>
      </c>
      <c r="AO645" s="2" t="s">
        <v>687</v>
      </c>
      <c r="AP645" s="2" t="s">
        <v>857</v>
      </c>
      <c r="AQ645" s="2" t="s">
        <v>305</v>
      </c>
      <c r="AR645" s="2" t="s">
        <v>316</v>
      </c>
      <c r="AS645" s="123"/>
      <c r="AT645" s="123"/>
    </row>
    <row r="646" spans="6:46" s="73" customFormat="1" ht="15" x14ac:dyDescent="0.25">
      <c r="F646" s="103"/>
      <c r="G646" s="103"/>
      <c r="H646" s="103"/>
      <c r="I646" s="103"/>
      <c r="J646" s="103"/>
      <c r="K646" s="103"/>
      <c r="L646" s="103"/>
      <c r="M646" s="103"/>
      <c r="N646" s="10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2" t="s">
        <v>147</v>
      </c>
      <c r="AO646" s="2" t="s">
        <v>687</v>
      </c>
      <c r="AP646" s="2" t="s">
        <v>858</v>
      </c>
      <c r="AQ646" s="2" t="s">
        <v>305</v>
      </c>
      <c r="AR646" s="2" t="s">
        <v>316</v>
      </c>
      <c r="AS646" s="123"/>
      <c r="AT646" s="123"/>
    </row>
    <row r="647" spans="6:46" s="73" customFormat="1" ht="15" x14ac:dyDescent="0.25">
      <c r="F647" s="103"/>
      <c r="G647" s="103"/>
      <c r="H647" s="103"/>
      <c r="I647" s="103"/>
      <c r="J647" s="103"/>
      <c r="K647" s="103"/>
      <c r="L647" s="103"/>
      <c r="M647" s="103"/>
      <c r="N647" s="10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2" t="s">
        <v>147</v>
      </c>
      <c r="AO647" s="2" t="s">
        <v>689</v>
      </c>
      <c r="AP647" s="2" t="s">
        <v>859</v>
      </c>
      <c r="AQ647" s="2" t="s">
        <v>305</v>
      </c>
      <c r="AR647" s="2" t="s">
        <v>316</v>
      </c>
      <c r="AS647" s="123"/>
      <c r="AT647" s="123"/>
    </row>
    <row r="648" spans="6:46" s="73" customFormat="1" ht="15" x14ac:dyDescent="0.25">
      <c r="F648" s="103"/>
      <c r="G648" s="103"/>
      <c r="H648" s="103"/>
      <c r="I648" s="103"/>
      <c r="J648" s="103"/>
      <c r="K648" s="103"/>
      <c r="L648" s="103"/>
      <c r="M648" s="103"/>
      <c r="N648" s="10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2" t="s">
        <v>147</v>
      </c>
      <c r="AO648" s="2" t="s">
        <v>690</v>
      </c>
      <c r="AP648" s="2" t="s">
        <v>865</v>
      </c>
      <c r="AQ648" s="2" t="s">
        <v>306</v>
      </c>
      <c r="AR648" s="2" t="s">
        <v>311</v>
      </c>
      <c r="AS648" s="123"/>
      <c r="AT648" s="123"/>
    </row>
    <row r="649" spans="6:46" s="73" customFormat="1" ht="15" x14ac:dyDescent="0.25">
      <c r="F649" s="103"/>
      <c r="G649" s="103"/>
      <c r="H649" s="103"/>
      <c r="I649" s="103"/>
      <c r="J649" s="103"/>
      <c r="K649" s="103"/>
      <c r="L649" s="103"/>
      <c r="M649" s="103"/>
      <c r="N649" s="10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2" t="s">
        <v>147</v>
      </c>
      <c r="AO649" s="2" t="s">
        <v>690</v>
      </c>
      <c r="AP649" s="2" t="s">
        <v>725</v>
      </c>
      <c r="AQ649" s="2" t="s">
        <v>306</v>
      </c>
      <c r="AR649" s="2" t="s">
        <v>311</v>
      </c>
      <c r="AS649" s="123"/>
      <c r="AT649" s="123"/>
    </row>
    <row r="650" spans="6:46" s="73" customFormat="1" ht="15" x14ac:dyDescent="0.25">
      <c r="F650" s="103"/>
      <c r="G650" s="103"/>
      <c r="H650" s="103"/>
      <c r="I650" s="103"/>
      <c r="J650" s="103"/>
      <c r="K650" s="103"/>
      <c r="L650" s="103"/>
      <c r="M650" s="103"/>
      <c r="N650" s="10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2" t="s">
        <v>147</v>
      </c>
      <c r="AO650" s="2" t="s">
        <v>690</v>
      </c>
      <c r="AP650" s="2" t="s">
        <v>860</v>
      </c>
      <c r="AQ650" s="2" t="s">
        <v>306</v>
      </c>
      <c r="AR650" s="2" t="s">
        <v>311</v>
      </c>
      <c r="AS650" s="123"/>
      <c r="AT650" s="123"/>
    </row>
    <row r="651" spans="6:46" s="73" customFormat="1" ht="15" x14ac:dyDescent="0.25">
      <c r="F651" s="103"/>
      <c r="G651" s="103"/>
      <c r="H651" s="103"/>
      <c r="I651" s="103"/>
      <c r="J651" s="103"/>
      <c r="K651" s="103"/>
      <c r="L651" s="103"/>
      <c r="M651" s="103"/>
      <c r="N651" s="10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2" t="s">
        <v>147</v>
      </c>
      <c r="AO651" s="2" t="s">
        <v>690</v>
      </c>
      <c r="AP651" s="2" t="s">
        <v>861</v>
      </c>
      <c r="AQ651" s="2" t="s">
        <v>306</v>
      </c>
      <c r="AR651" s="2" t="s">
        <v>311</v>
      </c>
      <c r="AS651" s="123"/>
      <c r="AT651" s="123"/>
    </row>
    <row r="652" spans="6:46" s="73" customFormat="1" ht="15" x14ac:dyDescent="0.25">
      <c r="F652" s="103"/>
      <c r="G652" s="103"/>
      <c r="H652" s="103"/>
      <c r="I652" s="103"/>
      <c r="J652" s="103"/>
      <c r="K652" s="103"/>
      <c r="L652" s="103"/>
      <c r="M652" s="103"/>
      <c r="N652" s="10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2" t="s">
        <v>147</v>
      </c>
      <c r="AO652" s="2" t="s">
        <v>690</v>
      </c>
      <c r="AP652" s="2" t="s">
        <v>862</v>
      </c>
      <c r="AQ652" s="2" t="s">
        <v>306</v>
      </c>
      <c r="AR652" s="2" t="s">
        <v>311</v>
      </c>
      <c r="AS652" s="123"/>
      <c r="AT652" s="123"/>
    </row>
    <row r="653" spans="6:46" s="73" customFormat="1" ht="15" x14ac:dyDescent="0.25">
      <c r="F653" s="103"/>
      <c r="G653" s="103"/>
      <c r="H653" s="103"/>
      <c r="I653" s="103"/>
      <c r="J653" s="103"/>
      <c r="K653" s="103"/>
      <c r="L653" s="103"/>
      <c r="M653" s="103"/>
      <c r="N653" s="10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2" t="s">
        <v>147</v>
      </c>
      <c r="AO653" s="2" t="s">
        <v>690</v>
      </c>
      <c r="AP653" s="2" t="s">
        <v>863</v>
      </c>
      <c r="AQ653" s="2" t="s">
        <v>306</v>
      </c>
      <c r="AR653" s="2" t="s">
        <v>311</v>
      </c>
      <c r="AS653" s="123"/>
      <c r="AT653" s="123"/>
    </row>
    <row r="654" spans="6:46" s="73" customFormat="1" ht="15" x14ac:dyDescent="0.25">
      <c r="F654" s="103"/>
      <c r="G654" s="103"/>
      <c r="H654" s="103"/>
      <c r="I654" s="103"/>
      <c r="J654" s="103"/>
      <c r="K654" s="103"/>
      <c r="L654" s="103"/>
      <c r="M654" s="103"/>
      <c r="N654" s="10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2" t="s">
        <v>147</v>
      </c>
      <c r="AO654" s="2" t="s">
        <v>690</v>
      </c>
      <c r="AP654" s="2" t="s">
        <v>864</v>
      </c>
      <c r="AQ654" s="2" t="s">
        <v>306</v>
      </c>
      <c r="AR654" s="2" t="s">
        <v>311</v>
      </c>
      <c r="AS654" s="123"/>
      <c r="AT654" s="123"/>
    </row>
    <row r="655" spans="6:46" s="73" customFormat="1" ht="15" x14ac:dyDescent="0.25">
      <c r="F655" s="103"/>
      <c r="G655" s="103"/>
      <c r="H655" s="103"/>
      <c r="I655" s="103"/>
      <c r="J655" s="103"/>
      <c r="K655" s="103"/>
      <c r="L655" s="103"/>
      <c r="M655" s="103"/>
      <c r="N655" s="10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2" t="s">
        <v>147</v>
      </c>
      <c r="AO655" s="2" t="s">
        <v>692</v>
      </c>
      <c r="AP655" s="2" t="s">
        <v>866</v>
      </c>
      <c r="AQ655" s="2" t="s">
        <v>306</v>
      </c>
      <c r="AR655" s="2" t="s">
        <v>311</v>
      </c>
      <c r="AS655" s="123"/>
      <c r="AT655" s="123"/>
    </row>
    <row r="656" spans="6:46" s="73" customFormat="1" ht="15" x14ac:dyDescent="0.25">
      <c r="F656" s="103"/>
      <c r="G656" s="103"/>
      <c r="H656" s="103"/>
      <c r="I656" s="103"/>
      <c r="J656" s="103"/>
      <c r="K656" s="103"/>
      <c r="L656" s="103"/>
      <c r="M656" s="103"/>
      <c r="N656" s="10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2" t="s">
        <v>147</v>
      </c>
      <c r="AO656" s="2" t="s">
        <v>692</v>
      </c>
      <c r="AP656" s="2" t="s">
        <v>376</v>
      </c>
      <c r="AQ656" s="2" t="s">
        <v>306</v>
      </c>
      <c r="AR656" s="2" t="s">
        <v>311</v>
      </c>
      <c r="AS656" s="123"/>
      <c r="AT656" s="123"/>
    </row>
    <row r="657" spans="6:46" s="73" customFormat="1" ht="15" x14ac:dyDescent="0.25">
      <c r="F657" s="103"/>
      <c r="G657" s="103"/>
      <c r="H657" s="103"/>
      <c r="I657" s="103"/>
      <c r="J657" s="103"/>
      <c r="K657" s="103"/>
      <c r="L657" s="103"/>
      <c r="M657" s="103"/>
      <c r="N657" s="10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2" t="s">
        <v>147</v>
      </c>
      <c r="AO657" s="2" t="s">
        <v>695</v>
      </c>
      <c r="AP657" s="2" t="s">
        <v>867</v>
      </c>
      <c r="AQ657" s="2" t="s">
        <v>306</v>
      </c>
      <c r="AR657" s="2" t="s">
        <v>311</v>
      </c>
      <c r="AS657" s="123"/>
      <c r="AT657" s="123"/>
    </row>
    <row r="658" spans="6:46" s="73" customFormat="1" ht="15" x14ac:dyDescent="0.25">
      <c r="F658" s="103"/>
      <c r="G658" s="103"/>
      <c r="H658" s="103"/>
      <c r="I658" s="103"/>
      <c r="J658" s="103"/>
      <c r="K658" s="103"/>
      <c r="L658" s="103"/>
      <c r="M658" s="103"/>
      <c r="N658" s="10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2" t="s">
        <v>147</v>
      </c>
      <c r="AO658" s="2" t="s">
        <v>695</v>
      </c>
      <c r="AP658" s="2" t="s">
        <v>868</v>
      </c>
      <c r="AQ658" s="2" t="s">
        <v>306</v>
      </c>
      <c r="AR658" s="2" t="s">
        <v>311</v>
      </c>
      <c r="AS658" s="123"/>
      <c r="AT658" s="123"/>
    </row>
    <row r="659" spans="6:46" s="73" customFormat="1" ht="15" x14ac:dyDescent="0.25">
      <c r="F659" s="103"/>
      <c r="G659" s="103"/>
      <c r="H659" s="103"/>
      <c r="I659" s="103"/>
      <c r="J659" s="103"/>
      <c r="K659" s="103"/>
      <c r="L659" s="103"/>
      <c r="M659" s="103"/>
      <c r="N659" s="10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2" t="s">
        <v>147</v>
      </c>
      <c r="AO659" s="2" t="s">
        <v>695</v>
      </c>
      <c r="AP659" s="2" t="s">
        <v>725</v>
      </c>
      <c r="AQ659" s="2" t="s">
        <v>306</v>
      </c>
      <c r="AR659" s="2" t="s">
        <v>311</v>
      </c>
      <c r="AS659" s="123"/>
      <c r="AT659" s="123"/>
    </row>
    <row r="660" spans="6:46" s="73" customFormat="1" ht="15" x14ac:dyDescent="0.25">
      <c r="F660" s="103"/>
      <c r="G660" s="103"/>
      <c r="H660" s="103"/>
      <c r="I660" s="103"/>
      <c r="J660" s="103"/>
      <c r="K660" s="103"/>
      <c r="L660" s="103"/>
      <c r="M660" s="103"/>
      <c r="N660" s="10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2" t="s">
        <v>147</v>
      </c>
      <c r="AO660" s="2" t="s">
        <v>695</v>
      </c>
      <c r="AP660" s="2" t="s">
        <v>703</v>
      </c>
      <c r="AQ660" s="2" t="s">
        <v>306</v>
      </c>
      <c r="AR660" s="2" t="s">
        <v>311</v>
      </c>
      <c r="AS660" s="123"/>
      <c r="AT660" s="123"/>
    </row>
    <row r="661" spans="6:46" s="73" customFormat="1" ht="15" x14ac:dyDescent="0.25">
      <c r="F661" s="103"/>
      <c r="G661" s="103"/>
      <c r="H661" s="103"/>
      <c r="I661" s="103"/>
      <c r="J661" s="103"/>
      <c r="K661" s="103"/>
      <c r="L661" s="103"/>
      <c r="M661" s="103"/>
      <c r="N661" s="10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2" t="s">
        <v>147</v>
      </c>
      <c r="AO661" s="2" t="s">
        <v>695</v>
      </c>
      <c r="AP661" s="2" t="s">
        <v>705</v>
      </c>
      <c r="AQ661" s="2" t="s">
        <v>306</v>
      </c>
      <c r="AR661" s="2" t="s">
        <v>311</v>
      </c>
      <c r="AS661" s="123"/>
      <c r="AT661" s="123"/>
    </row>
    <row r="662" spans="6:46" s="73" customFormat="1" ht="15" x14ac:dyDescent="0.25">
      <c r="F662" s="103"/>
      <c r="G662" s="103"/>
      <c r="H662" s="103"/>
      <c r="I662" s="103"/>
      <c r="J662" s="103"/>
      <c r="K662" s="103"/>
      <c r="L662" s="103"/>
      <c r="M662" s="103"/>
      <c r="N662" s="10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2" t="s">
        <v>147</v>
      </c>
      <c r="AO662" s="2" t="s">
        <v>695</v>
      </c>
      <c r="AP662" s="2" t="s">
        <v>376</v>
      </c>
      <c r="AQ662" s="2" t="s">
        <v>306</v>
      </c>
      <c r="AR662" s="2" t="s">
        <v>311</v>
      </c>
      <c r="AS662" s="123"/>
      <c r="AT662" s="123"/>
    </row>
    <row r="663" spans="6:46" s="73" customFormat="1" ht="15" x14ac:dyDescent="0.25">
      <c r="F663" s="103"/>
      <c r="G663" s="103"/>
      <c r="H663" s="103"/>
      <c r="I663" s="103"/>
      <c r="J663" s="103"/>
      <c r="K663" s="103"/>
      <c r="L663" s="103"/>
      <c r="M663" s="103"/>
      <c r="N663" s="10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2" t="s">
        <v>147</v>
      </c>
      <c r="AO663" s="2" t="s">
        <v>697</v>
      </c>
      <c r="AP663" s="2" t="s">
        <v>725</v>
      </c>
      <c r="AQ663" s="2" t="s">
        <v>306</v>
      </c>
      <c r="AR663" s="2" t="s">
        <v>311</v>
      </c>
      <c r="AS663" s="123"/>
      <c r="AT663" s="123"/>
    </row>
    <row r="664" spans="6:46" s="73" customFormat="1" ht="15" x14ac:dyDescent="0.25">
      <c r="F664" s="103"/>
      <c r="G664" s="103"/>
      <c r="H664" s="103"/>
      <c r="I664" s="103"/>
      <c r="J664" s="103"/>
      <c r="K664" s="103"/>
      <c r="L664" s="103"/>
      <c r="M664" s="103"/>
      <c r="N664" s="10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2" t="s">
        <v>147</v>
      </c>
      <c r="AO664" s="2" t="s">
        <v>697</v>
      </c>
      <c r="AP664" s="2" t="s">
        <v>860</v>
      </c>
      <c r="AQ664" s="2" t="s">
        <v>306</v>
      </c>
      <c r="AR664" s="2" t="s">
        <v>311</v>
      </c>
      <c r="AS664" s="123"/>
      <c r="AT664" s="123"/>
    </row>
    <row r="665" spans="6:46" s="73" customFormat="1" ht="15" x14ac:dyDescent="0.25">
      <c r="F665" s="103"/>
      <c r="G665" s="103"/>
      <c r="H665" s="103"/>
      <c r="I665" s="103"/>
      <c r="J665" s="103"/>
      <c r="K665" s="103"/>
      <c r="L665" s="103"/>
      <c r="M665" s="103"/>
      <c r="N665" s="10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2" t="s">
        <v>147</v>
      </c>
      <c r="AO665" s="2" t="s">
        <v>697</v>
      </c>
      <c r="AP665" s="2" t="s">
        <v>862</v>
      </c>
      <c r="AQ665" s="2" t="s">
        <v>306</v>
      </c>
      <c r="AR665" s="2" t="s">
        <v>311</v>
      </c>
      <c r="AS665" s="123"/>
      <c r="AT665" s="123"/>
    </row>
    <row r="666" spans="6:46" s="73" customFormat="1" ht="15" x14ac:dyDescent="0.25">
      <c r="F666" s="103"/>
      <c r="G666" s="103"/>
      <c r="H666" s="103"/>
      <c r="I666" s="103"/>
      <c r="J666" s="103"/>
      <c r="K666" s="103"/>
      <c r="L666" s="103"/>
      <c r="M666" s="103"/>
      <c r="N666" s="10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2" t="s">
        <v>147</v>
      </c>
      <c r="AO666" s="2" t="s">
        <v>697</v>
      </c>
      <c r="AP666" s="2" t="s">
        <v>869</v>
      </c>
      <c r="AQ666" s="2" t="s">
        <v>306</v>
      </c>
      <c r="AR666" s="2" t="s">
        <v>311</v>
      </c>
      <c r="AS666" s="123"/>
      <c r="AT666" s="123"/>
    </row>
    <row r="667" spans="6:46" s="73" customFormat="1" ht="15" x14ac:dyDescent="0.25">
      <c r="F667" s="103"/>
      <c r="G667" s="103"/>
      <c r="H667" s="103"/>
      <c r="I667" s="103"/>
      <c r="J667" s="103"/>
      <c r="K667" s="103"/>
      <c r="L667" s="103"/>
      <c r="M667" s="103"/>
      <c r="N667" s="10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2" t="s">
        <v>147</v>
      </c>
      <c r="AO667" s="2" t="s">
        <v>697</v>
      </c>
      <c r="AP667" s="2" t="s">
        <v>870</v>
      </c>
      <c r="AQ667" s="2" t="s">
        <v>306</v>
      </c>
      <c r="AR667" s="2" t="s">
        <v>311</v>
      </c>
      <c r="AS667" s="123"/>
      <c r="AT667" s="123"/>
    </row>
    <row r="668" spans="6:46" s="73" customFormat="1" ht="15" x14ac:dyDescent="0.25">
      <c r="F668" s="103"/>
      <c r="G668" s="103"/>
      <c r="H668" s="103"/>
      <c r="I668" s="103"/>
      <c r="J668" s="103"/>
      <c r="K668" s="103"/>
      <c r="L668" s="103"/>
      <c r="M668" s="103"/>
      <c r="N668" s="10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2" t="s">
        <v>147</v>
      </c>
      <c r="AO668" s="2" t="s">
        <v>699</v>
      </c>
      <c r="AP668" s="2" t="s">
        <v>871</v>
      </c>
      <c r="AQ668" s="2" t="s">
        <v>306</v>
      </c>
      <c r="AR668" s="2" t="s">
        <v>311</v>
      </c>
      <c r="AS668" s="123"/>
      <c r="AT668" s="123"/>
    </row>
    <row r="669" spans="6:46" s="73" customFormat="1" ht="15" x14ac:dyDescent="0.25">
      <c r="F669" s="103"/>
      <c r="G669" s="103"/>
      <c r="H669" s="103"/>
      <c r="I669" s="103"/>
      <c r="J669" s="103"/>
      <c r="K669" s="103"/>
      <c r="L669" s="103"/>
      <c r="M669" s="103"/>
      <c r="N669" s="10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2" t="s">
        <v>149</v>
      </c>
      <c r="AO669" s="2" t="s">
        <v>701</v>
      </c>
      <c r="AP669" s="2" t="s">
        <v>1609</v>
      </c>
      <c r="AQ669" s="2" t="s">
        <v>306</v>
      </c>
      <c r="AR669" s="2" t="s">
        <v>312</v>
      </c>
      <c r="AS669" s="123"/>
      <c r="AT669" s="123"/>
    </row>
    <row r="670" spans="6:46" s="73" customFormat="1" ht="15" x14ac:dyDescent="0.25">
      <c r="F670" s="103"/>
      <c r="G670" s="103"/>
      <c r="H670" s="103"/>
      <c r="I670" s="103"/>
      <c r="J670" s="103"/>
      <c r="K670" s="103"/>
      <c r="L670" s="103"/>
      <c r="M670" s="103"/>
      <c r="N670" s="10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2" t="s">
        <v>149</v>
      </c>
      <c r="AO670" s="2" t="s">
        <v>701</v>
      </c>
      <c r="AP670" s="2" t="s">
        <v>1610</v>
      </c>
      <c r="AQ670" s="2" t="s">
        <v>306</v>
      </c>
      <c r="AR670" s="2" t="s">
        <v>312</v>
      </c>
      <c r="AS670" s="123"/>
      <c r="AT670" s="123"/>
    </row>
    <row r="671" spans="6:46" x14ac:dyDescent="0.3">
      <c r="AN671" s="2" t="s">
        <v>149</v>
      </c>
      <c r="AO671" s="2" t="s">
        <v>701</v>
      </c>
      <c r="AP671" s="2" t="s">
        <v>1611</v>
      </c>
      <c r="AQ671" s="2" t="s">
        <v>306</v>
      </c>
      <c r="AR671" s="2" t="s">
        <v>312</v>
      </c>
    </row>
    <row r="672" spans="6:46" x14ac:dyDescent="0.3">
      <c r="AN672" s="2" t="s">
        <v>149</v>
      </c>
      <c r="AO672" s="2" t="s">
        <v>701</v>
      </c>
      <c r="AP672" s="2" t="s">
        <v>1608</v>
      </c>
      <c r="AQ672" s="2" t="s">
        <v>306</v>
      </c>
      <c r="AR672" s="2" t="s">
        <v>312</v>
      </c>
    </row>
    <row r="673" spans="40:44" x14ac:dyDescent="0.3">
      <c r="AN673" s="2" t="s">
        <v>149</v>
      </c>
      <c r="AO673" s="2" t="s">
        <v>701</v>
      </c>
      <c r="AP673" s="2" t="s">
        <v>740</v>
      </c>
      <c r="AQ673" s="2" t="s">
        <v>306</v>
      </c>
      <c r="AR673" s="2" t="s">
        <v>311</v>
      </c>
    </row>
    <row r="674" spans="40:44" x14ac:dyDescent="0.3">
      <c r="AN674" s="2" t="s">
        <v>149</v>
      </c>
      <c r="AO674" s="2" t="s">
        <v>701</v>
      </c>
      <c r="AP674" s="2" t="s">
        <v>741</v>
      </c>
      <c r="AQ674" s="2" t="s">
        <v>306</v>
      </c>
      <c r="AR674" s="2" t="s">
        <v>311</v>
      </c>
    </row>
    <row r="675" spans="40:44" x14ac:dyDescent="0.3">
      <c r="AN675" s="2" t="s">
        <v>149</v>
      </c>
      <c r="AO675" s="2" t="s">
        <v>701</v>
      </c>
      <c r="AP675" s="2" t="s">
        <v>1612</v>
      </c>
      <c r="AQ675" s="2" t="s">
        <v>306</v>
      </c>
      <c r="AR675" s="2" t="s">
        <v>312</v>
      </c>
    </row>
    <row r="676" spans="40:44" x14ac:dyDescent="0.3">
      <c r="AN676" s="2" t="s">
        <v>149</v>
      </c>
      <c r="AO676" s="2" t="s">
        <v>701</v>
      </c>
      <c r="AP676" s="2" t="s">
        <v>828</v>
      </c>
      <c r="AQ676" s="2" t="s">
        <v>306</v>
      </c>
      <c r="AR676" s="2" t="s">
        <v>312</v>
      </c>
    </row>
    <row r="677" spans="40:44" x14ac:dyDescent="0.3">
      <c r="AN677" s="2" t="s">
        <v>149</v>
      </c>
      <c r="AO677" s="2" t="s">
        <v>702</v>
      </c>
      <c r="AP677" s="2" t="s">
        <v>872</v>
      </c>
      <c r="AQ677" s="2" t="s">
        <v>306</v>
      </c>
      <c r="AR677" s="2" t="s">
        <v>312</v>
      </c>
    </row>
    <row r="678" spans="40:44" x14ac:dyDescent="0.3">
      <c r="AN678" s="2" t="s">
        <v>151</v>
      </c>
      <c r="AO678" s="2" t="s">
        <v>704</v>
      </c>
      <c r="AP678" s="2" t="s">
        <v>1577</v>
      </c>
      <c r="AQ678" s="2" t="s">
        <v>305</v>
      </c>
      <c r="AR678" s="2" t="s">
        <v>316</v>
      </c>
    </row>
    <row r="679" spans="40:44" x14ac:dyDescent="0.3">
      <c r="AN679" s="2" t="s">
        <v>151</v>
      </c>
      <c r="AO679" s="2" t="s">
        <v>704</v>
      </c>
      <c r="AP679" s="2" t="s">
        <v>345</v>
      </c>
      <c r="AQ679" s="2" t="s">
        <v>305</v>
      </c>
      <c r="AR679" s="2" t="s">
        <v>316</v>
      </c>
    </row>
    <row r="680" spans="40:44" x14ac:dyDescent="0.3">
      <c r="AN680" s="2" t="s">
        <v>151</v>
      </c>
      <c r="AO680" s="2" t="s">
        <v>706</v>
      </c>
      <c r="AP680" s="2" t="s">
        <v>322</v>
      </c>
      <c r="AQ680" s="2" t="s">
        <v>305</v>
      </c>
      <c r="AR680" s="2" t="s">
        <v>316</v>
      </c>
    </row>
    <row r="681" spans="40:44" x14ac:dyDescent="0.3">
      <c r="AN681" s="2" t="s">
        <v>151</v>
      </c>
      <c r="AO681" s="2" t="s">
        <v>706</v>
      </c>
      <c r="AP681" s="2" t="s">
        <v>374</v>
      </c>
      <c r="AQ681" s="2" t="s">
        <v>305</v>
      </c>
      <c r="AR681" s="2" t="s">
        <v>316</v>
      </c>
    </row>
    <row r="682" spans="40:44" x14ac:dyDescent="0.3">
      <c r="AN682" s="2" t="s">
        <v>151</v>
      </c>
      <c r="AO682" s="2" t="s">
        <v>708</v>
      </c>
      <c r="AP682" s="2" t="s">
        <v>1577</v>
      </c>
      <c r="AQ682" s="2" t="s">
        <v>305</v>
      </c>
      <c r="AR682" s="2" t="s">
        <v>316</v>
      </c>
    </row>
    <row r="683" spans="40:44" x14ac:dyDescent="0.3">
      <c r="AN683" s="2" t="s">
        <v>151</v>
      </c>
      <c r="AO683" s="2" t="s">
        <v>708</v>
      </c>
      <c r="AP683" s="2" t="s">
        <v>345</v>
      </c>
      <c r="AQ683" s="2" t="s">
        <v>305</v>
      </c>
      <c r="AR683" s="2" t="s">
        <v>316</v>
      </c>
    </row>
    <row r="684" spans="40:44" x14ac:dyDescent="0.3">
      <c r="AN684" s="2" t="s">
        <v>151</v>
      </c>
      <c r="AO684" s="2" t="s">
        <v>710</v>
      </c>
      <c r="AP684" s="2" t="s">
        <v>583</v>
      </c>
      <c r="AQ684" s="2" t="s">
        <v>305</v>
      </c>
      <c r="AR684" s="2" t="s">
        <v>316</v>
      </c>
    </row>
    <row r="685" spans="40:44" x14ac:dyDescent="0.3">
      <c r="AN685" s="2" t="s">
        <v>151</v>
      </c>
      <c r="AO685" s="2" t="s">
        <v>712</v>
      </c>
      <c r="AP685" s="2" t="s">
        <v>322</v>
      </c>
      <c r="AQ685" s="2" t="s">
        <v>305</v>
      </c>
      <c r="AR685" s="2" t="s">
        <v>316</v>
      </c>
    </row>
    <row r="686" spans="40:44" x14ac:dyDescent="0.3">
      <c r="AN686" s="2" t="s">
        <v>151</v>
      </c>
      <c r="AO686" s="2" t="s">
        <v>712</v>
      </c>
      <c r="AP686" s="2" t="s">
        <v>374</v>
      </c>
      <c r="AQ686" s="2" t="s">
        <v>305</v>
      </c>
      <c r="AR686" s="2" t="s">
        <v>316</v>
      </c>
    </row>
    <row r="687" spans="40:44" x14ac:dyDescent="0.3">
      <c r="AN687" s="2" t="s">
        <v>151</v>
      </c>
      <c r="AO687" s="2" t="s">
        <v>712</v>
      </c>
      <c r="AP687" s="2" t="s">
        <v>759</v>
      </c>
      <c r="AQ687" s="2" t="s">
        <v>305</v>
      </c>
      <c r="AR687" s="2" t="s">
        <v>316</v>
      </c>
    </row>
    <row r="688" spans="40:44" x14ac:dyDescent="0.3">
      <c r="AN688" s="2" t="s">
        <v>151</v>
      </c>
      <c r="AO688" s="2" t="s">
        <v>712</v>
      </c>
      <c r="AP688" s="2" t="s">
        <v>873</v>
      </c>
      <c r="AQ688" s="2" t="s">
        <v>305</v>
      </c>
      <c r="AR688" s="2" t="s">
        <v>316</v>
      </c>
    </row>
    <row r="689" spans="40:44" x14ac:dyDescent="0.3">
      <c r="AN689" s="2" t="s">
        <v>151</v>
      </c>
      <c r="AO689" s="2" t="s">
        <v>714</v>
      </c>
      <c r="AP689" s="2" t="s">
        <v>583</v>
      </c>
      <c r="AQ689" s="2" t="s">
        <v>305</v>
      </c>
      <c r="AR689" s="2" t="s">
        <v>316</v>
      </c>
    </row>
    <row r="690" spans="40:44" x14ac:dyDescent="0.3">
      <c r="AN690" s="2" t="s">
        <v>151</v>
      </c>
      <c r="AO690" s="2" t="s">
        <v>715</v>
      </c>
      <c r="AP690" s="2" t="s">
        <v>322</v>
      </c>
      <c r="AQ690" s="2" t="s">
        <v>305</v>
      </c>
      <c r="AR690" s="2" t="s">
        <v>316</v>
      </c>
    </row>
    <row r="691" spans="40:44" x14ac:dyDescent="0.3">
      <c r="AN691" s="2" t="s">
        <v>151</v>
      </c>
      <c r="AO691" s="2" t="s">
        <v>715</v>
      </c>
      <c r="AP691" s="2" t="s">
        <v>374</v>
      </c>
      <c r="AQ691" s="2" t="s">
        <v>305</v>
      </c>
      <c r="AR691" s="2" t="s">
        <v>316</v>
      </c>
    </row>
    <row r="692" spans="40:44" x14ac:dyDescent="0.3">
      <c r="AN692" s="2" t="s">
        <v>151</v>
      </c>
      <c r="AO692" s="2" t="s">
        <v>715</v>
      </c>
      <c r="AP692" s="2" t="s">
        <v>759</v>
      </c>
      <c r="AQ692" s="2" t="s">
        <v>305</v>
      </c>
      <c r="AR692" s="2" t="s">
        <v>316</v>
      </c>
    </row>
    <row r="693" spans="40:44" x14ac:dyDescent="0.3">
      <c r="AN693" s="2" t="s">
        <v>151</v>
      </c>
      <c r="AO693" s="2" t="s">
        <v>717</v>
      </c>
      <c r="AP693" s="2" t="s">
        <v>322</v>
      </c>
      <c r="AQ693" s="2" t="s">
        <v>305</v>
      </c>
      <c r="AR693" s="2" t="s">
        <v>316</v>
      </c>
    </row>
    <row r="694" spans="40:44" x14ac:dyDescent="0.3">
      <c r="AN694" s="2" t="s">
        <v>151</v>
      </c>
      <c r="AO694" s="2" t="s">
        <v>717</v>
      </c>
      <c r="AP694" s="2" t="s">
        <v>374</v>
      </c>
      <c r="AQ694" s="2" t="s">
        <v>305</v>
      </c>
      <c r="AR694" s="2" t="s">
        <v>316</v>
      </c>
    </row>
    <row r="695" spans="40:44" x14ac:dyDescent="0.3">
      <c r="AN695" s="2" t="s">
        <v>151</v>
      </c>
      <c r="AO695" s="2" t="s">
        <v>717</v>
      </c>
      <c r="AP695" s="2" t="s">
        <v>759</v>
      </c>
      <c r="AQ695" s="2" t="s">
        <v>305</v>
      </c>
      <c r="AR695" s="2" t="s">
        <v>316</v>
      </c>
    </row>
    <row r="696" spans="40:44" x14ac:dyDescent="0.3">
      <c r="AN696" s="2" t="s">
        <v>151</v>
      </c>
      <c r="AO696" s="2" t="s">
        <v>719</v>
      </c>
      <c r="AP696" s="2" t="s">
        <v>874</v>
      </c>
      <c r="AQ696" s="2" t="s">
        <v>305</v>
      </c>
      <c r="AR696" s="2" t="s">
        <v>316</v>
      </c>
    </row>
    <row r="697" spans="40:44" x14ac:dyDescent="0.3">
      <c r="AN697" s="2" t="s">
        <v>151</v>
      </c>
      <c r="AO697" s="2" t="s">
        <v>719</v>
      </c>
      <c r="AP697" s="2" t="s">
        <v>875</v>
      </c>
      <c r="AQ697" s="2" t="s">
        <v>305</v>
      </c>
      <c r="AR697" s="2" t="s">
        <v>316</v>
      </c>
    </row>
    <row r="698" spans="40:44" x14ac:dyDescent="0.3">
      <c r="AN698" s="2" t="s">
        <v>151</v>
      </c>
      <c r="AO698" s="2" t="s">
        <v>719</v>
      </c>
      <c r="AP698" s="2" t="s">
        <v>876</v>
      </c>
      <c r="AQ698" s="2" t="s">
        <v>305</v>
      </c>
      <c r="AR698" s="2" t="s">
        <v>316</v>
      </c>
    </row>
    <row r="699" spans="40:44" x14ac:dyDescent="0.3">
      <c r="AN699" s="2" t="s">
        <v>151</v>
      </c>
      <c r="AO699" s="2" t="s">
        <v>719</v>
      </c>
      <c r="AP699" s="2" t="s">
        <v>877</v>
      </c>
      <c r="AQ699" s="2" t="s">
        <v>305</v>
      </c>
      <c r="AR699" s="2" t="s">
        <v>316</v>
      </c>
    </row>
    <row r="700" spans="40:44" x14ac:dyDescent="0.3">
      <c r="AN700" s="2" t="s">
        <v>151</v>
      </c>
      <c r="AO700" s="2" t="s">
        <v>719</v>
      </c>
      <c r="AP700" s="2" t="s">
        <v>878</v>
      </c>
      <c r="AQ700" s="2" t="s">
        <v>305</v>
      </c>
      <c r="AR700" s="2" t="s">
        <v>316</v>
      </c>
    </row>
    <row r="701" spans="40:44" x14ac:dyDescent="0.3">
      <c r="AN701" s="2" t="s">
        <v>151</v>
      </c>
      <c r="AO701" s="2" t="s">
        <v>719</v>
      </c>
      <c r="AP701" s="2" t="s">
        <v>879</v>
      </c>
      <c r="AQ701" s="2" t="s">
        <v>305</v>
      </c>
      <c r="AR701" s="2" t="s">
        <v>316</v>
      </c>
    </row>
    <row r="702" spans="40:44" x14ac:dyDescent="0.3">
      <c r="AN702" s="2" t="s">
        <v>151</v>
      </c>
      <c r="AO702" s="2" t="s">
        <v>721</v>
      </c>
      <c r="AP702" s="2" t="s">
        <v>857</v>
      </c>
      <c r="AQ702" s="2" t="s">
        <v>305</v>
      </c>
      <c r="AR702" s="2" t="s">
        <v>316</v>
      </c>
    </row>
    <row r="703" spans="40:44" x14ac:dyDescent="0.3">
      <c r="AN703" s="2" t="s">
        <v>151</v>
      </c>
      <c r="AO703" s="2" t="s">
        <v>722</v>
      </c>
      <c r="AP703" s="2" t="s">
        <v>857</v>
      </c>
      <c r="AQ703" s="2" t="s">
        <v>305</v>
      </c>
      <c r="AR703" s="2" t="s">
        <v>316</v>
      </c>
    </row>
    <row r="704" spans="40:44" x14ac:dyDescent="0.3">
      <c r="AN704" s="2" t="s">
        <v>151</v>
      </c>
      <c r="AO704" s="2" t="s">
        <v>724</v>
      </c>
      <c r="AP704" s="2" t="s">
        <v>322</v>
      </c>
      <c r="AQ704" s="2" t="s">
        <v>305</v>
      </c>
      <c r="AR704" s="2" t="s">
        <v>316</v>
      </c>
    </row>
    <row r="705" spans="40:44" x14ac:dyDescent="0.3">
      <c r="AN705" s="2" t="s">
        <v>151</v>
      </c>
      <c r="AO705" s="2" t="s">
        <v>724</v>
      </c>
      <c r="AP705" s="2" t="s">
        <v>374</v>
      </c>
      <c r="AQ705" s="2" t="s">
        <v>305</v>
      </c>
      <c r="AR705" s="2" t="s">
        <v>316</v>
      </c>
    </row>
    <row r="706" spans="40:44" x14ac:dyDescent="0.3">
      <c r="AN706" s="2" t="s">
        <v>151</v>
      </c>
      <c r="AO706" s="2" t="s">
        <v>724</v>
      </c>
      <c r="AP706" s="2" t="s">
        <v>759</v>
      </c>
      <c r="AQ706" s="2" t="s">
        <v>305</v>
      </c>
      <c r="AR706" s="2" t="s">
        <v>316</v>
      </c>
    </row>
    <row r="707" spans="40:44" x14ac:dyDescent="0.3">
      <c r="AN707" s="2" t="s">
        <v>151</v>
      </c>
      <c r="AO707" s="2" t="s">
        <v>724</v>
      </c>
      <c r="AP707" s="2" t="s">
        <v>873</v>
      </c>
      <c r="AQ707" s="2" t="s">
        <v>305</v>
      </c>
      <c r="AR707" s="2" t="s">
        <v>316</v>
      </c>
    </row>
    <row r="708" spans="40:44" x14ac:dyDescent="0.3">
      <c r="AN708" s="2" t="s">
        <v>151</v>
      </c>
      <c r="AO708" s="2" t="s">
        <v>724</v>
      </c>
      <c r="AP708" s="2" t="s">
        <v>880</v>
      </c>
      <c r="AQ708" s="2" t="s">
        <v>305</v>
      </c>
      <c r="AR708" s="2" t="s">
        <v>316</v>
      </c>
    </row>
    <row r="709" spans="40:44" x14ac:dyDescent="0.3">
      <c r="AN709" s="2" t="s">
        <v>153</v>
      </c>
      <c r="AO709" s="2" t="s">
        <v>726</v>
      </c>
      <c r="AP709" s="2" t="s">
        <v>322</v>
      </c>
      <c r="AQ709" s="2" t="s">
        <v>307</v>
      </c>
      <c r="AR709" s="2" t="s">
        <v>1576</v>
      </c>
    </row>
    <row r="710" spans="40:44" x14ac:dyDescent="0.3">
      <c r="AN710" s="2" t="s">
        <v>155</v>
      </c>
      <c r="AO710" s="2" t="s">
        <v>728</v>
      </c>
      <c r="AP710" s="2" t="s">
        <v>322</v>
      </c>
      <c r="AQ710" s="2" t="s">
        <v>306</v>
      </c>
      <c r="AR710" s="2" t="s">
        <v>314</v>
      </c>
    </row>
    <row r="711" spans="40:44" x14ac:dyDescent="0.3">
      <c r="AN711" s="2" t="s">
        <v>157</v>
      </c>
      <c r="AO711" s="2" t="s">
        <v>730</v>
      </c>
      <c r="AP711" s="2" t="s">
        <v>828</v>
      </c>
      <c r="AQ711" s="2" t="s">
        <v>306</v>
      </c>
      <c r="AR711" s="2" t="s">
        <v>312</v>
      </c>
    </row>
    <row r="712" spans="40:44" x14ac:dyDescent="0.3">
      <c r="AN712" s="2" t="s">
        <v>157</v>
      </c>
      <c r="AO712" s="2" t="s">
        <v>730</v>
      </c>
      <c r="AP712" s="2" t="s">
        <v>829</v>
      </c>
      <c r="AQ712" s="2" t="s">
        <v>306</v>
      </c>
      <c r="AR712" s="2" t="s">
        <v>312</v>
      </c>
    </row>
    <row r="713" spans="40:44" x14ac:dyDescent="0.3">
      <c r="AN713" s="2" t="s">
        <v>1709</v>
      </c>
      <c r="AO713" s="2" t="s">
        <v>1852</v>
      </c>
      <c r="AP713" s="2" t="s">
        <v>322</v>
      </c>
      <c r="AQ713" s="2" t="s">
        <v>305</v>
      </c>
      <c r="AR713" s="2" t="s">
        <v>316</v>
      </c>
    </row>
    <row r="714" spans="40:44" x14ac:dyDescent="0.3">
      <c r="AN714" s="2" t="s">
        <v>1817</v>
      </c>
      <c r="AO714" s="2" t="s">
        <v>674</v>
      </c>
      <c r="AP714" s="2" t="s">
        <v>828</v>
      </c>
      <c r="AQ714" s="2" t="s">
        <v>306</v>
      </c>
      <c r="AR714" s="2" t="s">
        <v>312</v>
      </c>
    </row>
    <row r="715" spans="40:44" x14ac:dyDescent="0.3">
      <c r="AN715" s="2" t="s">
        <v>1817</v>
      </c>
      <c r="AO715" s="2" t="s">
        <v>674</v>
      </c>
      <c r="AP715" s="2" t="s">
        <v>324</v>
      </c>
      <c r="AQ715" s="2" t="s">
        <v>306</v>
      </c>
      <c r="AR715" s="2" t="s">
        <v>313</v>
      </c>
    </row>
    <row r="716" spans="40:44" x14ac:dyDescent="0.3">
      <c r="AN716" s="2" t="s">
        <v>1817</v>
      </c>
      <c r="AO716" s="2" t="s">
        <v>674</v>
      </c>
      <c r="AP716" s="2" t="s">
        <v>845</v>
      </c>
      <c r="AQ716" s="2" t="s">
        <v>306</v>
      </c>
      <c r="AR716" s="2" t="s">
        <v>313</v>
      </c>
    </row>
    <row r="717" spans="40:44" x14ac:dyDescent="0.3">
      <c r="AN717" s="2" t="s">
        <v>1818</v>
      </c>
      <c r="AO717" s="2" t="s">
        <v>1711</v>
      </c>
      <c r="AP717" s="2" t="s">
        <v>324</v>
      </c>
      <c r="AQ717" s="2" t="s">
        <v>306</v>
      </c>
      <c r="AR717" s="2" t="s">
        <v>313</v>
      </c>
    </row>
    <row r="718" spans="40:44" x14ac:dyDescent="0.3">
      <c r="AN718" s="2" t="s">
        <v>1818</v>
      </c>
      <c r="AO718" s="2" t="s">
        <v>1711</v>
      </c>
      <c r="AP718" s="2" t="s">
        <v>845</v>
      </c>
      <c r="AQ718" s="2" t="s">
        <v>306</v>
      </c>
      <c r="AR718" s="2" t="s">
        <v>313</v>
      </c>
    </row>
    <row r="719" spans="40:44" x14ac:dyDescent="0.3">
      <c r="AN719" s="2" t="s">
        <v>1820</v>
      </c>
      <c r="AO719" s="2" t="s">
        <v>1821</v>
      </c>
      <c r="AP719" s="2" t="s">
        <v>786</v>
      </c>
      <c r="AQ719" s="2" t="s">
        <v>308</v>
      </c>
      <c r="AR719" s="2" t="s">
        <v>1503</v>
      </c>
    </row>
    <row r="720" spans="40:44" x14ac:dyDescent="0.3">
      <c r="AN720" s="2" t="s">
        <v>1820</v>
      </c>
      <c r="AO720" s="2" t="s">
        <v>1821</v>
      </c>
      <c r="AP720" s="2" t="s">
        <v>788</v>
      </c>
      <c r="AQ720" s="2" t="s">
        <v>308</v>
      </c>
      <c r="AR720" s="2" t="s">
        <v>1503</v>
      </c>
    </row>
    <row r="721" spans="40:44" x14ac:dyDescent="0.3">
      <c r="AN721" s="2" t="s">
        <v>1820</v>
      </c>
      <c r="AO721" s="2" t="s">
        <v>1821</v>
      </c>
      <c r="AP721" s="2" t="s">
        <v>789</v>
      </c>
      <c r="AQ721" s="2" t="s">
        <v>308</v>
      </c>
      <c r="AR721" s="2" t="s">
        <v>1503</v>
      </c>
    </row>
    <row r="722" spans="40:44" x14ac:dyDescent="0.3">
      <c r="AN722" s="2" t="s">
        <v>1820</v>
      </c>
      <c r="AO722" s="2" t="s">
        <v>1821</v>
      </c>
      <c r="AP722" s="2" t="s">
        <v>790</v>
      </c>
      <c r="AQ722" s="2" t="s">
        <v>308</v>
      </c>
      <c r="AR722" s="2" t="s">
        <v>1503</v>
      </c>
    </row>
    <row r="723" spans="40:44" x14ac:dyDescent="0.3">
      <c r="AN723" s="2" t="s">
        <v>1820</v>
      </c>
      <c r="AO723" s="2" t="s">
        <v>1821</v>
      </c>
      <c r="AP723" s="2" t="s">
        <v>791</v>
      </c>
      <c r="AQ723" s="2" t="s">
        <v>308</v>
      </c>
      <c r="AR723" s="2" t="s">
        <v>1503</v>
      </c>
    </row>
    <row r="724" spans="40:44" x14ac:dyDescent="0.3">
      <c r="AN724" s="2" t="s">
        <v>1820</v>
      </c>
      <c r="AO724" s="2" t="s">
        <v>1821</v>
      </c>
      <c r="AP724" s="2" t="s">
        <v>792</v>
      </c>
      <c r="AQ724" s="2" t="s">
        <v>308</v>
      </c>
      <c r="AR724" s="2" t="s">
        <v>1503</v>
      </c>
    </row>
    <row r="725" spans="40:44" x14ac:dyDescent="0.3">
      <c r="AN725" s="2" t="s">
        <v>1820</v>
      </c>
      <c r="AO725" s="2" t="s">
        <v>1821</v>
      </c>
      <c r="AP725" s="2" t="s">
        <v>793</v>
      </c>
      <c r="AQ725" s="2" t="s">
        <v>308</v>
      </c>
      <c r="AR725" s="2" t="s">
        <v>1503</v>
      </c>
    </row>
    <row r="726" spans="40:44" x14ac:dyDescent="0.3">
      <c r="AN726" s="2" t="s">
        <v>1820</v>
      </c>
      <c r="AO726" s="2" t="s">
        <v>1821</v>
      </c>
      <c r="AP726" s="2" t="s">
        <v>794</v>
      </c>
      <c r="AQ726" s="2" t="s">
        <v>308</v>
      </c>
      <c r="AR726" s="2" t="s">
        <v>1503</v>
      </c>
    </row>
    <row r="727" spans="40:44" x14ac:dyDescent="0.3">
      <c r="AN727" s="2" t="s">
        <v>290</v>
      </c>
      <c r="AO727" s="2"/>
      <c r="AP727" s="2"/>
      <c r="AQ727" s="2"/>
      <c r="AR727" s="2"/>
    </row>
  </sheetData>
  <mergeCells count="3">
    <mergeCell ref="F5:G5"/>
    <mergeCell ref="H5:L5"/>
    <mergeCell ref="I6:L6"/>
  </mergeCells>
  <pageMargins left="0.78740157480314965" right="0.59055118110236227" top="0.78740157480314965" bottom="0.59055118110236227" header="0.31496062992125984" footer="0.31496062992125984"/>
  <pageSetup paperSize="9" scale="51" orientation="portrait" r:id="rId1"/>
  <colBreaks count="1" manualBreakCount="1">
    <brk id="1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A1:AI378"/>
  <sheetViews>
    <sheetView view="pageBreakPreview" zoomScale="90" zoomScaleNormal="55" zoomScaleSheetLayoutView="90" workbookViewId="0">
      <pane ySplit="3" topLeftCell="A4" activePane="bottomLeft" state="frozen"/>
      <selection activeCell="V32" sqref="V32"/>
      <selection pane="bottomLeft" activeCell="L18" sqref="L18"/>
    </sheetView>
  </sheetViews>
  <sheetFormatPr baseColWidth="10" defaultRowHeight="16.5" x14ac:dyDescent="0.3"/>
  <cols>
    <col min="1" max="1" width="2" style="24" customWidth="1"/>
    <col min="2" max="2" width="6.7109375" style="24" customWidth="1"/>
    <col min="3" max="3" width="51.85546875" style="24" customWidth="1"/>
    <col min="4" max="4" width="18" style="24" customWidth="1"/>
    <col min="5" max="16" width="15" style="24" customWidth="1"/>
    <col min="17" max="17" width="21" style="24" customWidth="1"/>
    <col min="18" max="18" width="7.85546875" style="47" customWidth="1"/>
    <col min="19" max="19" width="72.5703125" style="47" bestFit="1" customWidth="1"/>
    <col min="20" max="20" width="14.140625" style="47" bestFit="1" customWidth="1"/>
    <col min="21" max="34" width="13.28515625" style="47" bestFit="1" customWidth="1"/>
    <col min="35" max="16384" width="11.42578125" style="24"/>
  </cols>
  <sheetData>
    <row r="1" spans="1:35" s="75" customFormat="1" ht="20.25" x14ac:dyDescent="0.3">
      <c r="A1" s="1255" t="s">
        <v>1872</v>
      </c>
      <c r="B1" s="1256"/>
      <c r="D1" s="1177"/>
      <c r="E1" s="1177"/>
      <c r="F1" s="1177"/>
      <c r="G1" s="1177"/>
      <c r="H1" s="1177"/>
      <c r="I1" s="1177"/>
      <c r="J1" s="1177"/>
      <c r="K1" s="1177"/>
      <c r="L1" s="1177"/>
      <c r="M1" s="1177"/>
      <c r="N1" s="1177"/>
      <c r="O1" s="1177"/>
      <c r="P1" s="1177"/>
      <c r="Q1" s="1177"/>
      <c r="R1" s="1178"/>
      <c r="S1" s="71" t="s">
        <v>163</v>
      </c>
      <c r="T1" s="47" t="s">
        <v>164</v>
      </c>
      <c r="U1" s="47"/>
      <c r="V1" s="123"/>
      <c r="W1" s="123"/>
      <c r="X1" s="123"/>
      <c r="Y1" s="47"/>
      <c r="Z1" s="47"/>
      <c r="AA1" s="47"/>
      <c r="AB1" s="47"/>
      <c r="AC1" s="47"/>
      <c r="AD1" s="47"/>
      <c r="AE1" s="47"/>
      <c r="AF1" s="47"/>
      <c r="AG1" s="1178"/>
      <c r="AH1" s="122"/>
    </row>
    <row r="2" spans="1:35" s="75" customFormat="1" ht="25.5" customHeight="1" thickBot="1" x14ac:dyDescent="0.35">
      <c r="B2" s="1257"/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  <c r="O2" s="1177"/>
      <c r="P2" s="1177"/>
      <c r="Q2" s="1177"/>
      <c r="R2" s="1178"/>
      <c r="S2" s="71" t="s">
        <v>165</v>
      </c>
      <c r="T2" s="47" t="s">
        <v>166</v>
      </c>
      <c r="U2" s="47"/>
      <c r="V2" s="123"/>
      <c r="W2" s="123"/>
      <c r="X2" s="123"/>
      <c r="Y2" s="47"/>
      <c r="Z2" s="47"/>
      <c r="AA2" s="47"/>
      <c r="AB2" s="47"/>
      <c r="AC2" s="47"/>
      <c r="AD2" s="47"/>
      <c r="AE2" s="47"/>
      <c r="AF2" s="47"/>
      <c r="AG2" s="1178"/>
      <c r="AH2" s="122"/>
    </row>
    <row r="3" spans="1:35" s="847" customFormat="1" ht="36.75" customHeight="1" thickBot="1" x14ac:dyDescent="0.35">
      <c r="A3" s="101"/>
      <c r="B3" s="1258" t="s">
        <v>3</v>
      </c>
      <c r="C3" s="1259" t="s">
        <v>1312</v>
      </c>
      <c r="D3" s="1259" t="s">
        <v>1185</v>
      </c>
      <c r="E3" s="1259" t="s">
        <v>1147</v>
      </c>
      <c r="F3" s="1260" t="s">
        <v>1263</v>
      </c>
      <c r="G3" s="1259" t="s">
        <v>1264</v>
      </c>
      <c r="H3" s="1260" t="s">
        <v>1265</v>
      </c>
      <c r="I3" s="1259" t="s">
        <v>1266</v>
      </c>
      <c r="J3" s="1260" t="s">
        <v>1267</v>
      </c>
      <c r="K3" s="1259" t="s">
        <v>1175</v>
      </c>
      <c r="L3" s="1260" t="s">
        <v>1268</v>
      </c>
      <c r="M3" s="1259" t="s">
        <v>1269</v>
      </c>
      <c r="N3" s="1260" t="s">
        <v>1270</v>
      </c>
      <c r="O3" s="1259" t="s">
        <v>1176</v>
      </c>
      <c r="P3" s="1260" t="s">
        <v>1271</v>
      </c>
      <c r="Q3" s="1261" t="s">
        <v>1127</v>
      </c>
      <c r="R3" s="1289"/>
      <c r="S3" s="71" t="s">
        <v>1112</v>
      </c>
      <c r="T3" s="47" t="s">
        <v>1113</v>
      </c>
      <c r="U3" s="47"/>
      <c r="V3" s="123"/>
      <c r="W3" s="123"/>
      <c r="X3" s="123"/>
      <c r="Y3" s="47"/>
      <c r="Z3" s="47"/>
      <c r="AA3" s="47"/>
      <c r="AB3" s="47"/>
      <c r="AC3" s="47"/>
      <c r="AD3" s="47"/>
      <c r="AE3" s="47"/>
      <c r="AF3" s="47"/>
      <c r="AG3" s="1178"/>
      <c r="AH3" s="888"/>
    </row>
    <row r="4" spans="1:35" s="157" customFormat="1" ht="21.95" customHeight="1" x14ac:dyDescent="0.3">
      <c r="A4" s="100"/>
      <c r="B4" s="2002">
        <v>1</v>
      </c>
      <c r="C4" s="1263" t="s">
        <v>169</v>
      </c>
      <c r="D4" s="1264" t="s">
        <v>305</v>
      </c>
      <c r="E4" s="1265"/>
      <c r="F4" s="1265"/>
      <c r="G4" s="1265"/>
      <c r="H4" s="1265"/>
      <c r="I4" s="1265"/>
      <c r="J4" s="1265"/>
      <c r="K4" s="1265"/>
      <c r="L4" s="1265"/>
      <c r="M4" s="1265"/>
      <c r="N4" s="1265"/>
      <c r="O4" s="1265"/>
      <c r="P4" s="1265"/>
      <c r="Q4" s="1266">
        <f>+SUM(E4:P4)</f>
        <v>0</v>
      </c>
      <c r="R4" s="1289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1178"/>
      <c r="AH4" s="537"/>
    </row>
    <row r="5" spans="1:35" s="157" customFormat="1" ht="21.95" customHeight="1" x14ac:dyDescent="0.3">
      <c r="A5" s="100"/>
      <c r="B5" s="2003"/>
      <c r="C5" s="1267"/>
      <c r="D5" s="1268" t="s">
        <v>306</v>
      </c>
      <c r="E5" s="1269">
        <v>2.2903799999999999</v>
      </c>
      <c r="F5" s="1269">
        <v>2.7569220000000003</v>
      </c>
      <c r="G5" s="1269">
        <v>2.3894880000000001</v>
      </c>
      <c r="H5" s="1269">
        <v>2.3569390000000001</v>
      </c>
      <c r="I5" s="1269">
        <v>2.929856</v>
      </c>
      <c r="J5" s="1269">
        <v>2.602474</v>
      </c>
      <c r="K5" s="1269">
        <v>2.833901</v>
      </c>
      <c r="L5" s="1269">
        <v>2.6178679999999996</v>
      </c>
      <c r="M5" s="1269">
        <v>2.9826739999999998</v>
      </c>
      <c r="N5" s="1269">
        <v>3.043558</v>
      </c>
      <c r="O5" s="1269">
        <v>2.86117</v>
      </c>
      <c r="P5" s="1269">
        <v>2.8483999999999998</v>
      </c>
      <c r="Q5" s="1270">
        <f>+SUM(E5:P5)</f>
        <v>32.513629999999999</v>
      </c>
      <c r="R5" s="1289"/>
      <c r="S5" s="47" t="s">
        <v>1646</v>
      </c>
      <c r="T5" s="47"/>
      <c r="U5" s="47" t="s">
        <v>1302</v>
      </c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537"/>
    </row>
    <row r="6" spans="1:35" s="157" customFormat="1" ht="21.95" customHeight="1" x14ac:dyDescent="0.3">
      <c r="A6" s="100"/>
      <c r="B6" s="2003"/>
      <c r="C6" s="1267"/>
      <c r="D6" s="1268" t="s">
        <v>307</v>
      </c>
      <c r="E6" s="1269"/>
      <c r="F6" s="1269"/>
      <c r="G6" s="1269"/>
      <c r="H6" s="1269"/>
      <c r="I6" s="1269"/>
      <c r="J6" s="1269"/>
      <c r="K6" s="1269"/>
      <c r="L6" s="1269"/>
      <c r="M6" s="1269"/>
      <c r="N6" s="1269"/>
      <c r="O6" s="1269"/>
      <c r="P6" s="1269"/>
      <c r="Q6" s="1270">
        <f>+SUM(E6:P6)</f>
        <v>0</v>
      </c>
      <c r="R6" s="1289"/>
      <c r="S6" s="47" t="s">
        <v>167</v>
      </c>
      <c r="T6" s="47" t="s">
        <v>317</v>
      </c>
      <c r="U6" s="47" t="s">
        <v>826</v>
      </c>
      <c r="V6" s="47" t="s">
        <v>827</v>
      </c>
      <c r="W6" s="47" t="s">
        <v>1272</v>
      </c>
      <c r="X6" s="47" t="s">
        <v>1273</v>
      </c>
      <c r="Y6" s="47" t="s">
        <v>1274</v>
      </c>
      <c r="Z6" s="47" t="s">
        <v>1275</v>
      </c>
      <c r="AA6" s="47" t="s">
        <v>1276</v>
      </c>
      <c r="AB6" s="47" t="s">
        <v>1277</v>
      </c>
      <c r="AC6" s="47" t="s">
        <v>1278</v>
      </c>
      <c r="AD6" s="47" t="s">
        <v>1279</v>
      </c>
      <c r="AE6" s="47" t="s">
        <v>1280</v>
      </c>
      <c r="AF6" s="47" t="s">
        <v>1281</v>
      </c>
      <c r="AG6" s="47" t="s">
        <v>290</v>
      </c>
      <c r="AH6" s="537"/>
    </row>
    <row r="7" spans="1:35" s="157" customFormat="1" ht="21.95" customHeight="1" x14ac:dyDescent="0.3">
      <c r="A7" s="100"/>
      <c r="B7" s="2004"/>
      <c r="C7" s="1271"/>
      <c r="D7" s="1272" t="s">
        <v>308</v>
      </c>
      <c r="E7" s="1273"/>
      <c r="F7" s="1273"/>
      <c r="G7" s="1273"/>
      <c r="H7" s="1273"/>
      <c r="I7" s="1273"/>
      <c r="J7" s="1273"/>
      <c r="K7" s="1273"/>
      <c r="L7" s="1273"/>
      <c r="M7" s="1273"/>
      <c r="N7" s="1273"/>
      <c r="O7" s="1273"/>
      <c r="P7" s="1273"/>
      <c r="Q7" s="1274">
        <f>+SUM(E7:P7)</f>
        <v>0</v>
      </c>
      <c r="R7" s="1289"/>
      <c r="S7" s="47" t="s">
        <v>169</v>
      </c>
      <c r="T7" s="47" t="s">
        <v>305</v>
      </c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537"/>
    </row>
    <row r="8" spans="1:35" s="157" customFormat="1" ht="21.95" customHeight="1" x14ac:dyDescent="0.3">
      <c r="A8" s="100"/>
      <c r="B8" s="2002">
        <v>2</v>
      </c>
      <c r="C8" s="1263" t="s">
        <v>171</v>
      </c>
      <c r="D8" s="1264" t="s">
        <v>305</v>
      </c>
      <c r="E8" s="1265"/>
      <c r="F8" s="1265"/>
      <c r="G8" s="1265"/>
      <c r="H8" s="1265"/>
      <c r="I8" s="1265"/>
      <c r="J8" s="1265"/>
      <c r="K8" s="1265"/>
      <c r="L8" s="1265"/>
      <c r="M8" s="1265"/>
      <c r="N8" s="1265"/>
      <c r="O8" s="1265"/>
      <c r="P8" s="1275"/>
      <c r="Q8" s="1266">
        <f t="shared" ref="Q8:Q71" si="0">+SUM(E8:P8)</f>
        <v>0</v>
      </c>
      <c r="R8" s="1290"/>
      <c r="S8" s="47"/>
      <c r="T8" s="47" t="s">
        <v>306</v>
      </c>
      <c r="U8" s="47">
        <v>2.2903799999999999</v>
      </c>
      <c r="V8" s="47">
        <v>2.7569220000000003</v>
      </c>
      <c r="W8" s="47">
        <v>2.3894880000000001</v>
      </c>
      <c r="X8" s="47">
        <v>2.3569390000000001</v>
      </c>
      <c r="Y8" s="47">
        <v>2.929856</v>
      </c>
      <c r="Z8" s="47">
        <v>2.602474</v>
      </c>
      <c r="AA8" s="47">
        <v>2.833901</v>
      </c>
      <c r="AB8" s="47">
        <v>2.6178679999999996</v>
      </c>
      <c r="AC8" s="47">
        <v>2.9826739999999998</v>
      </c>
      <c r="AD8" s="47">
        <v>3.043558</v>
      </c>
      <c r="AE8" s="47">
        <v>2.86117</v>
      </c>
      <c r="AF8" s="47">
        <v>2.8483999999999998</v>
      </c>
      <c r="AG8" s="47">
        <v>32.513629999999999</v>
      </c>
      <c r="AH8" s="1276">
        <v>0</v>
      </c>
      <c r="AI8" s="1277"/>
    </row>
    <row r="9" spans="1:35" s="157" customFormat="1" ht="21.95" customHeight="1" x14ac:dyDescent="0.3">
      <c r="A9" s="100"/>
      <c r="B9" s="2003"/>
      <c r="C9" s="1267"/>
      <c r="D9" s="1268" t="s">
        <v>306</v>
      </c>
      <c r="E9" s="1269">
        <v>0.152419</v>
      </c>
      <c r="F9" s="1269">
        <v>0.12381399999999999</v>
      </c>
      <c r="G9" s="1269">
        <v>0.165765</v>
      </c>
      <c r="H9" s="1269">
        <v>0.14207900000000001</v>
      </c>
      <c r="I9" s="1269">
        <v>0.15237600000000001</v>
      </c>
      <c r="J9" s="1269">
        <v>0.16988</v>
      </c>
      <c r="K9" s="1269">
        <v>0.167402</v>
      </c>
      <c r="L9" s="1269">
        <v>0.16730099999999998</v>
      </c>
      <c r="M9" s="1269">
        <v>0.18970599999999999</v>
      </c>
      <c r="N9" s="1269">
        <v>0.171074</v>
      </c>
      <c r="O9" s="1269">
        <v>0.175016</v>
      </c>
      <c r="P9" s="1278">
        <v>0.18034700000000001</v>
      </c>
      <c r="Q9" s="1270">
        <f t="shared" si="0"/>
        <v>1.957179</v>
      </c>
      <c r="R9" s="1289"/>
      <c r="S9" s="47"/>
      <c r="T9" s="47" t="s">
        <v>307</v>
      </c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1276">
        <v>0</v>
      </c>
      <c r="AI9" s="1277"/>
    </row>
    <row r="10" spans="1:35" s="157" customFormat="1" ht="21.95" customHeight="1" x14ac:dyDescent="0.3">
      <c r="A10" s="100"/>
      <c r="B10" s="2003"/>
      <c r="C10" s="1267"/>
      <c r="D10" s="1268" t="s">
        <v>307</v>
      </c>
      <c r="E10" s="1269"/>
      <c r="F10" s="1269"/>
      <c r="G10" s="1269"/>
      <c r="H10" s="1269"/>
      <c r="I10" s="1269"/>
      <c r="J10" s="1269"/>
      <c r="K10" s="1269"/>
      <c r="L10" s="1269"/>
      <c r="M10" s="1269"/>
      <c r="N10" s="1269"/>
      <c r="O10" s="1269"/>
      <c r="P10" s="1278"/>
      <c r="Q10" s="1270">
        <f t="shared" si="0"/>
        <v>0</v>
      </c>
      <c r="R10" s="1289"/>
      <c r="S10" s="47"/>
      <c r="T10" s="47" t="s">
        <v>308</v>
      </c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1276">
        <v>0</v>
      </c>
      <c r="AI10" s="1277"/>
    </row>
    <row r="11" spans="1:35" s="157" customFormat="1" ht="21.95" customHeight="1" x14ac:dyDescent="0.3">
      <c r="A11" s="100"/>
      <c r="B11" s="2004"/>
      <c r="C11" s="1271"/>
      <c r="D11" s="1272" t="s">
        <v>308</v>
      </c>
      <c r="E11" s="1273"/>
      <c r="F11" s="1273"/>
      <c r="G11" s="1273"/>
      <c r="H11" s="1273"/>
      <c r="I11" s="1273"/>
      <c r="J11" s="1273"/>
      <c r="K11" s="1273"/>
      <c r="L11" s="1273"/>
      <c r="M11" s="1273"/>
      <c r="N11" s="1273"/>
      <c r="O11" s="1273"/>
      <c r="P11" s="1279"/>
      <c r="Q11" s="1274">
        <f t="shared" si="0"/>
        <v>0</v>
      </c>
      <c r="R11" s="1290"/>
      <c r="S11" s="47" t="s">
        <v>171</v>
      </c>
      <c r="T11" s="47" t="s">
        <v>305</v>
      </c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1276">
        <v>0</v>
      </c>
      <c r="AI11" s="1277"/>
    </row>
    <row r="12" spans="1:35" s="157" customFormat="1" ht="21.95" customHeight="1" x14ac:dyDescent="0.3">
      <c r="A12" s="100"/>
      <c r="B12" s="2002">
        <v>3</v>
      </c>
      <c r="C12" s="1263" t="s">
        <v>1716</v>
      </c>
      <c r="D12" s="1264" t="s">
        <v>305</v>
      </c>
      <c r="E12" s="1269"/>
      <c r="F12" s="1269"/>
      <c r="G12" s="1269"/>
      <c r="H12" s="1269"/>
      <c r="I12" s="1269"/>
      <c r="J12" s="1269"/>
      <c r="K12" s="1269"/>
      <c r="L12" s="1269"/>
      <c r="M12" s="1269"/>
      <c r="N12" s="1269"/>
      <c r="O12" s="1269"/>
      <c r="P12" s="1278"/>
      <c r="Q12" s="1270">
        <f t="shared" si="0"/>
        <v>0</v>
      </c>
      <c r="R12" s="1290"/>
      <c r="S12" s="47"/>
      <c r="T12" s="47" t="s">
        <v>306</v>
      </c>
      <c r="U12" s="47">
        <v>0.152419</v>
      </c>
      <c r="V12" s="47">
        <v>0.12381399999999999</v>
      </c>
      <c r="W12" s="47">
        <v>0.165765</v>
      </c>
      <c r="X12" s="47">
        <v>0.14207900000000001</v>
      </c>
      <c r="Y12" s="47">
        <v>0.15237600000000001</v>
      </c>
      <c r="Z12" s="47">
        <v>0.16988</v>
      </c>
      <c r="AA12" s="47">
        <v>0.167402</v>
      </c>
      <c r="AB12" s="47">
        <v>0.16730099999999998</v>
      </c>
      <c r="AC12" s="47">
        <v>0.18970599999999999</v>
      </c>
      <c r="AD12" s="47">
        <v>0.171074</v>
      </c>
      <c r="AE12" s="47">
        <v>0.175016</v>
      </c>
      <c r="AF12" s="47">
        <v>0.18034700000000001</v>
      </c>
      <c r="AG12" s="47">
        <v>1.957179</v>
      </c>
      <c r="AH12" s="1276">
        <v>0</v>
      </c>
      <c r="AI12" s="1277"/>
    </row>
    <row r="13" spans="1:35" s="157" customFormat="1" ht="21.95" customHeight="1" x14ac:dyDescent="0.3">
      <c r="A13" s="100"/>
      <c r="B13" s="2003"/>
      <c r="C13" s="1267"/>
      <c r="D13" s="1268" t="s">
        <v>306</v>
      </c>
      <c r="E13" s="1269">
        <v>0.38469999999999999</v>
      </c>
      <c r="F13" s="1269">
        <v>0.39629999999999999</v>
      </c>
      <c r="G13" s="1269">
        <v>0.49180000000000001</v>
      </c>
      <c r="H13" s="1269">
        <v>0.53110000000000002</v>
      </c>
      <c r="I13" s="1269">
        <v>0.53670000000000007</v>
      </c>
      <c r="J13" s="1269">
        <v>0.43369999999999997</v>
      </c>
      <c r="K13" s="1269">
        <v>0.4572</v>
      </c>
      <c r="L13" s="1269">
        <v>0.45230000000000004</v>
      </c>
      <c r="M13" s="1269">
        <v>0.3639</v>
      </c>
      <c r="N13" s="1269">
        <v>0.19750000000000001</v>
      </c>
      <c r="O13" s="1269">
        <v>0.15490000000000001</v>
      </c>
      <c r="P13" s="1278">
        <v>0.1946</v>
      </c>
      <c r="Q13" s="1270">
        <f t="shared" si="0"/>
        <v>4.5946999999999996</v>
      </c>
      <c r="R13" s="1290"/>
      <c r="S13" s="47"/>
      <c r="T13" s="47" t="s">
        <v>307</v>
      </c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1276">
        <v>0</v>
      </c>
      <c r="AI13" s="1277"/>
    </row>
    <row r="14" spans="1:35" s="157" customFormat="1" ht="21.95" customHeight="1" x14ac:dyDescent="0.3">
      <c r="A14" s="100"/>
      <c r="B14" s="2003"/>
      <c r="C14" s="1267"/>
      <c r="D14" s="1268" t="s">
        <v>307</v>
      </c>
      <c r="E14" s="1269"/>
      <c r="F14" s="1269"/>
      <c r="G14" s="1269"/>
      <c r="H14" s="1269"/>
      <c r="I14" s="1269"/>
      <c r="J14" s="1269"/>
      <c r="K14" s="1269"/>
      <c r="L14" s="1269"/>
      <c r="M14" s="1269"/>
      <c r="N14" s="1269"/>
      <c r="O14" s="1269"/>
      <c r="P14" s="1278"/>
      <c r="Q14" s="1270">
        <f t="shared" si="0"/>
        <v>0</v>
      </c>
      <c r="R14" s="1290"/>
      <c r="S14" s="47"/>
      <c r="T14" s="47" t="s">
        <v>308</v>
      </c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1276">
        <v>0</v>
      </c>
      <c r="AI14" s="1277"/>
    </row>
    <row r="15" spans="1:35" s="157" customFormat="1" ht="21.95" customHeight="1" x14ac:dyDescent="0.3">
      <c r="A15" s="100"/>
      <c r="B15" s="2004"/>
      <c r="C15" s="1271"/>
      <c r="D15" s="1272" t="s">
        <v>308</v>
      </c>
      <c r="E15" s="1269"/>
      <c r="F15" s="1269"/>
      <c r="G15" s="1269"/>
      <c r="H15" s="1269"/>
      <c r="I15" s="1269"/>
      <c r="J15" s="1269"/>
      <c r="K15" s="1269"/>
      <c r="L15" s="1269"/>
      <c r="M15" s="1269"/>
      <c r="N15" s="1269"/>
      <c r="O15" s="1269"/>
      <c r="P15" s="1278"/>
      <c r="Q15" s="1270">
        <f t="shared" si="0"/>
        <v>0</v>
      </c>
      <c r="R15" s="1290"/>
      <c r="S15" s="47" t="s">
        <v>1716</v>
      </c>
      <c r="T15" s="47" t="s">
        <v>305</v>
      </c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1276">
        <v>0</v>
      </c>
      <c r="AI15" s="1277"/>
    </row>
    <row r="16" spans="1:35" s="157" customFormat="1" ht="21.95" customHeight="1" x14ac:dyDescent="0.3">
      <c r="A16" s="100"/>
      <c r="B16" s="2002">
        <v>4</v>
      </c>
      <c r="C16" s="1263" t="s">
        <v>1718</v>
      </c>
      <c r="D16" s="1264" t="s">
        <v>305</v>
      </c>
      <c r="E16" s="1265"/>
      <c r="F16" s="1265"/>
      <c r="G16" s="1265"/>
      <c r="H16" s="1265"/>
      <c r="I16" s="1265"/>
      <c r="J16" s="1265"/>
      <c r="K16" s="1265"/>
      <c r="L16" s="1265"/>
      <c r="M16" s="1265"/>
      <c r="N16" s="1265"/>
      <c r="O16" s="1265"/>
      <c r="P16" s="1275"/>
      <c r="Q16" s="1266">
        <f t="shared" si="0"/>
        <v>0</v>
      </c>
      <c r="R16" s="1290"/>
      <c r="S16" s="47"/>
      <c r="T16" s="47" t="s">
        <v>306</v>
      </c>
      <c r="U16" s="47">
        <v>0.38469999999999999</v>
      </c>
      <c r="V16" s="47">
        <v>0.39629999999999999</v>
      </c>
      <c r="W16" s="47">
        <v>0.49180000000000001</v>
      </c>
      <c r="X16" s="47">
        <v>0.53110000000000002</v>
      </c>
      <c r="Y16" s="47">
        <v>0.53670000000000007</v>
      </c>
      <c r="Z16" s="47">
        <v>0.43369999999999997</v>
      </c>
      <c r="AA16" s="47">
        <v>0.4572</v>
      </c>
      <c r="AB16" s="47">
        <v>0.45230000000000004</v>
      </c>
      <c r="AC16" s="47">
        <v>0.3639</v>
      </c>
      <c r="AD16" s="47">
        <v>0.19750000000000001</v>
      </c>
      <c r="AE16" s="47">
        <v>0.15490000000000001</v>
      </c>
      <c r="AF16" s="47">
        <v>0.1946</v>
      </c>
      <c r="AG16" s="47">
        <v>4.5946999999999996</v>
      </c>
      <c r="AH16" s="1276">
        <v>0</v>
      </c>
      <c r="AI16" s="1277"/>
    </row>
    <row r="17" spans="1:35" s="157" customFormat="1" ht="21.95" customHeight="1" x14ac:dyDescent="0.3">
      <c r="A17" s="100"/>
      <c r="B17" s="2003"/>
      <c r="C17" s="1267"/>
      <c r="D17" s="1268" t="s">
        <v>306</v>
      </c>
      <c r="E17" s="1269">
        <v>0</v>
      </c>
      <c r="F17" s="1269">
        <v>0</v>
      </c>
      <c r="G17" s="1269">
        <v>0</v>
      </c>
      <c r="H17" s="1269">
        <v>0</v>
      </c>
      <c r="I17" s="1269">
        <v>0</v>
      </c>
      <c r="J17" s="1269">
        <v>0</v>
      </c>
      <c r="K17" s="1269">
        <v>0</v>
      </c>
      <c r="L17" s="1269">
        <v>0</v>
      </c>
      <c r="M17" s="1269">
        <v>0</v>
      </c>
      <c r="N17" s="1269">
        <v>0</v>
      </c>
      <c r="O17" s="1269">
        <v>0</v>
      </c>
      <c r="P17" s="1278">
        <v>0</v>
      </c>
      <c r="Q17" s="1270">
        <f t="shared" si="0"/>
        <v>0</v>
      </c>
      <c r="R17" s="1290"/>
      <c r="S17" s="47"/>
      <c r="T17" s="47" t="s">
        <v>307</v>
      </c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1276">
        <v>0</v>
      </c>
      <c r="AI17" s="1277"/>
    </row>
    <row r="18" spans="1:35" s="157" customFormat="1" ht="21.95" customHeight="1" x14ac:dyDescent="0.3">
      <c r="A18" s="100"/>
      <c r="B18" s="2003"/>
      <c r="C18" s="1267"/>
      <c r="D18" s="1268" t="s">
        <v>307</v>
      </c>
      <c r="E18" s="1269"/>
      <c r="F18" s="1269"/>
      <c r="G18" s="1269"/>
      <c r="H18" s="1269"/>
      <c r="I18" s="1269"/>
      <c r="J18" s="1269"/>
      <c r="K18" s="1269"/>
      <c r="L18" s="1269"/>
      <c r="M18" s="1269"/>
      <c r="N18" s="1269"/>
      <c r="O18" s="1269"/>
      <c r="P18" s="1278"/>
      <c r="Q18" s="1270">
        <f t="shared" si="0"/>
        <v>0</v>
      </c>
      <c r="R18" s="1290"/>
      <c r="S18" s="47"/>
      <c r="T18" s="47" t="s">
        <v>308</v>
      </c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1276">
        <v>0</v>
      </c>
      <c r="AI18" s="1277"/>
    </row>
    <row r="19" spans="1:35" s="157" customFormat="1" ht="21.95" customHeight="1" x14ac:dyDescent="0.3">
      <c r="A19" s="100"/>
      <c r="B19" s="2004"/>
      <c r="C19" s="1271"/>
      <c r="D19" s="1272" t="s">
        <v>308</v>
      </c>
      <c r="E19" s="1273"/>
      <c r="F19" s="1273"/>
      <c r="G19" s="1273"/>
      <c r="H19" s="1273"/>
      <c r="I19" s="1273"/>
      <c r="J19" s="1273"/>
      <c r="K19" s="1273"/>
      <c r="L19" s="1273"/>
      <c r="M19" s="1273"/>
      <c r="N19" s="1273"/>
      <c r="O19" s="1273"/>
      <c r="P19" s="1279"/>
      <c r="Q19" s="1274">
        <f t="shared" si="0"/>
        <v>0</v>
      </c>
      <c r="R19" s="1290"/>
      <c r="S19" s="47" t="s">
        <v>1718</v>
      </c>
      <c r="T19" s="47" t="s">
        <v>305</v>
      </c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1276">
        <v>0</v>
      </c>
      <c r="AI19" s="1277"/>
    </row>
    <row r="20" spans="1:35" s="157" customFormat="1" ht="21.95" customHeight="1" x14ac:dyDescent="0.3">
      <c r="A20" s="100"/>
      <c r="B20" s="2002">
        <v>5</v>
      </c>
      <c r="C20" s="1263" t="s">
        <v>173</v>
      </c>
      <c r="D20" s="1264" t="s">
        <v>305</v>
      </c>
      <c r="E20" s="1265"/>
      <c r="F20" s="1265"/>
      <c r="G20" s="1265"/>
      <c r="H20" s="1265"/>
      <c r="I20" s="1265"/>
      <c r="J20" s="1265"/>
      <c r="K20" s="1265"/>
      <c r="L20" s="1265"/>
      <c r="M20" s="1265"/>
      <c r="N20" s="1265"/>
      <c r="O20" s="1265"/>
      <c r="P20" s="1275"/>
      <c r="Q20" s="1266">
        <f t="shared" si="0"/>
        <v>0</v>
      </c>
      <c r="R20" s="1290"/>
      <c r="S20" s="47"/>
      <c r="T20" s="47" t="s">
        <v>306</v>
      </c>
      <c r="U20" s="47">
        <v>0</v>
      </c>
      <c r="V20" s="47">
        <v>0</v>
      </c>
      <c r="W20" s="47">
        <v>0</v>
      </c>
      <c r="X20" s="47">
        <v>0</v>
      </c>
      <c r="Y20" s="47">
        <v>0</v>
      </c>
      <c r="Z20" s="47">
        <v>0</v>
      </c>
      <c r="AA20" s="47">
        <v>0</v>
      </c>
      <c r="AB20" s="47">
        <v>0</v>
      </c>
      <c r="AC20" s="47">
        <v>0</v>
      </c>
      <c r="AD20" s="47">
        <v>0</v>
      </c>
      <c r="AE20" s="47">
        <v>0</v>
      </c>
      <c r="AF20" s="47">
        <v>0</v>
      </c>
      <c r="AG20" s="47">
        <v>0</v>
      </c>
      <c r="AH20" s="1276">
        <v>0</v>
      </c>
      <c r="AI20" s="1277"/>
    </row>
    <row r="21" spans="1:35" s="157" customFormat="1" ht="21.95" customHeight="1" x14ac:dyDescent="0.3">
      <c r="A21" s="100"/>
      <c r="B21" s="2003"/>
      <c r="C21" s="1267"/>
      <c r="D21" s="1268" t="s">
        <v>306</v>
      </c>
      <c r="E21" s="1269">
        <v>0.540103</v>
      </c>
      <c r="F21" s="1269">
        <v>0.53692999999999991</v>
      </c>
      <c r="G21" s="1269">
        <v>0.62400299999999997</v>
      </c>
      <c r="H21" s="1269">
        <v>0.58243699999999998</v>
      </c>
      <c r="I21" s="1269">
        <v>0.74030999999999991</v>
      </c>
      <c r="J21" s="1269">
        <v>0.62687000000000004</v>
      </c>
      <c r="K21" s="1269">
        <v>0.18303999999999998</v>
      </c>
      <c r="L21" s="1269">
        <v>0.177481</v>
      </c>
      <c r="M21" s="1269">
        <v>0.190946</v>
      </c>
      <c r="N21" s="1269">
        <v>0.20375499999999999</v>
      </c>
      <c r="O21" s="1269">
        <v>0.19899999999999998</v>
      </c>
      <c r="P21" s="1278">
        <v>0.15650999999999998</v>
      </c>
      <c r="Q21" s="1270">
        <f t="shared" si="0"/>
        <v>4.7613850000000006</v>
      </c>
      <c r="R21" s="1290"/>
      <c r="S21" s="47"/>
      <c r="T21" s="47" t="s">
        <v>307</v>
      </c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1276">
        <v>0</v>
      </c>
      <c r="AI21" s="1277"/>
    </row>
    <row r="22" spans="1:35" s="157" customFormat="1" ht="21.95" customHeight="1" x14ac:dyDescent="0.3">
      <c r="A22" s="100"/>
      <c r="B22" s="2003"/>
      <c r="C22" s="1267"/>
      <c r="D22" s="1268" t="s">
        <v>307</v>
      </c>
      <c r="E22" s="1269"/>
      <c r="F22" s="1269"/>
      <c r="G22" s="1269"/>
      <c r="H22" s="1269"/>
      <c r="I22" s="1269"/>
      <c r="J22" s="1269"/>
      <c r="K22" s="1269"/>
      <c r="L22" s="1269"/>
      <c r="M22" s="1269"/>
      <c r="N22" s="1269"/>
      <c r="O22" s="1269"/>
      <c r="P22" s="1278"/>
      <c r="Q22" s="1270">
        <f t="shared" si="0"/>
        <v>0</v>
      </c>
      <c r="R22" s="1290"/>
      <c r="S22" s="47"/>
      <c r="T22" s="47" t="s">
        <v>308</v>
      </c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1276">
        <v>0</v>
      </c>
      <c r="AI22" s="1277"/>
    </row>
    <row r="23" spans="1:35" s="157" customFormat="1" ht="21.95" customHeight="1" x14ac:dyDescent="0.3">
      <c r="A23" s="100"/>
      <c r="B23" s="2004"/>
      <c r="C23" s="1271"/>
      <c r="D23" s="1272" t="s">
        <v>308</v>
      </c>
      <c r="E23" s="1273"/>
      <c r="F23" s="1273"/>
      <c r="G23" s="1273"/>
      <c r="H23" s="1273"/>
      <c r="I23" s="1273"/>
      <c r="J23" s="1273"/>
      <c r="K23" s="1273"/>
      <c r="L23" s="1273"/>
      <c r="M23" s="1273"/>
      <c r="N23" s="1273"/>
      <c r="O23" s="1273"/>
      <c r="P23" s="1279"/>
      <c r="Q23" s="1274">
        <f t="shared" si="0"/>
        <v>0</v>
      </c>
      <c r="R23" s="1290"/>
      <c r="S23" s="47" t="s">
        <v>173</v>
      </c>
      <c r="T23" s="47" t="s">
        <v>305</v>
      </c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1276">
        <v>0</v>
      </c>
      <c r="AI23" s="1277"/>
    </row>
    <row r="24" spans="1:35" s="157" customFormat="1" ht="21.95" customHeight="1" x14ac:dyDescent="0.3">
      <c r="A24" s="100"/>
      <c r="B24" s="2002">
        <v>6</v>
      </c>
      <c r="C24" s="1263" t="s">
        <v>1636</v>
      </c>
      <c r="D24" s="1264" t="s">
        <v>305</v>
      </c>
      <c r="E24" s="1265"/>
      <c r="F24" s="1265"/>
      <c r="G24" s="1265"/>
      <c r="H24" s="1265"/>
      <c r="I24" s="1265"/>
      <c r="J24" s="1265"/>
      <c r="K24" s="1265"/>
      <c r="L24" s="1265"/>
      <c r="M24" s="1265"/>
      <c r="N24" s="1265"/>
      <c r="O24" s="1265"/>
      <c r="P24" s="1275"/>
      <c r="Q24" s="1266">
        <f t="shared" si="0"/>
        <v>0</v>
      </c>
      <c r="R24" s="1290"/>
      <c r="S24" s="47"/>
      <c r="T24" s="47" t="s">
        <v>306</v>
      </c>
      <c r="U24" s="47">
        <v>0.540103</v>
      </c>
      <c r="V24" s="47">
        <v>0.53692999999999991</v>
      </c>
      <c r="W24" s="47">
        <v>0.62400299999999997</v>
      </c>
      <c r="X24" s="47">
        <v>0.58243699999999998</v>
      </c>
      <c r="Y24" s="47">
        <v>0.74030999999999991</v>
      </c>
      <c r="Z24" s="47">
        <v>0.62687000000000004</v>
      </c>
      <c r="AA24" s="47">
        <v>0.18303999999999998</v>
      </c>
      <c r="AB24" s="47">
        <v>0.177481</v>
      </c>
      <c r="AC24" s="47">
        <v>0.190946</v>
      </c>
      <c r="AD24" s="47">
        <v>0.20375499999999999</v>
      </c>
      <c r="AE24" s="47">
        <v>0.19899999999999998</v>
      </c>
      <c r="AF24" s="47">
        <v>0.15650999999999998</v>
      </c>
      <c r="AG24" s="47">
        <v>4.7613850000000006</v>
      </c>
      <c r="AH24" s="1276">
        <v>0</v>
      </c>
      <c r="AI24" s="1277"/>
    </row>
    <row r="25" spans="1:35" s="157" customFormat="1" ht="21.95" customHeight="1" x14ac:dyDescent="0.3">
      <c r="A25" s="100"/>
      <c r="B25" s="2003"/>
      <c r="C25" s="1267"/>
      <c r="D25" s="1268" t="s">
        <v>306</v>
      </c>
      <c r="E25" s="1269">
        <v>1.3640000000000002E-3</v>
      </c>
      <c r="F25" s="1269">
        <v>1.3569999999999999E-3</v>
      </c>
      <c r="G25" s="1269">
        <v>1.8140000000000001E-3</v>
      </c>
      <c r="H25" s="1269">
        <v>2.271E-3</v>
      </c>
      <c r="I25" s="1269">
        <v>9.0700000000000004E-4</v>
      </c>
      <c r="J25" s="1269">
        <v>1.3569999999999999E-3</v>
      </c>
      <c r="K25" s="1269">
        <v>1.3640000000000002E-3</v>
      </c>
      <c r="L25" s="1269">
        <v>2.7139999999999998E-3</v>
      </c>
      <c r="M25" s="1269">
        <v>3.1709999999999998E-3</v>
      </c>
      <c r="N25" s="1269">
        <v>3.1779999999999998E-3</v>
      </c>
      <c r="O25" s="1269">
        <v>2.7280000000000004E-3</v>
      </c>
      <c r="P25" s="1278">
        <v>3.1779999999999998E-3</v>
      </c>
      <c r="Q25" s="1270">
        <f t="shared" si="0"/>
        <v>2.5403000000000002E-2</v>
      </c>
      <c r="R25" s="1290"/>
      <c r="S25" s="47"/>
      <c r="T25" s="47" t="s">
        <v>307</v>
      </c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1276">
        <v>0</v>
      </c>
      <c r="AI25" s="1277"/>
    </row>
    <row r="26" spans="1:35" s="157" customFormat="1" ht="21.95" customHeight="1" x14ac:dyDescent="0.3">
      <c r="A26" s="100"/>
      <c r="B26" s="2003"/>
      <c r="C26" s="1267"/>
      <c r="D26" s="1268" t="s">
        <v>307</v>
      </c>
      <c r="E26" s="1269"/>
      <c r="F26" s="1269"/>
      <c r="G26" s="1269"/>
      <c r="H26" s="1269"/>
      <c r="I26" s="1269"/>
      <c r="J26" s="1269"/>
      <c r="K26" s="1269"/>
      <c r="L26" s="1269"/>
      <c r="M26" s="1269"/>
      <c r="N26" s="1269"/>
      <c r="O26" s="1269"/>
      <c r="P26" s="1278"/>
      <c r="Q26" s="1270">
        <f t="shared" si="0"/>
        <v>0</v>
      </c>
      <c r="R26" s="1290"/>
      <c r="S26" s="47"/>
      <c r="T26" s="47" t="s">
        <v>308</v>
      </c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1276">
        <v>0</v>
      </c>
      <c r="AI26" s="1277"/>
    </row>
    <row r="27" spans="1:35" s="157" customFormat="1" ht="21.95" customHeight="1" x14ac:dyDescent="0.3">
      <c r="A27" s="100"/>
      <c r="B27" s="2004"/>
      <c r="C27" s="1271"/>
      <c r="D27" s="1272" t="s">
        <v>308</v>
      </c>
      <c r="E27" s="1273"/>
      <c r="F27" s="1273"/>
      <c r="G27" s="1273"/>
      <c r="H27" s="1273"/>
      <c r="I27" s="1273"/>
      <c r="J27" s="1273"/>
      <c r="K27" s="1273"/>
      <c r="L27" s="1273"/>
      <c r="M27" s="1273"/>
      <c r="N27" s="1273"/>
      <c r="O27" s="1273"/>
      <c r="P27" s="1279"/>
      <c r="Q27" s="1274">
        <f t="shared" si="0"/>
        <v>0</v>
      </c>
      <c r="R27" s="1290"/>
      <c r="S27" s="47" t="s">
        <v>1636</v>
      </c>
      <c r="T27" s="47" t="s">
        <v>305</v>
      </c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1276">
        <v>0</v>
      </c>
      <c r="AI27" s="1277"/>
    </row>
    <row r="28" spans="1:35" s="157" customFormat="1" ht="21.95" customHeight="1" x14ac:dyDescent="0.3">
      <c r="A28" s="100"/>
      <c r="B28" s="2002">
        <v>7</v>
      </c>
      <c r="C28" s="1263" t="s">
        <v>175</v>
      </c>
      <c r="D28" s="1264" t="s">
        <v>305</v>
      </c>
      <c r="E28" s="1265"/>
      <c r="F28" s="1265"/>
      <c r="G28" s="1265"/>
      <c r="H28" s="1265"/>
      <c r="I28" s="1265"/>
      <c r="J28" s="1265"/>
      <c r="K28" s="1265"/>
      <c r="L28" s="1265"/>
      <c r="M28" s="1265"/>
      <c r="N28" s="1265"/>
      <c r="O28" s="1265"/>
      <c r="P28" s="1275"/>
      <c r="Q28" s="1266">
        <f t="shared" si="0"/>
        <v>0</v>
      </c>
      <c r="R28" s="1290"/>
      <c r="S28" s="47"/>
      <c r="T28" s="47" t="s">
        <v>306</v>
      </c>
      <c r="U28" s="47">
        <v>1.3640000000000002E-3</v>
      </c>
      <c r="V28" s="47">
        <v>1.3569999999999999E-3</v>
      </c>
      <c r="W28" s="47">
        <v>1.8140000000000001E-3</v>
      </c>
      <c r="X28" s="47">
        <v>2.271E-3</v>
      </c>
      <c r="Y28" s="47">
        <v>9.0700000000000004E-4</v>
      </c>
      <c r="Z28" s="47">
        <v>1.3569999999999999E-3</v>
      </c>
      <c r="AA28" s="47">
        <v>1.3640000000000002E-3</v>
      </c>
      <c r="AB28" s="47">
        <v>2.7139999999999998E-3</v>
      </c>
      <c r="AC28" s="47">
        <v>3.1709999999999998E-3</v>
      </c>
      <c r="AD28" s="47">
        <v>3.1779999999999998E-3</v>
      </c>
      <c r="AE28" s="47">
        <v>2.7280000000000004E-3</v>
      </c>
      <c r="AF28" s="47">
        <v>3.1779999999999998E-3</v>
      </c>
      <c r="AG28" s="47">
        <v>2.5403000000000002E-2</v>
      </c>
      <c r="AH28" s="1276">
        <v>0</v>
      </c>
      <c r="AI28" s="1277"/>
    </row>
    <row r="29" spans="1:35" s="157" customFormat="1" ht="21.95" customHeight="1" x14ac:dyDescent="0.3">
      <c r="A29" s="100"/>
      <c r="B29" s="2003"/>
      <c r="C29" s="1267"/>
      <c r="D29" s="1268" t="s">
        <v>306</v>
      </c>
      <c r="E29" s="1269">
        <v>9.4336000000000003E-2</v>
      </c>
      <c r="F29" s="1269">
        <v>0.11683199999999999</v>
      </c>
      <c r="G29" s="1269">
        <v>9.8342999999999986E-2</v>
      </c>
      <c r="H29" s="1269">
        <v>6.6904000000000005E-2</v>
      </c>
      <c r="I29" s="1269">
        <v>5.1830999999999995E-2</v>
      </c>
      <c r="J29" s="1269">
        <v>4.7460000000000002E-2</v>
      </c>
      <c r="K29" s="1269">
        <v>2.3638999999999997E-2</v>
      </c>
      <c r="L29" s="1269">
        <v>2.9675E-2</v>
      </c>
      <c r="M29" s="1269">
        <v>2.8369999999999999E-2</v>
      </c>
      <c r="N29" s="1269">
        <v>2.3483999999999998E-2</v>
      </c>
      <c r="O29" s="1269">
        <v>3.279E-2</v>
      </c>
      <c r="P29" s="1278">
        <v>4.8039999999999999E-2</v>
      </c>
      <c r="Q29" s="1270">
        <f t="shared" si="0"/>
        <v>0.66170399999999996</v>
      </c>
      <c r="R29" s="1290"/>
      <c r="S29" s="47"/>
      <c r="T29" s="47" t="s">
        <v>307</v>
      </c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1276">
        <v>0</v>
      </c>
      <c r="AI29" s="1277"/>
    </row>
    <row r="30" spans="1:35" s="157" customFormat="1" ht="21.95" customHeight="1" x14ac:dyDescent="0.3">
      <c r="A30" s="100"/>
      <c r="B30" s="2003"/>
      <c r="C30" s="1267"/>
      <c r="D30" s="1268" t="s">
        <v>307</v>
      </c>
      <c r="E30" s="1269"/>
      <c r="F30" s="1269"/>
      <c r="G30" s="1269"/>
      <c r="H30" s="1269"/>
      <c r="I30" s="1269"/>
      <c r="J30" s="1269"/>
      <c r="K30" s="1269"/>
      <c r="L30" s="1269"/>
      <c r="M30" s="1269"/>
      <c r="N30" s="1269"/>
      <c r="O30" s="1269"/>
      <c r="P30" s="1278"/>
      <c r="Q30" s="1270">
        <f t="shared" si="0"/>
        <v>0</v>
      </c>
      <c r="R30" s="1290"/>
      <c r="S30" s="47"/>
      <c r="T30" s="47" t="s">
        <v>308</v>
      </c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1276">
        <v>0</v>
      </c>
      <c r="AI30" s="1277"/>
    </row>
    <row r="31" spans="1:35" s="157" customFormat="1" ht="21.95" customHeight="1" x14ac:dyDescent="0.3">
      <c r="A31" s="100"/>
      <c r="B31" s="2004"/>
      <c r="C31" s="1271"/>
      <c r="D31" s="1272" t="s">
        <v>308</v>
      </c>
      <c r="E31" s="1273"/>
      <c r="F31" s="1273"/>
      <c r="G31" s="1273"/>
      <c r="H31" s="1273"/>
      <c r="I31" s="1273"/>
      <c r="J31" s="1273"/>
      <c r="K31" s="1273"/>
      <c r="L31" s="1273"/>
      <c r="M31" s="1273"/>
      <c r="N31" s="1273"/>
      <c r="O31" s="1273"/>
      <c r="P31" s="1279"/>
      <c r="Q31" s="1274">
        <f t="shared" si="0"/>
        <v>0</v>
      </c>
      <c r="R31" s="1290"/>
      <c r="S31" s="47" t="s">
        <v>175</v>
      </c>
      <c r="T31" s="47" t="s">
        <v>305</v>
      </c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1276">
        <v>0</v>
      </c>
      <c r="AI31" s="1277"/>
    </row>
    <row r="32" spans="1:35" s="157" customFormat="1" ht="21.95" customHeight="1" x14ac:dyDescent="0.3">
      <c r="A32" s="100"/>
      <c r="B32" s="2002">
        <v>8</v>
      </c>
      <c r="C32" s="1263" t="s">
        <v>177</v>
      </c>
      <c r="D32" s="1264" t="s">
        <v>305</v>
      </c>
      <c r="E32" s="1265"/>
      <c r="F32" s="1265"/>
      <c r="G32" s="1265"/>
      <c r="H32" s="1265"/>
      <c r="I32" s="1265"/>
      <c r="J32" s="1265"/>
      <c r="K32" s="1265"/>
      <c r="L32" s="1265"/>
      <c r="M32" s="1265"/>
      <c r="N32" s="1265"/>
      <c r="O32" s="1265"/>
      <c r="P32" s="1275"/>
      <c r="Q32" s="1266">
        <f t="shared" si="0"/>
        <v>0</v>
      </c>
      <c r="R32" s="1290"/>
      <c r="S32" s="47"/>
      <c r="T32" s="47" t="s">
        <v>306</v>
      </c>
      <c r="U32" s="47">
        <v>9.4336000000000003E-2</v>
      </c>
      <c r="V32" s="47">
        <v>0.11683199999999999</v>
      </c>
      <c r="W32" s="47">
        <v>9.8342999999999986E-2</v>
      </c>
      <c r="X32" s="47">
        <v>6.6904000000000005E-2</v>
      </c>
      <c r="Y32" s="47">
        <v>5.1830999999999995E-2</v>
      </c>
      <c r="Z32" s="47">
        <v>4.7460000000000002E-2</v>
      </c>
      <c r="AA32" s="47">
        <v>2.3638999999999997E-2</v>
      </c>
      <c r="AB32" s="47">
        <v>2.9675E-2</v>
      </c>
      <c r="AC32" s="47">
        <v>2.8369999999999999E-2</v>
      </c>
      <c r="AD32" s="47">
        <v>2.3483999999999998E-2</v>
      </c>
      <c r="AE32" s="47">
        <v>3.279E-2</v>
      </c>
      <c r="AF32" s="47">
        <v>4.8039999999999999E-2</v>
      </c>
      <c r="AG32" s="47">
        <v>0.66170399999999996</v>
      </c>
      <c r="AH32" s="1276">
        <v>0</v>
      </c>
      <c r="AI32" s="1277"/>
    </row>
    <row r="33" spans="1:35" s="157" customFormat="1" ht="21.95" customHeight="1" x14ac:dyDescent="0.3">
      <c r="A33" s="100"/>
      <c r="B33" s="2003"/>
      <c r="C33" s="1267"/>
      <c r="D33" s="1268" t="s">
        <v>306</v>
      </c>
      <c r="E33" s="1269">
        <v>0.21870700000000001</v>
      </c>
      <c r="F33" s="1269">
        <v>0.169876</v>
      </c>
      <c r="G33" s="1269">
        <v>0.16257400000000002</v>
      </c>
      <c r="H33" s="1269">
        <v>0.15429200000000001</v>
      </c>
      <c r="I33" s="1269">
        <v>0.20150599999999999</v>
      </c>
      <c r="J33" s="1269">
        <v>0.16844599999999998</v>
      </c>
      <c r="K33" s="1269">
        <v>0.17219999999999999</v>
      </c>
      <c r="L33" s="1269">
        <v>0.17984700000000001</v>
      </c>
      <c r="M33" s="1269">
        <v>0.19027100000000002</v>
      </c>
      <c r="N33" s="1269">
        <v>0.167245</v>
      </c>
      <c r="O33" s="1269">
        <v>0.16574900000000001</v>
      </c>
      <c r="P33" s="1278">
        <v>0.198849</v>
      </c>
      <c r="Q33" s="1270">
        <f t="shared" si="0"/>
        <v>2.149562</v>
      </c>
      <c r="R33" s="1290"/>
      <c r="S33" s="47"/>
      <c r="T33" s="47" t="s">
        <v>307</v>
      </c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1276">
        <v>0</v>
      </c>
      <c r="AI33" s="1277"/>
    </row>
    <row r="34" spans="1:35" s="157" customFormat="1" ht="21.95" customHeight="1" x14ac:dyDescent="0.3">
      <c r="A34" s="100"/>
      <c r="B34" s="2003"/>
      <c r="C34" s="1267"/>
      <c r="D34" s="1268" t="s">
        <v>307</v>
      </c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78"/>
      <c r="Q34" s="1270">
        <f t="shared" si="0"/>
        <v>0</v>
      </c>
      <c r="R34" s="1290"/>
      <c r="S34" s="47"/>
      <c r="T34" s="47" t="s">
        <v>308</v>
      </c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1276">
        <v>0</v>
      </c>
      <c r="AI34" s="1277"/>
    </row>
    <row r="35" spans="1:35" s="157" customFormat="1" ht="21.95" customHeight="1" x14ac:dyDescent="0.3">
      <c r="A35" s="100"/>
      <c r="B35" s="2004"/>
      <c r="C35" s="1271"/>
      <c r="D35" s="1272" t="s">
        <v>308</v>
      </c>
      <c r="E35" s="1273"/>
      <c r="F35" s="1273"/>
      <c r="G35" s="1273"/>
      <c r="H35" s="1273"/>
      <c r="I35" s="1273"/>
      <c r="J35" s="1273"/>
      <c r="K35" s="1273"/>
      <c r="L35" s="1273"/>
      <c r="M35" s="1273"/>
      <c r="N35" s="1273"/>
      <c r="O35" s="1273"/>
      <c r="P35" s="1279"/>
      <c r="Q35" s="1274">
        <f t="shared" si="0"/>
        <v>0</v>
      </c>
      <c r="R35" s="1290"/>
      <c r="S35" s="47" t="s">
        <v>177</v>
      </c>
      <c r="T35" s="47" t="s">
        <v>305</v>
      </c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1276">
        <v>0</v>
      </c>
      <c r="AI35" s="1277"/>
    </row>
    <row r="36" spans="1:35" s="157" customFormat="1" ht="21.95" customHeight="1" x14ac:dyDescent="0.3">
      <c r="A36" s="100"/>
      <c r="B36" s="2002">
        <v>9</v>
      </c>
      <c r="C36" s="1263" t="s">
        <v>1754</v>
      </c>
      <c r="D36" s="1264" t="s">
        <v>305</v>
      </c>
      <c r="E36" s="1269"/>
      <c r="F36" s="1269"/>
      <c r="G36" s="1269"/>
      <c r="H36" s="1269"/>
      <c r="I36" s="1269"/>
      <c r="J36" s="1269"/>
      <c r="K36" s="1269"/>
      <c r="L36" s="1269"/>
      <c r="M36" s="1269"/>
      <c r="N36" s="1269"/>
      <c r="O36" s="1269"/>
      <c r="P36" s="1278"/>
      <c r="Q36" s="1270">
        <f t="shared" si="0"/>
        <v>0</v>
      </c>
      <c r="R36" s="1290"/>
      <c r="S36" s="47"/>
      <c r="T36" s="47" t="s">
        <v>306</v>
      </c>
      <c r="U36" s="47">
        <v>0.21870700000000001</v>
      </c>
      <c r="V36" s="47">
        <v>0.169876</v>
      </c>
      <c r="W36" s="47">
        <v>0.16257400000000002</v>
      </c>
      <c r="X36" s="47">
        <v>0.15429200000000001</v>
      </c>
      <c r="Y36" s="47">
        <v>0.20150599999999999</v>
      </c>
      <c r="Z36" s="47">
        <v>0.16844599999999998</v>
      </c>
      <c r="AA36" s="47">
        <v>0.17219999999999999</v>
      </c>
      <c r="AB36" s="47">
        <v>0.17984700000000001</v>
      </c>
      <c r="AC36" s="47">
        <v>0.19027100000000002</v>
      </c>
      <c r="AD36" s="47">
        <v>0.167245</v>
      </c>
      <c r="AE36" s="47">
        <v>0.16574900000000001</v>
      </c>
      <c r="AF36" s="47">
        <v>0.198849</v>
      </c>
      <c r="AG36" s="47">
        <v>2.149562</v>
      </c>
      <c r="AH36" s="1276">
        <v>0</v>
      </c>
      <c r="AI36" s="1277"/>
    </row>
    <row r="37" spans="1:35" s="157" customFormat="1" ht="21.95" customHeight="1" x14ac:dyDescent="0.3">
      <c r="A37" s="100"/>
      <c r="B37" s="2003"/>
      <c r="C37" s="1267"/>
      <c r="D37" s="1268" t="s">
        <v>306</v>
      </c>
      <c r="E37" s="1269">
        <v>0</v>
      </c>
      <c r="F37" s="1269">
        <v>0</v>
      </c>
      <c r="G37" s="1269">
        <v>0</v>
      </c>
      <c r="H37" s="1269">
        <v>2.4309999999999998E-2</v>
      </c>
      <c r="I37" s="1269">
        <v>0</v>
      </c>
      <c r="J37" s="1269">
        <v>0</v>
      </c>
      <c r="K37" s="1269">
        <v>0</v>
      </c>
      <c r="L37" s="1269"/>
      <c r="M37" s="1269">
        <v>0</v>
      </c>
      <c r="N37" s="1269">
        <v>0</v>
      </c>
      <c r="O37" s="1269">
        <v>1.008E-2</v>
      </c>
      <c r="P37" s="1278"/>
      <c r="Q37" s="1270">
        <f t="shared" si="0"/>
        <v>3.4389999999999997E-2</v>
      </c>
      <c r="R37" s="1290"/>
      <c r="S37" s="47"/>
      <c r="T37" s="47" t="s">
        <v>307</v>
      </c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1276">
        <v>0</v>
      </c>
      <c r="AI37" s="1277"/>
    </row>
    <row r="38" spans="1:35" s="157" customFormat="1" ht="21.95" customHeight="1" x14ac:dyDescent="0.3">
      <c r="A38" s="100"/>
      <c r="B38" s="2003"/>
      <c r="C38" s="1267"/>
      <c r="D38" s="1268" t="s">
        <v>307</v>
      </c>
      <c r="E38" s="1269"/>
      <c r="F38" s="1269"/>
      <c r="G38" s="1269"/>
      <c r="H38" s="1269"/>
      <c r="I38" s="1269"/>
      <c r="J38" s="1269"/>
      <c r="K38" s="1269"/>
      <c r="L38" s="1269"/>
      <c r="M38" s="1269"/>
      <c r="N38" s="1269"/>
      <c r="O38" s="1269"/>
      <c r="P38" s="1278"/>
      <c r="Q38" s="1270">
        <f t="shared" si="0"/>
        <v>0</v>
      </c>
      <c r="R38" s="1290"/>
      <c r="S38" s="47"/>
      <c r="T38" s="47" t="s">
        <v>308</v>
      </c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1276">
        <v>0</v>
      </c>
      <c r="AI38" s="1277"/>
    </row>
    <row r="39" spans="1:35" s="157" customFormat="1" ht="21.95" customHeight="1" x14ac:dyDescent="0.3">
      <c r="A39" s="100"/>
      <c r="B39" s="2004"/>
      <c r="C39" s="1271"/>
      <c r="D39" s="1272" t="s">
        <v>308</v>
      </c>
      <c r="E39" s="1269"/>
      <c r="F39" s="1269"/>
      <c r="G39" s="1269"/>
      <c r="H39" s="1269"/>
      <c r="I39" s="1269"/>
      <c r="J39" s="1269"/>
      <c r="K39" s="1269"/>
      <c r="L39" s="1269"/>
      <c r="M39" s="1269"/>
      <c r="N39" s="1269"/>
      <c r="O39" s="1269"/>
      <c r="P39" s="1278"/>
      <c r="Q39" s="1270">
        <f t="shared" si="0"/>
        <v>0</v>
      </c>
      <c r="R39" s="1290"/>
      <c r="S39" s="47" t="s">
        <v>1754</v>
      </c>
      <c r="T39" s="47" t="s">
        <v>305</v>
      </c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1276">
        <v>0</v>
      </c>
      <c r="AI39" s="1277"/>
    </row>
    <row r="40" spans="1:35" s="157" customFormat="1" ht="21.95" customHeight="1" x14ac:dyDescent="0.3">
      <c r="A40" s="100"/>
      <c r="B40" s="2002">
        <v>10</v>
      </c>
      <c r="C40" s="1263" t="s">
        <v>179</v>
      </c>
      <c r="D40" s="1264" t="s">
        <v>305</v>
      </c>
      <c r="E40" s="1265"/>
      <c r="F40" s="1265"/>
      <c r="G40" s="1265"/>
      <c r="H40" s="1265"/>
      <c r="I40" s="1265"/>
      <c r="J40" s="1265"/>
      <c r="K40" s="1265"/>
      <c r="L40" s="1265"/>
      <c r="M40" s="1265"/>
      <c r="N40" s="1265"/>
      <c r="O40" s="1265"/>
      <c r="P40" s="1275"/>
      <c r="Q40" s="1266">
        <f t="shared" si="0"/>
        <v>0</v>
      </c>
      <c r="R40" s="1290"/>
      <c r="S40" s="47"/>
      <c r="T40" s="47" t="s">
        <v>306</v>
      </c>
      <c r="U40" s="47">
        <v>0</v>
      </c>
      <c r="V40" s="47">
        <v>0</v>
      </c>
      <c r="W40" s="47">
        <v>0</v>
      </c>
      <c r="X40" s="47">
        <v>2.4309999999999998E-2</v>
      </c>
      <c r="Y40" s="47">
        <v>0</v>
      </c>
      <c r="Z40" s="47">
        <v>0</v>
      </c>
      <c r="AA40" s="47">
        <v>0</v>
      </c>
      <c r="AB40" s="47"/>
      <c r="AC40" s="47">
        <v>0</v>
      </c>
      <c r="AD40" s="47">
        <v>0</v>
      </c>
      <c r="AE40" s="47">
        <v>1.008E-2</v>
      </c>
      <c r="AF40" s="47"/>
      <c r="AG40" s="47">
        <v>3.4389999999999997E-2</v>
      </c>
      <c r="AH40" s="1276">
        <v>0</v>
      </c>
      <c r="AI40" s="1277"/>
    </row>
    <row r="41" spans="1:35" s="157" customFormat="1" ht="21.95" customHeight="1" x14ac:dyDescent="0.3">
      <c r="A41" s="100"/>
      <c r="B41" s="2003"/>
      <c r="C41" s="1267"/>
      <c r="D41" s="1268" t="s">
        <v>306</v>
      </c>
      <c r="E41" s="1269">
        <v>7.6053999999999997E-2</v>
      </c>
      <c r="F41" s="1269">
        <v>6.3307000000000002E-2</v>
      </c>
      <c r="G41" s="1269">
        <v>9.1059000000000001E-2</v>
      </c>
      <c r="H41" s="1269">
        <v>2.5690000000000001E-2</v>
      </c>
      <c r="I41" s="1269">
        <v>0</v>
      </c>
      <c r="J41" s="1269">
        <v>2.1117E-2</v>
      </c>
      <c r="K41" s="1269">
        <v>5.5481999999999997E-2</v>
      </c>
      <c r="L41" s="1269">
        <v>1.7999999999999998E-4</v>
      </c>
      <c r="M41" s="1269">
        <v>2.1097000000000001E-2</v>
      </c>
      <c r="N41" s="1269">
        <v>4.9799999999999996E-4</v>
      </c>
      <c r="O41" s="1269">
        <v>8.7600000000000004E-4</v>
      </c>
      <c r="P41" s="1278">
        <v>0</v>
      </c>
      <c r="Q41" s="1270">
        <f t="shared" si="0"/>
        <v>0.35535999999999995</v>
      </c>
      <c r="R41" s="1290"/>
      <c r="S41" s="47"/>
      <c r="T41" s="47" t="s">
        <v>307</v>
      </c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1276">
        <v>0</v>
      </c>
      <c r="AI41" s="1277"/>
    </row>
    <row r="42" spans="1:35" s="157" customFormat="1" ht="21.95" customHeight="1" x14ac:dyDescent="0.3">
      <c r="A42" s="100"/>
      <c r="B42" s="2003"/>
      <c r="C42" s="1267"/>
      <c r="D42" s="1268" t="s">
        <v>307</v>
      </c>
      <c r="E42" s="1269"/>
      <c r="F42" s="1269"/>
      <c r="G42" s="1269"/>
      <c r="H42" s="1269"/>
      <c r="I42" s="1269"/>
      <c r="J42" s="1269"/>
      <c r="K42" s="1269"/>
      <c r="L42" s="1269"/>
      <c r="M42" s="1269"/>
      <c r="N42" s="1269"/>
      <c r="O42" s="1269"/>
      <c r="P42" s="1278"/>
      <c r="Q42" s="1270">
        <f t="shared" si="0"/>
        <v>0</v>
      </c>
      <c r="R42" s="1290"/>
      <c r="S42" s="47"/>
      <c r="T42" s="47" t="s">
        <v>308</v>
      </c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1276">
        <v>0</v>
      </c>
      <c r="AI42" s="1277"/>
    </row>
    <row r="43" spans="1:35" s="157" customFormat="1" ht="21.95" customHeight="1" x14ac:dyDescent="0.3">
      <c r="A43" s="100"/>
      <c r="B43" s="2004"/>
      <c r="C43" s="1271"/>
      <c r="D43" s="1272" t="s">
        <v>308</v>
      </c>
      <c r="E43" s="1273"/>
      <c r="F43" s="1273"/>
      <c r="G43" s="1273"/>
      <c r="H43" s="1273"/>
      <c r="I43" s="1273"/>
      <c r="J43" s="1273"/>
      <c r="K43" s="1273"/>
      <c r="L43" s="1273"/>
      <c r="M43" s="1273"/>
      <c r="N43" s="1273"/>
      <c r="O43" s="1273"/>
      <c r="P43" s="1279"/>
      <c r="Q43" s="1274">
        <f t="shared" si="0"/>
        <v>0</v>
      </c>
      <c r="R43" s="1290"/>
      <c r="S43" s="47" t="s">
        <v>179</v>
      </c>
      <c r="T43" s="47" t="s">
        <v>305</v>
      </c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1276">
        <v>0</v>
      </c>
      <c r="AI43" s="1277"/>
    </row>
    <row r="44" spans="1:35" s="157" customFormat="1" ht="21.95" customHeight="1" x14ac:dyDescent="0.3">
      <c r="A44" s="100"/>
      <c r="B44" s="2002">
        <v>11</v>
      </c>
      <c r="C44" s="1263" t="s">
        <v>181</v>
      </c>
      <c r="D44" s="1264" t="s">
        <v>305</v>
      </c>
      <c r="E44" s="1265"/>
      <c r="F44" s="1265"/>
      <c r="G44" s="1265"/>
      <c r="H44" s="1265"/>
      <c r="I44" s="1265"/>
      <c r="J44" s="1265"/>
      <c r="K44" s="1265"/>
      <c r="L44" s="1265"/>
      <c r="M44" s="1265"/>
      <c r="N44" s="1265"/>
      <c r="O44" s="1265"/>
      <c r="P44" s="1275"/>
      <c r="Q44" s="1266">
        <f t="shared" si="0"/>
        <v>0</v>
      </c>
      <c r="R44" s="1290"/>
      <c r="S44" s="47"/>
      <c r="T44" s="47" t="s">
        <v>306</v>
      </c>
      <c r="U44" s="47">
        <v>7.6053999999999997E-2</v>
      </c>
      <c r="V44" s="47">
        <v>6.3307000000000002E-2</v>
      </c>
      <c r="W44" s="47">
        <v>9.1059000000000001E-2</v>
      </c>
      <c r="X44" s="47">
        <v>2.5690000000000001E-2</v>
      </c>
      <c r="Y44" s="47">
        <v>0</v>
      </c>
      <c r="Z44" s="47">
        <v>2.1117E-2</v>
      </c>
      <c r="AA44" s="47">
        <v>5.5481999999999997E-2</v>
      </c>
      <c r="AB44" s="47">
        <v>1.7999999999999998E-4</v>
      </c>
      <c r="AC44" s="47">
        <v>2.1097000000000001E-2</v>
      </c>
      <c r="AD44" s="47">
        <v>4.9799999999999996E-4</v>
      </c>
      <c r="AE44" s="47">
        <v>8.7600000000000004E-4</v>
      </c>
      <c r="AF44" s="47">
        <v>0</v>
      </c>
      <c r="AG44" s="47">
        <v>0.35535999999999995</v>
      </c>
      <c r="AH44" s="1276">
        <v>0</v>
      </c>
      <c r="AI44" s="1277"/>
    </row>
    <row r="45" spans="1:35" s="157" customFormat="1" ht="21.95" customHeight="1" x14ac:dyDescent="0.3">
      <c r="A45" s="100"/>
      <c r="B45" s="2003"/>
      <c r="C45" s="1267"/>
      <c r="D45" s="1268" t="s">
        <v>306</v>
      </c>
      <c r="E45" s="1269">
        <v>0</v>
      </c>
      <c r="F45" s="1269">
        <v>2.1299999999999999E-3</v>
      </c>
      <c r="G45" s="1269">
        <v>0</v>
      </c>
      <c r="H45" s="1269">
        <v>7.7200000000000001E-4</v>
      </c>
      <c r="I45" s="1269">
        <v>1.2350000000000002E-3</v>
      </c>
      <c r="J45" s="1269">
        <v>0</v>
      </c>
      <c r="K45" s="1269">
        <v>0</v>
      </c>
      <c r="L45" s="1269">
        <v>0</v>
      </c>
      <c r="M45" s="1269">
        <v>0</v>
      </c>
      <c r="N45" s="1269">
        <v>8.0020000000000004E-3</v>
      </c>
      <c r="O45" s="1269">
        <v>0</v>
      </c>
      <c r="P45" s="1278">
        <v>0</v>
      </c>
      <c r="Q45" s="1270">
        <f t="shared" si="0"/>
        <v>1.2139E-2</v>
      </c>
      <c r="R45" s="1290"/>
      <c r="S45" s="47"/>
      <c r="T45" s="47" t="s">
        <v>307</v>
      </c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1276">
        <v>0</v>
      </c>
      <c r="AI45" s="1277"/>
    </row>
    <row r="46" spans="1:35" s="157" customFormat="1" ht="21.95" customHeight="1" x14ac:dyDescent="0.3">
      <c r="A46" s="100"/>
      <c r="B46" s="2003"/>
      <c r="C46" s="1267"/>
      <c r="D46" s="1268" t="s">
        <v>307</v>
      </c>
      <c r="E46" s="1269"/>
      <c r="F46" s="1269"/>
      <c r="G46" s="1269"/>
      <c r="H46" s="1269"/>
      <c r="I46" s="1269"/>
      <c r="J46" s="1269"/>
      <c r="K46" s="1269"/>
      <c r="L46" s="1269"/>
      <c r="M46" s="1269"/>
      <c r="N46" s="1269"/>
      <c r="O46" s="1269"/>
      <c r="P46" s="1278"/>
      <c r="Q46" s="1270">
        <f t="shared" si="0"/>
        <v>0</v>
      </c>
      <c r="R46" s="1290"/>
      <c r="S46" s="47"/>
      <c r="T46" s="47" t="s">
        <v>308</v>
      </c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1276">
        <v>0</v>
      </c>
      <c r="AI46" s="1277"/>
    </row>
    <row r="47" spans="1:35" s="157" customFormat="1" ht="21.95" customHeight="1" x14ac:dyDescent="0.3">
      <c r="A47" s="100"/>
      <c r="B47" s="2004"/>
      <c r="C47" s="1271"/>
      <c r="D47" s="1272" t="s">
        <v>308</v>
      </c>
      <c r="E47" s="1273"/>
      <c r="F47" s="1273"/>
      <c r="G47" s="1273"/>
      <c r="H47" s="1273"/>
      <c r="I47" s="1273"/>
      <c r="J47" s="1273"/>
      <c r="K47" s="1273"/>
      <c r="L47" s="1273"/>
      <c r="M47" s="1273"/>
      <c r="N47" s="1273"/>
      <c r="O47" s="1273"/>
      <c r="P47" s="1279"/>
      <c r="Q47" s="1274">
        <f t="shared" si="0"/>
        <v>0</v>
      </c>
      <c r="R47" s="1290"/>
      <c r="S47" s="47" t="s">
        <v>181</v>
      </c>
      <c r="T47" s="47" t="s">
        <v>305</v>
      </c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1276">
        <v>0</v>
      </c>
      <c r="AI47" s="1277"/>
    </row>
    <row r="48" spans="1:35" s="157" customFormat="1" ht="21.95" customHeight="1" x14ac:dyDescent="0.3">
      <c r="A48" s="100"/>
      <c r="B48" s="2002">
        <v>12</v>
      </c>
      <c r="C48" s="1263" t="s">
        <v>183</v>
      </c>
      <c r="D48" s="1264" t="s">
        <v>305</v>
      </c>
      <c r="E48" s="1265"/>
      <c r="F48" s="1265"/>
      <c r="G48" s="1265"/>
      <c r="H48" s="1265"/>
      <c r="I48" s="1265"/>
      <c r="J48" s="1265"/>
      <c r="K48" s="1265"/>
      <c r="L48" s="1265"/>
      <c r="M48" s="1265"/>
      <c r="N48" s="1265"/>
      <c r="O48" s="1265"/>
      <c r="P48" s="1275"/>
      <c r="Q48" s="1266">
        <f t="shared" si="0"/>
        <v>0</v>
      </c>
      <c r="R48" s="1290"/>
      <c r="S48" s="47"/>
      <c r="T48" s="47" t="s">
        <v>306</v>
      </c>
      <c r="U48" s="47">
        <v>0</v>
      </c>
      <c r="V48" s="47">
        <v>2.1299999999999999E-3</v>
      </c>
      <c r="W48" s="47">
        <v>0</v>
      </c>
      <c r="X48" s="47">
        <v>7.7200000000000001E-4</v>
      </c>
      <c r="Y48" s="47">
        <v>1.2350000000000002E-3</v>
      </c>
      <c r="Z48" s="47">
        <v>0</v>
      </c>
      <c r="AA48" s="47">
        <v>0</v>
      </c>
      <c r="AB48" s="47">
        <v>0</v>
      </c>
      <c r="AC48" s="47">
        <v>0</v>
      </c>
      <c r="AD48" s="47">
        <v>8.0020000000000004E-3</v>
      </c>
      <c r="AE48" s="47">
        <v>0</v>
      </c>
      <c r="AF48" s="47">
        <v>0</v>
      </c>
      <c r="AG48" s="47">
        <v>1.2139E-2</v>
      </c>
      <c r="AH48" s="1276">
        <v>0</v>
      </c>
      <c r="AI48" s="1277"/>
    </row>
    <row r="49" spans="1:35" s="157" customFormat="1" ht="21.95" customHeight="1" x14ac:dyDescent="0.3">
      <c r="A49" s="100"/>
      <c r="B49" s="2003"/>
      <c r="C49" s="1267"/>
      <c r="D49" s="1268" t="s">
        <v>306</v>
      </c>
      <c r="E49" s="1269">
        <v>0</v>
      </c>
      <c r="F49" s="1269">
        <v>0</v>
      </c>
      <c r="G49" s="1269">
        <v>8.2799999999999996E-4</v>
      </c>
      <c r="H49" s="1269">
        <v>2.153E-3</v>
      </c>
      <c r="I49" s="1269">
        <v>0</v>
      </c>
      <c r="J49" s="1269">
        <v>0</v>
      </c>
      <c r="K49" s="1269">
        <v>1.5509999999999999E-3</v>
      </c>
      <c r="L49" s="1269">
        <v>0</v>
      </c>
      <c r="M49" s="1269">
        <v>0</v>
      </c>
      <c r="N49" s="1269">
        <v>6.5303E-2</v>
      </c>
      <c r="O49" s="1269">
        <v>1.5099E-2</v>
      </c>
      <c r="P49" s="1278">
        <v>0</v>
      </c>
      <c r="Q49" s="1270">
        <f t="shared" si="0"/>
        <v>8.4933999999999996E-2</v>
      </c>
      <c r="R49" s="1290"/>
      <c r="S49" s="47"/>
      <c r="T49" s="47" t="s">
        <v>307</v>
      </c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1276">
        <v>0</v>
      </c>
      <c r="AI49" s="1277"/>
    </row>
    <row r="50" spans="1:35" s="157" customFormat="1" ht="21.95" customHeight="1" x14ac:dyDescent="0.3">
      <c r="A50" s="100"/>
      <c r="B50" s="2003"/>
      <c r="C50" s="1267"/>
      <c r="D50" s="1268" t="s">
        <v>307</v>
      </c>
      <c r="E50" s="1269"/>
      <c r="F50" s="1269"/>
      <c r="G50" s="1269"/>
      <c r="H50" s="1269"/>
      <c r="I50" s="1269"/>
      <c r="J50" s="1269"/>
      <c r="K50" s="1269"/>
      <c r="L50" s="1269"/>
      <c r="M50" s="1269"/>
      <c r="N50" s="1269"/>
      <c r="O50" s="1269"/>
      <c r="P50" s="1278"/>
      <c r="Q50" s="1270">
        <f t="shared" si="0"/>
        <v>0</v>
      </c>
      <c r="R50" s="1290"/>
      <c r="S50" s="47"/>
      <c r="T50" s="47" t="s">
        <v>308</v>
      </c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1276">
        <v>0</v>
      </c>
      <c r="AI50" s="1277"/>
    </row>
    <row r="51" spans="1:35" s="157" customFormat="1" ht="21.95" customHeight="1" x14ac:dyDescent="0.3">
      <c r="A51" s="100"/>
      <c r="B51" s="2004"/>
      <c r="C51" s="1271"/>
      <c r="D51" s="1272" t="s">
        <v>308</v>
      </c>
      <c r="E51" s="1273"/>
      <c r="F51" s="1273"/>
      <c r="G51" s="1273"/>
      <c r="H51" s="1273"/>
      <c r="I51" s="1273"/>
      <c r="J51" s="1273"/>
      <c r="K51" s="1273"/>
      <c r="L51" s="1273"/>
      <c r="M51" s="1273"/>
      <c r="N51" s="1273"/>
      <c r="O51" s="1273"/>
      <c r="P51" s="1279"/>
      <c r="Q51" s="1274">
        <f t="shared" si="0"/>
        <v>0</v>
      </c>
      <c r="R51" s="1290"/>
      <c r="S51" s="47" t="s">
        <v>183</v>
      </c>
      <c r="T51" s="47" t="s">
        <v>305</v>
      </c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1276">
        <v>0</v>
      </c>
      <c r="AI51" s="1277"/>
    </row>
    <row r="52" spans="1:35" s="157" customFormat="1" ht="21.95" customHeight="1" x14ac:dyDescent="0.3">
      <c r="A52" s="100"/>
      <c r="B52" s="2002">
        <v>13</v>
      </c>
      <c r="C52" s="1263" t="s">
        <v>1722</v>
      </c>
      <c r="D52" s="1264" t="s">
        <v>305</v>
      </c>
      <c r="E52" s="1269"/>
      <c r="F52" s="1269"/>
      <c r="G52" s="1269"/>
      <c r="H52" s="1269"/>
      <c r="I52" s="1269"/>
      <c r="J52" s="1269"/>
      <c r="K52" s="1269"/>
      <c r="L52" s="1269"/>
      <c r="M52" s="1269"/>
      <c r="N52" s="1269"/>
      <c r="O52" s="1269"/>
      <c r="P52" s="1278"/>
      <c r="Q52" s="1270">
        <f t="shared" si="0"/>
        <v>0</v>
      </c>
      <c r="R52" s="1290"/>
      <c r="S52" s="47"/>
      <c r="T52" s="47" t="s">
        <v>306</v>
      </c>
      <c r="U52" s="47">
        <v>0</v>
      </c>
      <c r="V52" s="47">
        <v>0</v>
      </c>
      <c r="W52" s="47">
        <v>8.2799999999999996E-4</v>
      </c>
      <c r="X52" s="47">
        <v>2.153E-3</v>
      </c>
      <c r="Y52" s="47">
        <v>0</v>
      </c>
      <c r="Z52" s="47">
        <v>0</v>
      </c>
      <c r="AA52" s="47">
        <v>1.5509999999999999E-3</v>
      </c>
      <c r="AB52" s="47">
        <v>0</v>
      </c>
      <c r="AC52" s="47">
        <v>0</v>
      </c>
      <c r="AD52" s="47">
        <v>6.5303E-2</v>
      </c>
      <c r="AE52" s="47">
        <v>1.5099E-2</v>
      </c>
      <c r="AF52" s="47">
        <v>0</v>
      </c>
      <c r="AG52" s="47">
        <v>8.4933999999999996E-2</v>
      </c>
      <c r="AH52" s="1276">
        <v>0</v>
      </c>
      <c r="AI52" s="1277"/>
    </row>
    <row r="53" spans="1:35" s="157" customFormat="1" ht="21.95" customHeight="1" x14ac:dyDescent="0.3">
      <c r="A53" s="100"/>
      <c r="B53" s="2003"/>
      <c r="C53" s="1267"/>
      <c r="D53" s="1268" t="s">
        <v>306</v>
      </c>
      <c r="E53" s="1269">
        <v>0.13018000000000002</v>
      </c>
      <c r="F53" s="1269">
        <v>1.5388579999999998</v>
      </c>
      <c r="G53" s="1269">
        <v>1.8013969999999999</v>
      </c>
      <c r="H53" s="1269">
        <v>0.65690800000000005</v>
      </c>
      <c r="I53" s="1269">
        <v>1.4560489999999999</v>
      </c>
      <c r="J53" s="1269">
        <v>1.7060899999999999</v>
      </c>
      <c r="K53" s="1269">
        <v>1.5663940000000001</v>
      </c>
      <c r="L53" s="1269">
        <v>1.682758</v>
      </c>
      <c r="M53" s="1269">
        <v>1.6505029999999998</v>
      </c>
      <c r="N53" s="1269">
        <v>1.5548040000000001</v>
      </c>
      <c r="O53" s="1269">
        <v>1.417853</v>
      </c>
      <c r="P53" s="1278">
        <v>1.7524040000000001</v>
      </c>
      <c r="Q53" s="1270">
        <f t="shared" si="0"/>
        <v>16.914197999999999</v>
      </c>
      <c r="R53" s="1290"/>
      <c r="S53" s="47"/>
      <c r="T53" s="47" t="s">
        <v>307</v>
      </c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1276">
        <v>0</v>
      </c>
      <c r="AI53" s="1277"/>
    </row>
    <row r="54" spans="1:35" s="157" customFormat="1" ht="21.95" customHeight="1" x14ac:dyDescent="0.3">
      <c r="A54" s="100"/>
      <c r="B54" s="2003"/>
      <c r="C54" s="1267"/>
      <c r="D54" s="1268" t="s">
        <v>307</v>
      </c>
      <c r="E54" s="1269"/>
      <c r="F54" s="1269"/>
      <c r="G54" s="1269"/>
      <c r="H54" s="1269"/>
      <c r="I54" s="1269"/>
      <c r="J54" s="1269"/>
      <c r="K54" s="1269"/>
      <c r="L54" s="1269"/>
      <c r="M54" s="1269"/>
      <c r="N54" s="1269"/>
      <c r="O54" s="1269"/>
      <c r="P54" s="1278"/>
      <c r="Q54" s="1270">
        <f t="shared" si="0"/>
        <v>0</v>
      </c>
      <c r="R54" s="1290"/>
      <c r="S54" s="47"/>
      <c r="T54" s="47" t="s">
        <v>308</v>
      </c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1276">
        <v>0</v>
      </c>
      <c r="AI54" s="1277"/>
    </row>
    <row r="55" spans="1:35" s="157" customFormat="1" ht="21.95" customHeight="1" x14ac:dyDescent="0.3">
      <c r="A55" s="100"/>
      <c r="B55" s="2004"/>
      <c r="C55" s="1271"/>
      <c r="D55" s="1272" t="s">
        <v>308</v>
      </c>
      <c r="E55" s="1269"/>
      <c r="F55" s="1269"/>
      <c r="G55" s="1269"/>
      <c r="H55" s="1269"/>
      <c r="I55" s="1269"/>
      <c r="J55" s="1269"/>
      <c r="K55" s="1269"/>
      <c r="L55" s="1269"/>
      <c r="M55" s="1269"/>
      <c r="N55" s="1269"/>
      <c r="O55" s="1269"/>
      <c r="P55" s="1278"/>
      <c r="Q55" s="1270">
        <f t="shared" si="0"/>
        <v>0</v>
      </c>
      <c r="R55" s="1290"/>
      <c r="S55" s="47" t="s">
        <v>1722</v>
      </c>
      <c r="T55" s="47" t="s">
        <v>305</v>
      </c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1276">
        <v>0</v>
      </c>
      <c r="AI55" s="1277"/>
    </row>
    <row r="56" spans="1:35" s="157" customFormat="1" ht="21.95" customHeight="1" x14ac:dyDescent="0.3">
      <c r="A56" s="100"/>
      <c r="B56" s="2002">
        <v>14</v>
      </c>
      <c r="C56" s="1263" t="s">
        <v>185</v>
      </c>
      <c r="D56" s="1264" t="s">
        <v>305</v>
      </c>
      <c r="E56" s="1265"/>
      <c r="F56" s="1265"/>
      <c r="G56" s="1265"/>
      <c r="H56" s="1265"/>
      <c r="I56" s="1265"/>
      <c r="J56" s="1265"/>
      <c r="K56" s="1265"/>
      <c r="L56" s="1265"/>
      <c r="M56" s="1265"/>
      <c r="N56" s="1265"/>
      <c r="O56" s="1265"/>
      <c r="P56" s="1275"/>
      <c r="Q56" s="1266">
        <f t="shared" si="0"/>
        <v>0</v>
      </c>
      <c r="R56" s="1290"/>
      <c r="S56" s="47"/>
      <c r="T56" s="47" t="s">
        <v>306</v>
      </c>
      <c r="U56" s="47">
        <v>0.13018000000000002</v>
      </c>
      <c r="V56" s="47">
        <v>1.5388579999999998</v>
      </c>
      <c r="W56" s="47">
        <v>1.8013969999999999</v>
      </c>
      <c r="X56" s="47">
        <v>0.65690800000000005</v>
      </c>
      <c r="Y56" s="47">
        <v>1.4560489999999999</v>
      </c>
      <c r="Z56" s="47">
        <v>1.7060899999999999</v>
      </c>
      <c r="AA56" s="47">
        <v>1.5663940000000001</v>
      </c>
      <c r="AB56" s="47">
        <v>1.682758</v>
      </c>
      <c r="AC56" s="47">
        <v>1.6505029999999998</v>
      </c>
      <c r="AD56" s="47">
        <v>1.5548040000000001</v>
      </c>
      <c r="AE56" s="47">
        <v>1.417853</v>
      </c>
      <c r="AF56" s="47">
        <v>1.7524040000000001</v>
      </c>
      <c r="AG56" s="47">
        <v>16.914197999999999</v>
      </c>
      <c r="AH56" s="1276">
        <v>0</v>
      </c>
      <c r="AI56" s="1277"/>
    </row>
    <row r="57" spans="1:35" s="157" customFormat="1" ht="21.95" customHeight="1" x14ac:dyDescent="0.3">
      <c r="A57" s="100"/>
      <c r="B57" s="2003"/>
      <c r="C57" s="1267"/>
      <c r="D57" s="1268" t="s">
        <v>306</v>
      </c>
      <c r="E57" s="1269">
        <v>4.7860010000000006</v>
      </c>
      <c r="F57" s="1269">
        <v>4.9970140000000001</v>
      </c>
      <c r="G57" s="1269">
        <v>6.1734399999999994</v>
      </c>
      <c r="H57" s="1269">
        <v>0</v>
      </c>
      <c r="I57" s="1269">
        <v>0.44377800000000001</v>
      </c>
      <c r="J57" s="1269">
        <v>6.4724849999999998</v>
      </c>
      <c r="K57" s="1269">
        <v>6.3202400000000001</v>
      </c>
      <c r="L57" s="1269">
        <v>6.8206310000000006</v>
      </c>
      <c r="M57" s="1269">
        <v>5.9483810000000004</v>
      </c>
      <c r="N57" s="1269">
        <v>6.6885349999999999</v>
      </c>
      <c r="O57" s="1269">
        <v>6.1396509999999997</v>
      </c>
      <c r="P57" s="1278">
        <v>5.9042920000000008</v>
      </c>
      <c r="Q57" s="1270">
        <f t="shared" si="0"/>
        <v>60.694447999999994</v>
      </c>
      <c r="R57" s="1290"/>
      <c r="S57" s="47"/>
      <c r="T57" s="47" t="s">
        <v>307</v>
      </c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1276">
        <v>0</v>
      </c>
      <c r="AI57" s="1277"/>
    </row>
    <row r="58" spans="1:35" s="157" customFormat="1" ht="21.95" customHeight="1" x14ac:dyDescent="0.3">
      <c r="A58" s="100"/>
      <c r="B58" s="2003"/>
      <c r="C58" s="1267"/>
      <c r="D58" s="1268" t="s">
        <v>307</v>
      </c>
      <c r="E58" s="1269"/>
      <c r="F58" s="1269"/>
      <c r="G58" s="1269"/>
      <c r="H58" s="1269"/>
      <c r="I58" s="1269"/>
      <c r="J58" s="1269"/>
      <c r="K58" s="1269"/>
      <c r="L58" s="1269"/>
      <c r="M58" s="1269"/>
      <c r="N58" s="1269"/>
      <c r="O58" s="1269"/>
      <c r="P58" s="1278"/>
      <c r="Q58" s="1270">
        <f t="shared" si="0"/>
        <v>0</v>
      </c>
      <c r="R58" s="1290"/>
      <c r="S58" s="47"/>
      <c r="T58" s="47" t="s">
        <v>308</v>
      </c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1276">
        <v>0</v>
      </c>
      <c r="AI58" s="1277"/>
    </row>
    <row r="59" spans="1:35" s="157" customFormat="1" ht="21.95" customHeight="1" x14ac:dyDescent="0.3">
      <c r="A59" s="100"/>
      <c r="B59" s="2004"/>
      <c r="C59" s="1271"/>
      <c r="D59" s="1272" t="s">
        <v>308</v>
      </c>
      <c r="E59" s="1273"/>
      <c r="F59" s="1273"/>
      <c r="G59" s="1273"/>
      <c r="H59" s="1273"/>
      <c r="I59" s="1273"/>
      <c r="J59" s="1273"/>
      <c r="K59" s="1273"/>
      <c r="L59" s="1273"/>
      <c r="M59" s="1273"/>
      <c r="N59" s="1273"/>
      <c r="O59" s="1273"/>
      <c r="P59" s="1279"/>
      <c r="Q59" s="1274">
        <f t="shared" si="0"/>
        <v>0</v>
      </c>
      <c r="R59" s="1290"/>
      <c r="S59" s="47" t="s">
        <v>185</v>
      </c>
      <c r="T59" s="47" t="s">
        <v>305</v>
      </c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1276">
        <v>0</v>
      </c>
      <c r="AI59" s="1277"/>
    </row>
    <row r="60" spans="1:35" s="157" customFormat="1" ht="21.95" customHeight="1" x14ac:dyDescent="0.3">
      <c r="A60" s="100"/>
      <c r="B60" s="2002">
        <v>15</v>
      </c>
      <c r="C60" s="1263" t="s">
        <v>187</v>
      </c>
      <c r="D60" s="1264" t="s">
        <v>305</v>
      </c>
      <c r="E60" s="1265"/>
      <c r="F60" s="1265"/>
      <c r="G60" s="1265"/>
      <c r="H60" s="1265"/>
      <c r="I60" s="1265"/>
      <c r="J60" s="1265"/>
      <c r="K60" s="1265"/>
      <c r="L60" s="1265"/>
      <c r="M60" s="1265"/>
      <c r="N60" s="1265"/>
      <c r="O60" s="1265"/>
      <c r="P60" s="1275"/>
      <c r="Q60" s="1266">
        <f t="shared" si="0"/>
        <v>0</v>
      </c>
      <c r="R60" s="1290"/>
      <c r="S60" s="47"/>
      <c r="T60" s="47" t="s">
        <v>306</v>
      </c>
      <c r="U60" s="47">
        <v>4.7860010000000006</v>
      </c>
      <c r="V60" s="47">
        <v>4.9970140000000001</v>
      </c>
      <c r="W60" s="47">
        <v>6.1734399999999994</v>
      </c>
      <c r="X60" s="47">
        <v>0</v>
      </c>
      <c r="Y60" s="47">
        <v>0.44377800000000001</v>
      </c>
      <c r="Z60" s="47">
        <v>6.4724849999999998</v>
      </c>
      <c r="AA60" s="47">
        <v>6.3202400000000001</v>
      </c>
      <c r="AB60" s="47">
        <v>6.8206310000000006</v>
      </c>
      <c r="AC60" s="47">
        <v>5.9483810000000004</v>
      </c>
      <c r="AD60" s="47">
        <v>6.6885349999999999</v>
      </c>
      <c r="AE60" s="47">
        <v>6.1396509999999997</v>
      </c>
      <c r="AF60" s="47">
        <v>5.9042920000000008</v>
      </c>
      <c r="AG60" s="47">
        <v>60.694447999999994</v>
      </c>
      <c r="AH60" s="1276">
        <v>0</v>
      </c>
      <c r="AI60" s="1277"/>
    </row>
    <row r="61" spans="1:35" s="157" customFormat="1" ht="21.95" customHeight="1" x14ac:dyDescent="0.3">
      <c r="A61" s="100"/>
      <c r="B61" s="2003"/>
      <c r="C61" s="1267"/>
      <c r="D61" s="1268" t="s">
        <v>306</v>
      </c>
      <c r="E61" s="1269">
        <v>13.064988</v>
      </c>
      <c r="F61" s="1269">
        <v>12.660948000000001</v>
      </c>
      <c r="G61" s="1269">
        <v>11.073629</v>
      </c>
      <c r="H61" s="1269">
        <v>9.6462090000000007</v>
      </c>
      <c r="I61" s="1269">
        <v>13.039151</v>
      </c>
      <c r="J61" s="1269">
        <v>7.3958270000000006</v>
      </c>
      <c r="K61" s="1269">
        <v>14.821769</v>
      </c>
      <c r="L61" s="1269">
        <v>15.128738</v>
      </c>
      <c r="M61" s="1269">
        <v>12.788949000000001</v>
      </c>
      <c r="N61" s="1269">
        <v>15.02233</v>
      </c>
      <c r="O61" s="1269">
        <v>10.869020000000001</v>
      </c>
      <c r="P61" s="1278">
        <v>13.31884</v>
      </c>
      <c r="Q61" s="1270">
        <f t="shared" si="0"/>
        <v>148.830398</v>
      </c>
      <c r="R61" s="1290"/>
      <c r="S61" s="47"/>
      <c r="T61" s="47" t="s">
        <v>307</v>
      </c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1276">
        <v>0</v>
      </c>
      <c r="AI61" s="1277"/>
    </row>
    <row r="62" spans="1:35" s="157" customFormat="1" ht="21.95" customHeight="1" x14ac:dyDescent="0.3">
      <c r="A62" s="100"/>
      <c r="B62" s="2003"/>
      <c r="C62" s="1267"/>
      <c r="D62" s="1268" t="s">
        <v>307</v>
      </c>
      <c r="E62" s="1269"/>
      <c r="F62" s="1269"/>
      <c r="G62" s="1269"/>
      <c r="H62" s="1269"/>
      <c r="I62" s="1269"/>
      <c r="J62" s="1269"/>
      <c r="K62" s="1269"/>
      <c r="L62" s="1269"/>
      <c r="M62" s="1269"/>
      <c r="N62" s="1269"/>
      <c r="O62" s="1269"/>
      <c r="P62" s="1278"/>
      <c r="Q62" s="1270">
        <f t="shared" si="0"/>
        <v>0</v>
      </c>
      <c r="R62" s="1290"/>
      <c r="S62" s="47"/>
      <c r="T62" s="47" t="s">
        <v>308</v>
      </c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1276">
        <v>0</v>
      </c>
      <c r="AI62" s="1277"/>
    </row>
    <row r="63" spans="1:35" s="157" customFormat="1" ht="21.95" customHeight="1" x14ac:dyDescent="0.3">
      <c r="A63" s="100"/>
      <c r="B63" s="2004"/>
      <c r="C63" s="1271"/>
      <c r="D63" s="1272" t="s">
        <v>308</v>
      </c>
      <c r="E63" s="1273"/>
      <c r="F63" s="1273"/>
      <c r="G63" s="1273"/>
      <c r="H63" s="1273"/>
      <c r="I63" s="1273"/>
      <c r="J63" s="1273"/>
      <c r="K63" s="1273"/>
      <c r="L63" s="1273"/>
      <c r="M63" s="1273"/>
      <c r="N63" s="1273"/>
      <c r="O63" s="1273"/>
      <c r="P63" s="1279"/>
      <c r="Q63" s="1274">
        <f t="shared" si="0"/>
        <v>0</v>
      </c>
      <c r="R63" s="1290"/>
      <c r="S63" s="47" t="s">
        <v>187</v>
      </c>
      <c r="T63" s="47" t="s">
        <v>305</v>
      </c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1276">
        <v>0</v>
      </c>
      <c r="AI63" s="1277"/>
    </row>
    <row r="64" spans="1:35" s="157" customFormat="1" ht="21.95" customHeight="1" x14ac:dyDescent="0.3">
      <c r="A64" s="100"/>
      <c r="B64" s="2002">
        <v>16</v>
      </c>
      <c r="C64" s="1263" t="s">
        <v>189</v>
      </c>
      <c r="D64" s="1264" t="s">
        <v>305</v>
      </c>
      <c r="E64" s="1265"/>
      <c r="F64" s="1265"/>
      <c r="G64" s="1265"/>
      <c r="H64" s="1265"/>
      <c r="I64" s="1265"/>
      <c r="J64" s="1265"/>
      <c r="K64" s="1265"/>
      <c r="L64" s="1265"/>
      <c r="M64" s="1265"/>
      <c r="N64" s="1265"/>
      <c r="O64" s="1265"/>
      <c r="P64" s="1275"/>
      <c r="Q64" s="1266">
        <f t="shared" si="0"/>
        <v>0</v>
      </c>
      <c r="R64" s="1290"/>
      <c r="S64" s="47"/>
      <c r="T64" s="47" t="s">
        <v>306</v>
      </c>
      <c r="U64" s="47">
        <v>13.064988</v>
      </c>
      <c r="V64" s="47">
        <v>12.660948000000001</v>
      </c>
      <c r="W64" s="47">
        <v>11.073629</v>
      </c>
      <c r="X64" s="47">
        <v>9.6462090000000007</v>
      </c>
      <c r="Y64" s="47">
        <v>13.039151</v>
      </c>
      <c r="Z64" s="47">
        <v>7.3958270000000006</v>
      </c>
      <c r="AA64" s="47">
        <v>14.821769</v>
      </c>
      <c r="AB64" s="47">
        <v>15.128738</v>
      </c>
      <c r="AC64" s="47">
        <v>12.788949000000001</v>
      </c>
      <c r="AD64" s="47">
        <v>15.02233</v>
      </c>
      <c r="AE64" s="47">
        <v>10.869020000000001</v>
      </c>
      <c r="AF64" s="47">
        <v>13.31884</v>
      </c>
      <c r="AG64" s="47">
        <v>148.830398</v>
      </c>
      <c r="AH64" s="1276">
        <v>0</v>
      </c>
      <c r="AI64" s="1277"/>
    </row>
    <row r="65" spans="1:35" s="157" customFormat="1" ht="21.95" customHeight="1" x14ac:dyDescent="0.3">
      <c r="A65" s="100"/>
      <c r="B65" s="2003"/>
      <c r="C65" s="1267"/>
      <c r="D65" s="1268" t="s">
        <v>306</v>
      </c>
      <c r="E65" s="1269">
        <v>0</v>
      </c>
      <c r="F65" s="1269">
        <v>0</v>
      </c>
      <c r="G65" s="1269">
        <v>0</v>
      </c>
      <c r="H65" s="1269">
        <v>0</v>
      </c>
      <c r="I65" s="1269">
        <v>0</v>
      </c>
      <c r="J65" s="1269">
        <v>0</v>
      </c>
      <c r="K65" s="1269">
        <v>0</v>
      </c>
      <c r="L65" s="1269">
        <v>0</v>
      </c>
      <c r="M65" s="1269">
        <v>0</v>
      </c>
      <c r="N65" s="1269">
        <v>0</v>
      </c>
      <c r="O65" s="1269">
        <v>0</v>
      </c>
      <c r="P65" s="1278">
        <v>0</v>
      </c>
      <c r="Q65" s="1270">
        <f t="shared" si="0"/>
        <v>0</v>
      </c>
      <c r="R65" s="1290"/>
      <c r="S65" s="47"/>
      <c r="T65" s="47" t="s">
        <v>307</v>
      </c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1276">
        <v>0</v>
      </c>
      <c r="AI65" s="1277"/>
    </row>
    <row r="66" spans="1:35" s="157" customFormat="1" ht="21.95" customHeight="1" x14ac:dyDescent="0.3">
      <c r="A66" s="100"/>
      <c r="B66" s="2003"/>
      <c r="C66" s="1267"/>
      <c r="D66" s="1268" t="s">
        <v>307</v>
      </c>
      <c r="E66" s="1269"/>
      <c r="F66" s="1269"/>
      <c r="G66" s="1269"/>
      <c r="H66" s="1269"/>
      <c r="I66" s="1269"/>
      <c r="J66" s="1269"/>
      <c r="K66" s="1269"/>
      <c r="L66" s="1269"/>
      <c r="M66" s="1269"/>
      <c r="N66" s="1269"/>
      <c r="O66" s="1269"/>
      <c r="P66" s="1278"/>
      <c r="Q66" s="1270">
        <f t="shared" si="0"/>
        <v>0</v>
      </c>
      <c r="R66" s="1290"/>
      <c r="S66" s="47"/>
      <c r="T66" s="47" t="s">
        <v>308</v>
      </c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1276">
        <v>0</v>
      </c>
      <c r="AI66" s="1277"/>
    </row>
    <row r="67" spans="1:35" s="157" customFormat="1" ht="21.95" customHeight="1" x14ac:dyDescent="0.3">
      <c r="A67" s="100"/>
      <c r="B67" s="2004"/>
      <c r="C67" s="1271"/>
      <c r="D67" s="1272" t="s">
        <v>308</v>
      </c>
      <c r="E67" s="1273"/>
      <c r="F67" s="1273"/>
      <c r="G67" s="1273"/>
      <c r="H67" s="1273"/>
      <c r="I67" s="1273"/>
      <c r="J67" s="1273"/>
      <c r="K67" s="1273"/>
      <c r="L67" s="1273"/>
      <c r="M67" s="1273"/>
      <c r="N67" s="1273"/>
      <c r="O67" s="1273"/>
      <c r="P67" s="1279"/>
      <c r="Q67" s="1274">
        <f t="shared" si="0"/>
        <v>0</v>
      </c>
      <c r="R67" s="1290"/>
      <c r="S67" s="47" t="s">
        <v>189</v>
      </c>
      <c r="T67" s="47" t="s">
        <v>305</v>
      </c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1276">
        <v>0</v>
      </c>
      <c r="AI67" s="1277"/>
    </row>
    <row r="68" spans="1:35" s="157" customFormat="1" ht="21.95" customHeight="1" x14ac:dyDescent="0.3">
      <c r="A68" s="100"/>
      <c r="B68" s="2002">
        <v>17</v>
      </c>
      <c r="C68" s="1263" t="s">
        <v>191</v>
      </c>
      <c r="D68" s="1264" t="s">
        <v>305</v>
      </c>
      <c r="E68" s="1265"/>
      <c r="F68" s="1265"/>
      <c r="G68" s="1265"/>
      <c r="H68" s="1265"/>
      <c r="I68" s="1265"/>
      <c r="J68" s="1265"/>
      <c r="K68" s="1265"/>
      <c r="L68" s="1265"/>
      <c r="M68" s="1265"/>
      <c r="N68" s="1265"/>
      <c r="O68" s="1265"/>
      <c r="P68" s="1275"/>
      <c r="Q68" s="1266">
        <f t="shared" si="0"/>
        <v>0</v>
      </c>
      <c r="R68" s="1290"/>
      <c r="S68" s="47"/>
      <c r="T68" s="47" t="s">
        <v>306</v>
      </c>
      <c r="U68" s="47">
        <v>0</v>
      </c>
      <c r="V68" s="47">
        <v>0</v>
      </c>
      <c r="W68" s="47">
        <v>0</v>
      </c>
      <c r="X68" s="47">
        <v>0</v>
      </c>
      <c r="Y68" s="47">
        <v>0</v>
      </c>
      <c r="Z68" s="47">
        <v>0</v>
      </c>
      <c r="AA68" s="47">
        <v>0</v>
      </c>
      <c r="AB68" s="47">
        <v>0</v>
      </c>
      <c r="AC68" s="47">
        <v>0</v>
      </c>
      <c r="AD68" s="47">
        <v>0</v>
      </c>
      <c r="AE68" s="47">
        <v>0</v>
      </c>
      <c r="AF68" s="47">
        <v>0</v>
      </c>
      <c r="AG68" s="47">
        <v>0</v>
      </c>
      <c r="AH68" s="1276">
        <v>0</v>
      </c>
      <c r="AI68" s="1277"/>
    </row>
    <row r="69" spans="1:35" s="157" customFormat="1" ht="21.95" customHeight="1" x14ac:dyDescent="0.3">
      <c r="A69" s="100"/>
      <c r="B69" s="2003"/>
      <c r="C69" s="1267"/>
      <c r="D69" s="1268" t="s">
        <v>306</v>
      </c>
      <c r="E69" s="1269">
        <v>0</v>
      </c>
      <c r="F69" s="1269">
        <v>0</v>
      </c>
      <c r="G69" s="1269">
        <v>0</v>
      </c>
      <c r="H69" s="1269">
        <v>0</v>
      </c>
      <c r="I69" s="1269">
        <v>0</v>
      </c>
      <c r="J69" s="1269">
        <v>0</v>
      </c>
      <c r="K69" s="1269">
        <v>0</v>
      </c>
      <c r="L69" s="1269">
        <v>0</v>
      </c>
      <c r="M69" s="1269">
        <v>0</v>
      </c>
      <c r="N69" s="1269">
        <v>0</v>
      </c>
      <c r="O69" s="1269">
        <v>0</v>
      </c>
      <c r="P69" s="1278">
        <v>0</v>
      </c>
      <c r="Q69" s="1270">
        <f t="shared" si="0"/>
        <v>0</v>
      </c>
      <c r="R69" s="1290"/>
      <c r="S69" s="47"/>
      <c r="T69" s="47" t="s">
        <v>307</v>
      </c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1276">
        <v>0</v>
      </c>
      <c r="AI69" s="1277"/>
    </row>
    <row r="70" spans="1:35" s="157" customFormat="1" ht="21.95" customHeight="1" x14ac:dyDescent="0.3">
      <c r="A70" s="100"/>
      <c r="B70" s="2003"/>
      <c r="C70" s="1267"/>
      <c r="D70" s="1268" t="s">
        <v>307</v>
      </c>
      <c r="E70" s="1269"/>
      <c r="F70" s="1269"/>
      <c r="G70" s="1269"/>
      <c r="H70" s="1269"/>
      <c r="I70" s="1269"/>
      <c r="J70" s="1269"/>
      <c r="K70" s="1269"/>
      <c r="L70" s="1269"/>
      <c r="M70" s="1269"/>
      <c r="N70" s="1269"/>
      <c r="O70" s="1269"/>
      <c r="P70" s="1278"/>
      <c r="Q70" s="1270">
        <f t="shared" si="0"/>
        <v>0</v>
      </c>
      <c r="R70" s="1290"/>
      <c r="S70" s="47"/>
      <c r="T70" s="47" t="s">
        <v>308</v>
      </c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1276">
        <v>0</v>
      </c>
      <c r="AI70" s="1277"/>
    </row>
    <row r="71" spans="1:35" s="157" customFormat="1" ht="21.95" customHeight="1" x14ac:dyDescent="0.3">
      <c r="A71" s="100"/>
      <c r="B71" s="2004"/>
      <c r="C71" s="1271"/>
      <c r="D71" s="1272" t="s">
        <v>308</v>
      </c>
      <c r="E71" s="1273"/>
      <c r="F71" s="1273"/>
      <c r="G71" s="1273"/>
      <c r="H71" s="1273"/>
      <c r="I71" s="1273"/>
      <c r="J71" s="1273"/>
      <c r="K71" s="1273"/>
      <c r="L71" s="1273"/>
      <c r="M71" s="1273"/>
      <c r="N71" s="1273"/>
      <c r="O71" s="1273"/>
      <c r="P71" s="1279"/>
      <c r="Q71" s="1274">
        <f t="shared" si="0"/>
        <v>0</v>
      </c>
      <c r="R71" s="1290"/>
      <c r="S71" s="47" t="s">
        <v>191</v>
      </c>
      <c r="T71" s="47" t="s">
        <v>305</v>
      </c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1276">
        <v>0</v>
      </c>
      <c r="AI71" s="1277"/>
    </row>
    <row r="72" spans="1:35" s="157" customFormat="1" ht="21.95" customHeight="1" x14ac:dyDescent="0.3">
      <c r="A72" s="100"/>
      <c r="B72" s="2002">
        <v>18</v>
      </c>
      <c r="C72" s="1263" t="s">
        <v>193</v>
      </c>
      <c r="D72" s="1264" t="s">
        <v>305</v>
      </c>
      <c r="E72" s="1265"/>
      <c r="F72" s="1265"/>
      <c r="G72" s="1265"/>
      <c r="H72" s="1265"/>
      <c r="I72" s="1265"/>
      <c r="J72" s="1265"/>
      <c r="K72" s="1265"/>
      <c r="L72" s="1265"/>
      <c r="M72" s="1265"/>
      <c r="N72" s="1265"/>
      <c r="O72" s="1265"/>
      <c r="P72" s="1275"/>
      <c r="Q72" s="1266">
        <f t="shared" ref="Q72:Q135" si="1">+SUM(E72:P72)</f>
        <v>0</v>
      </c>
      <c r="R72" s="1290"/>
      <c r="S72" s="47"/>
      <c r="T72" s="47" t="s">
        <v>306</v>
      </c>
      <c r="U72" s="47">
        <v>0</v>
      </c>
      <c r="V72" s="47">
        <v>0</v>
      </c>
      <c r="W72" s="47">
        <v>0</v>
      </c>
      <c r="X72" s="47">
        <v>0</v>
      </c>
      <c r="Y72" s="47">
        <v>0</v>
      </c>
      <c r="Z72" s="47">
        <v>0</v>
      </c>
      <c r="AA72" s="47">
        <v>0</v>
      </c>
      <c r="AB72" s="47">
        <v>0</v>
      </c>
      <c r="AC72" s="47">
        <v>0</v>
      </c>
      <c r="AD72" s="47">
        <v>0</v>
      </c>
      <c r="AE72" s="47">
        <v>0</v>
      </c>
      <c r="AF72" s="47">
        <v>0</v>
      </c>
      <c r="AG72" s="47">
        <v>0</v>
      </c>
      <c r="AH72" s="1276">
        <v>0</v>
      </c>
      <c r="AI72" s="1277"/>
    </row>
    <row r="73" spans="1:35" s="157" customFormat="1" ht="21.95" customHeight="1" x14ac:dyDescent="0.3">
      <c r="A73" s="100"/>
      <c r="B73" s="2003"/>
      <c r="C73" s="1267"/>
      <c r="D73" s="1268" t="s">
        <v>306</v>
      </c>
      <c r="E73" s="1269">
        <v>0</v>
      </c>
      <c r="F73" s="1269">
        <v>0</v>
      </c>
      <c r="G73" s="1269">
        <v>0</v>
      </c>
      <c r="H73" s="1269">
        <v>0</v>
      </c>
      <c r="I73" s="1269">
        <v>0</v>
      </c>
      <c r="J73" s="1269">
        <v>0</v>
      </c>
      <c r="K73" s="1269">
        <v>0</v>
      </c>
      <c r="L73" s="1269">
        <v>0</v>
      </c>
      <c r="M73" s="1269">
        <v>0</v>
      </c>
      <c r="N73" s="1269">
        <v>0</v>
      </c>
      <c r="O73" s="1269">
        <v>0</v>
      </c>
      <c r="P73" s="1278">
        <v>0</v>
      </c>
      <c r="Q73" s="1270">
        <f t="shared" si="1"/>
        <v>0</v>
      </c>
      <c r="R73" s="1290"/>
      <c r="S73" s="47"/>
      <c r="T73" s="47" t="s">
        <v>307</v>
      </c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1276">
        <v>0</v>
      </c>
      <c r="AI73" s="1277"/>
    </row>
    <row r="74" spans="1:35" s="157" customFormat="1" ht="21.95" customHeight="1" x14ac:dyDescent="0.3">
      <c r="A74" s="100"/>
      <c r="B74" s="2003"/>
      <c r="C74" s="1267"/>
      <c r="D74" s="1268" t="s">
        <v>307</v>
      </c>
      <c r="E74" s="1269"/>
      <c r="F74" s="1269"/>
      <c r="G74" s="1269"/>
      <c r="H74" s="1269"/>
      <c r="I74" s="1269"/>
      <c r="J74" s="1269"/>
      <c r="K74" s="1269"/>
      <c r="L74" s="1269"/>
      <c r="M74" s="1269"/>
      <c r="N74" s="1269"/>
      <c r="O74" s="1269"/>
      <c r="P74" s="1278"/>
      <c r="Q74" s="1270">
        <f t="shared" si="1"/>
        <v>0</v>
      </c>
      <c r="R74" s="1290"/>
      <c r="S74" s="47"/>
      <c r="T74" s="47" t="s">
        <v>308</v>
      </c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1276">
        <v>0</v>
      </c>
      <c r="AI74" s="1277"/>
    </row>
    <row r="75" spans="1:35" s="157" customFormat="1" ht="21.95" customHeight="1" x14ac:dyDescent="0.3">
      <c r="A75" s="100"/>
      <c r="B75" s="2004"/>
      <c r="C75" s="1271"/>
      <c r="D75" s="1272" t="s">
        <v>308</v>
      </c>
      <c r="E75" s="1273"/>
      <c r="F75" s="1273"/>
      <c r="G75" s="1273"/>
      <c r="H75" s="1273"/>
      <c r="I75" s="1273"/>
      <c r="J75" s="1273"/>
      <c r="K75" s="1273"/>
      <c r="L75" s="1273"/>
      <c r="M75" s="1273"/>
      <c r="N75" s="1273"/>
      <c r="O75" s="1273"/>
      <c r="P75" s="1279"/>
      <c r="Q75" s="1274">
        <f t="shared" si="1"/>
        <v>0</v>
      </c>
      <c r="R75" s="1290"/>
      <c r="S75" s="47" t="s">
        <v>193</v>
      </c>
      <c r="T75" s="47" t="s">
        <v>305</v>
      </c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1276">
        <v>0</v>
      </c>
      <c r="AI75" s="1277"/>
    </row>
    <row r="76" spans="1:35" s="157" customFormat="1" ht="21.95" customHeight="1" x14ac:dyDescent="0.3">
      <c r="A76" s="100"/>
      <c r="B76" s="2002">
        <v>19</v>
      </c>
      <c r="C76" s="1263" t="s">
        <v>195</v>
      </c>
      <c r="D76" s="1264" t="s">
        <v>305</v>
      </c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78"/>
      <c r="Q76" s="1270">
        <f t="shared" si="1"/>
        <v>0</v>
      </c>
      <c r="R76" s="1290"/>
      <c r="S76" s="47"/>
      <c r="T76" s="47" t="s">
        <v>306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0</v>
      </c>
      <c r="AB76" s="47">
        <v>0</v>
      </c>
      <c r="AC76" s="47">
        <v>0</v>
      </c>
      <c r="AD76" s="47">
        <v>0</v>
      </c>
      <c r="AE76" s="47">
        <v>0</v>
      </c>
      <c r="AF76" s="47">
        <v>0</v>
      </c>
      <c r="AG76" s="47">
        <v>0</v>
      </c>
      <c r="AH76" s="1276">
        <v>0</v>
      </c>
      <c r="AI76" s="1277"/>
    </row>
    <row r="77" spans="1:35" s="157" customFormat="1" ht="21.95" customHeight="1" x14ac:dyDescent="0.3">
      <c r="A77" s="100"/>
      <c r="B77" s="2003"/>
      <c r="C77" s="1267"/>
      <c r="D77" s="1268" t="s">
        <v>306</v>
      </c>
      <c r="E77" s="1269">
        <v>0</v>
      </c>
      <c r="F77" s="1269">
        <v>0</v>
      </c>
      <c r="G77" s="1269">
        <v>0</v>
      </c>
      <c r="H77" s="1269">
        <v>1.0940000000000001E-3</v>
      </c>
      <c r="I77" s="1269">
        <v>0</v>
      </c>
      <c r="J77" s="1269">
        <v>0</v>
      </c>
      <c r="K77" s="1269">
        <v>0</v>
      </c>
      <c r="L77" s="1269">
        <v>0</v>
      </c>
      <c r="M77" s="1269">
        <v>2.5310000000000003E-3</v>
      </c>
      <c r="N77" s="1269">
        <v>0</v>
      </c>
      <c r="O77" s="1269">
        <v>0</v>
      </c>
      <c r="P77" s="1278">
        <v>0</v>
      </c>
      <c r="Q77" s="1270">
        <f t="shared" si="1"/>
        <v>3.6250000000000006E-3</v>
      </c>
      <c r="R77" s="1290"/>
      <c r="S77" s="47"/>
      <c r="T77" s="47" t="s">
        <v>307</v>
      </c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1276">
        <v>0</v>
      </c>
      <c r="AI77" s="1277"/>
    </row>
    <row r="78" spans="1:35" s="157" customFormat="1" ht="21.95" customHeight="1" x14ac:dyDescent="0.3">
      <c r="A78" s="100"/>
      <c r="B78" s="2003"/>
      <c r="C78" s="1267"/>
      <c r="D78" s="1268" t="s">
        <v>307</v>
      </c>
      <c r="E78" s="1269"/>
      <c r="F78" s="1269"/>
      <c r="G78" s="1269"/>
      <c r="H78" s="1269"/>
      <c r="I78" s="1269"/>
      <c r="J78" s="1269"/>
      <c r="K78" s="1269"/>
      <c r="L78" s="1269"/>
      <c r="M78" s="1269"/>
      <c r="N78" s="1269"/>
      <c r="O78" s="1269"/>
      <c r="P78" s="1278"/>
      <c r="Q78" s="1270">
        <f t="shared" si="1"/>
        <v>0</v>
      </c>
      <c r="R78" s="1290"/>
      <c r="S78" s="47"/>
      <c r="T78" s="47" t="s">
        <v>308</v>
      </c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1276">
        <v>0</v>
      </c>
      <c r="AI78" s="1277"/>
    </row>
    <row r="79" spans="1:35" s="157" customFormat="1" ht="21.95" customHeight="1" x14ac:dyDescent="0.3">
      <c r="A79" s="100"/>
      <c r="B79" s="2004"/>
      <c r="C79" s="1271"/>
      <c r="D79" s="1272" t="s">
        <v>308</v>
      </c>
      <c r="E79" s="1269"/>
      <c r="F79" s="1269"/>
      <c r="G79" s="1269"/>
      <c r="H79" s="1269"/>
      <c r="I79" s="1269"/>
      <c r="J79" s="1269"/>
      <c r="K79" s="1269"/>
      <c r="L79" s="1269"/>
      <c r="M79" s="1269"/>
      <c r="N79" s="1269"/>
      <c r="O79" s="1269"/>
      <c r="P79" s="1278"/>
      <c r="Q79" s="1270">
        <f t="shared" si="1"/>
        <v>0</v>
      </c>
      <c r="R79" s="1290"/>
      <c r="S79" s="47" t="s">
        <v>195</v>
      </c>
      <c r="T79" s="47" t="s">
        <v>305</v>
      </c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1276">
        <v>0</v>
      </c>
      <c r="AI79" s="1277"/>
    </row>
    <row r="80" spans="1:35" s="157" customFormat="1" ht="21.95" customHeight="1" x14ac:dyDescent="0.3">
      <c r="A80" s="100"/>
      <c r="B80" s="2002">
        <v>20</v>
      </c>
      <c r="C80" s="1263" t="s">
        <v>197</v>
      </c>
      <c r="D80" s="1264" t="s">
        <v>305</v>
      </c>
      <c r="E80" s="1265">
        <v>0.36510000000000004</v>
      </c>
      <c r="F80" s="1265">
        <v>0.38499</v>
      </c>
      <c r="G80" s="1265">
        <v>0.69691999999999998</v>
      </c>
      <c r="H80" s="1265">
        <v>0.82126999999999994</v>
      </c>
      <c r="I80" s="1265">
        <v>0.71742600000000001</v>
      </c>
      <c r="J80" s="1265">
        <v>0.55086000000000002</v>
      </c>
      <c r="K80" s="1265">
        <v>0.46791000000000005</v>
      </c>
      <c r="L80" s="1265">
        <v>0.34870200000000001</v>
      </c>
      <c r="M80" s="1265">
        <v>0.34286</v>
      </c>
      <c r="N80" s="1265">
        <v>0.30298899999999995</v>
      </c>
      <c r="O80" s="1265">
        <v>0.28413499999999997</v>
      </c>
      <c r="P80" s="1275">
        <v>0.14955099999999999</v>
      </c>
      <c r="Q80" s="1266">
        <f t="shared" si="1"/>
        <v>5.4327130000000006</v>
      </c>
      <c r="R80" s="1290"/>
      <c r="S80" s="47"/>
      <c r="T80" s="47" t="s">
        <v>306</v>
      </c>
      <c r="U80" s="47">
        <v>0</v>
      </c>
      <c r="V80" s="47">
        <v>0</v>
      </c>
      <c r="W80" s="47">
        <v>0</v>
      </c>
      <c r="X80" s="47">
        <v>1.0940000000000001E-3</v>
      </c>
      <c r="Y80" s="47">
        <v>0</v>
      </c>
      <c r="Z80" s="47">
        <v>0</v>
      </c>
      <c r="AA80" s="47">
        <v>0</v>
      </c>
      <c r="AB80" s="47">
        <v>0</v>
      </c>
      <c r="AC80" s="47">
        <v>2.5310000000000003E-3</v>
      </c>
      <c r="AD80" s="47">
        <v>0</v>
      </c>
      <c r="AE80" s="47">
        <v>0</v>
      </c>
      <c r="AF80" s="47">
        <v>0</v>
      </c>
      <c r="AG80" s="47">
        <v>3.6250000000000006E-3</v>
      </c>
      <c r="AH80" s="1276">
        <v>0</v>
      </c>
      <c r="AI80" s="1277"/>
    </row>
    <row r="81" spans="1:35" s="157" customFormat="1" ht="21.95" customHeight="1" x14ac:dyDescent="0.3">
      <c r="A81" s="100"/>
      <c r="B81" s="2003"/>
      <c r="C81" s="1267"/>
      <c r="D81" s="1268" t="s">
        <v>306</v>
      </c>
      <c r="E81" s="1269">
        <v>0.59677000000000002</v>
      </c>
      <c r="F81" s="1269">
        <v>0.61209999999999998</v>
      </c>
      <c r="G81" s="1269">
        <v>0.61965999999999999</v>
      </c>
      <c r="H81" s="1269">
        <v>0.42499000000000003</v>
      </c>
      <c r="I81" s="1269">
        <v>0.46659</v>
      </c>
      <c r="J81" s="1269">
        <v>0.92146000000000006</v>
      </c>
      <c r="K81" s="1269">
        <v>1.06697</v>
      </c>
      <c r="L81" s="1269">
        <v>1.9939429999999998</v>
      </c>
      <c r="M81" s="1269">
        <v>2.4365839999999999</v>
      </c>
      <c r="N81" s="1269">
        <v>1.614835</v>
      </c>
      <c r="O81" s="1269">
        <v>2.0898500000000002</v>
      </c>
      <c r="P81" s="1278">
        <v>2.187875</v>
      </c>
      <c r="Q81" s="1270">
        <f t="shared" si="1"/>
        <v>15.031627</v>
      </c>
      <c r="R81" s="1290"/>
      <c r="S81" s="47"/>
      <c r="T81" s="47" t="s">
        <v>307</v>
      </c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1276">
        <v>0</v>
      </c>
      <c r="AI81" s="1277"/>
    </row>
    <row r="82" spans="1:35" s="157" customFormat="1" ht="21.95" customHeight="1" x14ac:dyDescent="0.3">
      <c r="A82" s="100"/>
      <c r="B82" s="2003"/>
      <c r="C82" s="1267"/>
      <c r="D82" s="1268" t="s">
        <v>307</v>
      </c>
      <c r="E82" s="1269"/>
      <c r="F82" s="1269"/>
      <c r="G82" s="1269"/>
      <c r="H82" s="1269"/>
      <c r="I82" s="1269"/>
      <c r="J82" s="1269"/>
      <c r="K82" s="1269"/>
      <c r="L82" s="1269"/>
      <c r="M82" s="1269"/>
      <c r="N82" s="1269"/>
      <c r="O82" s="1269"/>
      <c r="P82" s="1278"/>
      <c r="Q82" s="1270">
        <f t="shared" si="1"/>
        <v>0</v>
      </c>
      <c r="R82" s="1290"/>
      <c r="S82" s="47"/>
      <c r="T82" s="47" t="s">
        <v>308</v>
      </c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1276">
        <v>0</v>
      </c>
      <c r="AI82" s="1277"/>
    </row>
    <row r="83" spans="1:35" s="157" customFormat="1" ht="21.95" customHeight="1" x14ac:dyDescent="0.3">
      <c r="A83" s="100"/>
      <c r="B83" s="2004"/>
      <c r="C83" s="1271"/>
      <c r="D83" s="1272" t="s">
        <v>308</v>
      </c>
      <c r="E83" s="1273"/>
      <c r="F83" s="1273"/>
      <c r="G83" s="1273"/>
      <c r="H83" s="1273"/>
      <c r="I83" s="1273"/>
      <c r="J83" s="1273"/>
      <c r="K83" s="1273"/>
      <c r="L83" s="1273"/>
      <c r="M83" s="1273"/>
      <c r="N83" s="1273"/>
      <c r="O83" s="1273"/>
      <c r="P83" s="1279"/>
      <c r="Q83" s="1274">
        <f t="shared" si="1"/>
        <v>0</v>
      </c>
      <c r="R83" s="1290"/>
      <c r="S83" s="47" t="s">
        <v>197</v>
      </c>
      <c r="T83" s="47" t="s">
        <v>305</v>
      </c>
      <c r="U83" s="47">
        <v>0.36510000000000004</v>
      </c>
      <c r="V83" s="47">
        <v>0.38499</v>
      </c>
      <c r="W83" s="47">
        <v>0.69691999999999998</v>
      </c>
      <c r="X83" s="47">
        <v>0.82126999999999994</v>
      </c>
      <c r="Y83" s="47">
        <v>0.71742600000000001</v>
      </c>
      <c r="Z83" s="47">
        <v>0.55086000000000002</v>
      </c>
      <c r="AA83" s="47">
        <v>0.46791000000000005</v>
      </c>
      <c r="AB83" s="47">
        <v>0.34870200000000001</v>
      </c>
      <c r="AC83" s="47">
        <v>0.34286</v>
      </c>
      <c r="AD83" s="47">
        <v>0.30298899999999995</v>
      </c>
      <c r="AE83" s="47">
        <v>0.28413499999999997</v>
      </c>
      <c r="AF83" s="47">
        <v>0.14955099999999999</v>
      </c>
      <c r="AG83" s="47">
        <v>5.4327130000000006</v>
      </c>
      <c r="AH83" s="1276">
        <v>0</v>
      </c>
      <c r="AI83" s="1277"/>
    </row>
    <row r="84" spans="1:35" s="157" customFormat="1" ht="21.95" customHeight="1" x14ac:dyDescent="0.3">
      <c r="A84" s="100"/>
      <c r="B84" s="2002">
        <v>21</v>
      </c>
      <c r="C84" s="1263" t="s">
        <v>199</v>
      </c>
      <c r="D84" s="1264" t="s">
        <v>305</v>
      </c>
      <c r="E84" s="1265">
        <v>2.5874119999999996</v>
      </c>
      <c r="F84" s="1265">
        <v>2.432855</v>
      </c>
      <c r="G84" s="1265">
        <v>2.7556480000000003</v>
      </c>
      <c r="H84" s="1265">
        <v>2.5721469999999997</v>
      </c>
      <c r="I84" s="1265">
        <v>1.80592</v>
      </c>
      <c r="J84" s="1265">
        <v>1.2489980000000001</v>
      </c>
      <c r="K84" s="1265">
        <v>1.2273130000000001</v>
      </c>
      <c r="L84" s="1265">
        <v>1.3735280000000001</v>
      </c>
      <c r="M84" s="1265">
        <v>1.7625740000000001</v>
      </c>
      <c r="N84" s="1265">
        <v>2.2272979999999998</v>
      </c>
      <c r="O84" s="1265">
        <v>1.791568</v>
      </c>
      <c r="P84" s="1275">
        <v>2.5965340000000001</v>
      </c>
      <c r="Q84" s="1266">
        <f t="shared" si="1"/>
        <v>24.381795000000004</v>
      </c>
      <c r="R84" s="1290"/>
      <c r="S84" s="47"/>
      <c r="T84" s="47" t="s">
        <v>306</v>
      </c>
      <c r="U84" s="47">
        <v>0.59677000000000002</v>
      </c>
      <c r="V84" s="47">
        <v>0.61209999999999998</v>
      </c>
      <c r="W84" s="47">
        <v>0.61965999999999999</v>
      </c>
      <c r="X84" s="47">
        <v>0.42499000000000003</v>
      </c>
      <c r="Y84" s="47">
        <v>0.46659</v>
      </c>
      <c r="Z84" s="47">
        <v>0.92146000000000006</v>
      </c>
      <c r="AA84" s="47">
        <v>1.06697</v>
      </c>
      <c r="AB84" s="47">
        <v>1.9939429999999998</v>
      </c>
      <c r="AC84" s="47">
        <v>2.4365839999999999</v>
      </c>
      <c r="AD84" s="47">
        <v>1.614835</v>
      </c>
      <c r="AE84" s="47">
        <v>2.0898500000000002</v>
      </c>
      <c r="AF84" s="47">
        <v>2.187875</v>
      </c>
      <c r="AG84" s="47">
        <v>15.031627</v>
      </c>
      <c r="AH84" s="1276">
        <v>0</v>
      </c>
      <c r="AI84" s="1277"/>
    </row>
    <row r="85" spans="1:35" s="157" customFormat="1" ht="21.95" customHeight="1" x14ac:dyDescent="0.3">
      <c r="A85" s="100"/>
      <c r="B85" s="2003"/>
      <c r="C85" s="1267"/>
      <c r="D85" s="1268" t="s">
        <v>306</v>
      </c>
      <c r="E85" s="1269"/>
      <c r="F85" s="1269"/>
      <c r="G85" s="1269"/>
      <c r="H85" s="1269"/>
      <c r="I85" s="1269"/>
      <c r="J85" s="1269"/>
      <c r="K85" s="1269"/>
      <c r="L85" s="1269"/>
      <c r="M85" s="1269"/>
      <c r="N85" s="1269"/>
      <c r="O85" s="1269"/>
      <c r="P85" s="1278"/>
      <c r="Q85" s="1270">
        <f t="shared" si="1"/>
        <v>0</v>
      </c>
      <c r="R85" s="1290"/>
      <c r="S85" s="47"/>
      <c r="T85" s="47" t="s">
        <v>307</v>
      </c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1276">
        <v>0</v>
      </c>
      <c r="AI85" s="1277"/>
    </row>
    <row r="86" spans="1:35" s="157" customFormat="1" ht="21.95" customHeight="1" x14ac:dyDescent="0.3">
      <c r="A86" s="100"/>
      <c r="B86" s="2003"/>
      <c r="C86" s="1267"/>
      <c r="D86" s="1268" t="s">
        <v>307</v>
      </c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78"/>
      <c r="Q86" s="1270">
        <f t="shared" si="1"/>
        <v>0</v>
      </c>
      <c r="R86" s="1290"/>
      <c r="S86" s="47"/>
      <c r="T86" s="47" t="s">
        <v>308</v>
      </c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1276">
        <v>0</v>
      </c>
      <c r="AI86" s="1277"/>
    </row>
    <row r="87" spans="1:35" s="157" customFormat="1" ht="21.95" customHeight="1" x14ac:dyDescent="0.3">
      <c r="A87" s="100"/>
      <c r="B87" s="2004"/>
      <c r="C87" s="1271"/>
      <c r="D87" s="1272" t="s">
        <v>308</v>
      </c>
      <c r="E87" s="1273"/>
      <c r="F87" s="1273"/>
      <c r="G87" s="1273"/>
      <c r="H87" s="1273"/>
      <c r="I87" s="1273"/>
      <c r="J87" s="1273"/>
      <c r="K87" s="1273"/>
      <c r="L87" s="1273"/>
      <c r="M87" s="1273"/>
      <c r="N87" s="1273"/>
      <c r="O87" s="1273"/>
      <c r="P87" s="1279"/>
      <c r="Q87" s="1274">
        <f t="shared" si="1"/>
        <v>0</v>
      </c>
      <c r="R87" s="1290"/>
      <c r="S87" s="47" t="s">
        <v>199</v>
      </c>
      <c r="T87" s="47" t="s">
        <v>305</v>
      </c>
      <c r="U87" s="47">
        <v>2.5874119999999996</v>
      </c>
      <c r="V87" s="47">
        <v>2.432855</v>
      </c>
      <c r="W87" s="47">
        <v>2.7556480000000003</v>
      </c>
      <c r="X87" s="47">
        <v>2.5721469999999997</v>
      </c>
      <c r="Y87" s="47">
        <v>1.80592</v>
      </c>
      <c r="Z87" s="47">
        <v>1.2489980000000001</v>
      </c>
      <c r="AA87" s="47">
        <v>1.2273130000000001</v>
      </c>
      <c r="AB87" s="47">
        <v>1.3735280000000001</v>
      </c>
      <c r="AC87" s="47">
        <v>1.7625740000000001</v>
      </c>
      <c r="AD87" s="47">
        <v>2.2272979999999998</v>
      </c>
      <c r="AE87" s="47">
        <v>1.791568</v>
      </c>
      <c r="AF87" s="47">
        <v>2.5965340000000001</v>
      </c>
      <c r="AG87" s="47">
        <v>24.381795000000004</v>
      </c>
      <c r="AH87" s="1276">
        <v>0</v>
      </c>
      <c r="AI87" s="1277"/>
    </row>
    <row r="88" spans="1:35" s="157" customFormat="1" ht="21.95" customHeight="1" x14ac:dyDescent="0.3">
      <c r="A88" s="100"/>
      <c r="B88" s="2002">
        <v>22</v>
      </c>
      <c r="C88" s="1263" t="s">
        <v>201</v>
      </c>
      <c r="D88" s="1264" t="s">
        <v>305</v>
      </c>
      <c r="E88" s="1265">
        <v>2.9679500000000001</v>
      </c>
      <c r="F88" s="1265">
        <v>2.8994499999999999</v>
      </c>
      <c r="G88" s="1265">
        <v>3.28912</v>
      </c>
      <c r="H88" s="1265">
        <v>3.5010800000000004</v>
      </c>
      <c r="I88" s="1265">
        <v>2.9637300000000004</v>
      </c>
      <c r="J88" s="1265">
        <v>1.5262800000000001</v>
      </c>
      <c r="K88" s="1265">
        <v>1.2121900000000001</v>
      </c>
      <c r="L88" s="1265">
        <v>0.99046999999999996</v>
      </c>
      <c r="M88" s="1265">
        <v>1.6730800000000001</v>
      </c>
      <c r="N88" s="1265">
        <v>2.88008</v>
      </c>
      <c r="O88" s="1265">
        <v>2.9149600000000002</v>
      </c>
      <c r="P88" s="1275">
        <v>3.11619</v>
      </c>
      <c r="Q88" s="1266">
        <f t="shared" si="1"/>
        <v>29.934579999999997</v>
      </c>
      <c r="R88" s="1290"/>
      <c r="S88" s="47"/>
      <c r="T88" s="47" t="s">
        <v>306</v>
      </c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1276">
        <v>0</v>
      </c>
      <c r="AI88" s="1277"/>
    </row>
    <row r="89" spans="1:35" s="157" customFormat="1" ht="21.95" customHeight="1" x14ac:dyDescent="0.3">
      <c r="A89" s="100"/>
      <c r="B89" s="2003"/>
      <c r="C89" s="1267"/>
      <c r="D89" s="1268" t="s">
        <v>306</v>
      </c>
      <c r="E89" s="1269">
        <v>2.2358000000000003E-2</v>
      </c>
      <c r="F89" s="1269">
        <v>2.5658999999999998E-2</v>
      </c>
      <c r="G89" s="1269">
        <v>2.5302999999999999E-2</v>
      </c>
      <c r="H89" s="1269">
        <v>2.4074999999999999E-2</v>
      </c>
      <c r="I89" s="1269">
        <v>1.7023E-2</v>
      </c>
      <c r="J89" s="1269">
        <v>8.5079999999999999E-3</v>
      </c>
      <c r="K89" s="1269">
        <v>0.12601299999999999</v>
      </c>
      <c r="L89" s="1269">
        <v>0.17221100000000003</v>
      </c>
      <c r="M89" s="1269">
        <v>0.13376399999999999</v>
      </c>
      <c r="N89" s="1269">
        <v>5.9432000000000006E-2</v>
      </c>
      <c r="O89" s="1269">
        <v>5.2745E-2</v>
      </c>
      <c r="P89" s="1278">
        <v>5.8076999999999997E-2</v>
      </c>
      <c r="Q89" s="1270">
        <f t="shared" si="1"/>
        <v>0.72516800000000015</v>
      </c>
      <c r="R89" s="1290"/>
      <c r="S89" s="47"/>
      <c r="T89" s="47" t="s">
        <v>307</v>
      </c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1276">
        <v>0</v>
      </c>
      <c r="AI89" s="1277"/>
    </row>
    <row r="90" spans="1:35" s="157" customFormat="1" ht="21.95" customHeight="1" x14ac:dyDescent="0.3">
      <c r="A90" s="100"/>
      <c r="B90" s="2003"/>
      <c r="C90" s="1267"/>
      <c r="D90" s="1268" t="s">
        <v>307</v>
      </c>
      <c r="E90" s="1269"/>
      <c r="F90" s="1269"/>
      <c r="G90" s="1269"/>
      <c r="H90" s="1269"/>
      <c r="I90" s="1269"/>
      <c r="J90" s="1269"/>
      <c r="K90" s="1269"/>
      <c r="L90" s="1269"/>
      <c r="M90" s="1269"/>
      <c r="N90" s="1269"/>
      <c r="O90" s="1269"/>
      <c r="P90" s="1278"/>
      <c r="Q90" s="1270">
        <f t="shared" si="1"/>
        <v>0</v>
      </c>
      <c r="R90" s="1290"/>
      <c r="S90" s="47"/>
      <c r="T90" s="47" t="s">
        <v>308</v>
      </c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1276">
        <v>0</v>
      </c>
      <c r="AI90" s="1277"/>
    </row>
    <row r="91" spans="1:35" s="157" customFormat="1" ht="21.95" customHeight="1" x14ac:dyDescent="0.3">
      <c r="A91" s="100"/>
      <c r="B91" s="2004"/>
      <c r="C91" s="1271"/>
      <c r="D91" s="1272" t="s">
        <v>308</v>
      </c>
      <c r="E91" s="1273"/>
      <c r="F91" s="1273"/>
      <c r="G91" s="1273"/>
      <c r="H91" s="1273"/>
      <c r="I91" s="1273"/>
      <c r="J91" s="1273"/>
      <c r="K91" s="1273"/>
      <c r="L91" s="1273"/>
      <c r="M91" s="1273"/>
      <c r="N91" s="1273"/>
      <c r="O91" s="1273"/>
      <c r="P91" s="1279"/>
      <c r="Q91" s="1274">
        <f t="shared" si="1"/>
        <v>0</v>
      </c>
      <c r="R91" s="1290"/>
      <c r="S91" s="47" t="s">
        <v>201</v>
      </c>
      <c r="T91" s="47" t="s">
        <v>305</v>
      </c>
      <c r="U91" s="47">
        <v>2.9679500000000001</v>
      </c>
      <c r="V91" s="47">
        <v>2.8994499999999999</v>
      </c>
      <c r="W91" s="47">
        <v>3.28912</v>
      </c>
      <c r="X91" s="47">
        <v>3.5010800000000004</v>
      </c>
      <c r="Y91" s="47">
        <v>2.9637300000000004</v>
      </c>
      <c r="Z91" s="47">
        <v>1.5262800000000001</v>
      </c>
      <c r="AA91" s="47">
        <v>1.2121900000000001</v>
      </c>
      <c r="AB91" s="47">
        <v>0.99046999999999996</v>
      </c>
      <c r="AC91" s="47">
        <v>1.6730800000000001</v>
      </c>
      <c r="AD91" s="47">
        <v>2.88008</v>
      </c>
      <c r="AE91" s="47">
        <v>2.9149600000000002</v>
      </c>
      <c r="AF91" s="47">
        <v>3.11619</v>
      </c>
      <c r="AG91" s="47">
        <v>29.934579999999997</v>
      </c>
      <c r="AH91" s="1276">
        <v>0</v>
      </c>
      <c r="AI91" s="1277"/>
    </row>
    <row r="92" spans="1:35" s="157" customFormat="1" ht="21.95" customHeight="1" x14ac:dyDescent="0.3">
      <c r="A92" s="100"/>
      <c r="B92" s="2002">
        <v>23</v>
      </c>
      <c r="C92" s="1263" t="s">
        <v>203</v>
      </c>
      <c r="D92" s="1264" t="s">
        <v>305</v>
      </c>
      <c r="E92" s="1269"/>
      <c r="F92" s="1269"/>
      <c r="G92" s="1269"/>
      <c r="H92" s="1269"/>
      <c r="I92" s="1269"/>
      <c r="J92" s="1269"/>
      <c r="K92" s="1269"/>
      <c r="L92" s="1269"/>
      <c r="M92" s="1269"/>
      <c r="N92" s="1269"/>
      <c r="O92" s="1269"/>
      <c r="P92" s="1278"/>
      <c r="Q92" s="1270">
        <f t="shared" si="1"/>
        <v>0</v>
      </c>
      <c r="R92" s="1290"/>
      <c r="S92" s="47"/>
      <c r="T92" s="47" t="s">
        <v>306</v>
      </c>
      <c r="U92" s="47">
        <v>2.2358000000000003E-2</v>
      </c>
      <c r="V92" s="47">
        <v>2.5658999999999998E-2</v>
      </c>
      <c r="W92" s="47">
        <v>2.5302999999999999E-2</v>
      </c>
      <c r="X92" s="47">
        <v>2.4074999999999999E-2</v>
      </c>
      <c r="Y92" s="47">
        <v>1.7023E-2</v>
      </c>
      <c r="Z92" s="47">
        <v>8.5079999999999999E-3</v>
      </c>
      <c r="AA92" s="47">
        <v>0.12601299999999999</v>
      </c>
      <c r="AB92" s="47">
        <v>0.17221100000000003</v>
      </c>
      <c r="AC92" s="47">
        <v>0.13376399999999999</v>
      </c>
      <c r="AD92" s="47">
        <v>5.9432000000000006E-2</v>
      </c>
      <c r="AE92" s="47">
        <v>5.2745E-2</v>
      </c>
      <c r="AF92" s="47">
        <v>5.8076999999999997E-2</v>
      </c>
      <c r="AG92" s="47">
        <v>0.72516800000000015</v>
      </c>
      <c r="AH92" s="1276">
        <v>0</v>
      </c>
      <c r="AI92" s="1277"/>
    </row>
    <row r="93" spans="1:35" s="157" customFormat="1" ht="21.95" customHeight="1" x14ac:dyDescent="0.3">
      <c r="A93" s="100"/>
      <c r="B93" s="2003"/>
      <c r="C93" s="1267"/>
      <c r="D93" s="1268" t="s">
        <v>306</v>
      </c>
      <c r="E93" s="1269">
        <v>2.998815</v>
      </c>
      <c r="F93" s="1269">
        <v>2.7842779999999996</v>
      </c>
      <c r="G93" s="1269">
        <v>2.9224600000000001</v>
      </c>
      <c r="H93" s="1269">
        <v>2.6537539999999997</v>
      </c>
      <c r="I93" s="1269">
        <v>2.763741</v>
      </c>
      <c r="J93" s="1269">
        <v>2.6908060000000003</v>
      </c>
      <c r="K93" s="1269">
        <v>2.8644380000000003</v>
      </c>
      <c r="L93" s="1269">
        <v>2.8777810000000001</v>
      </c>
      <c r="M93" s="1269">
        <v>2.7842710000000004</v>
      </c>
      <c r="N93" s="1269">
        <v>2.8924760000000003</v>
      </c>
      <c r="O93" s="1269">
        <v>2.7283789999999999</v>
      </c>
      <c r="P93" s="1278">
        <v>2.815534</v>
      </c>
      <c r="Q93" s="1270">
        <f t="shared" si="1"/>
        <v>33.776733</v>
      </c>
      <c r="R93" s="1290"/>
      <c r="S93" s="47"/>
      <c r="T93" s="47" t="s">
        <v>307</v>
      </c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1276">
        <v>0</v>
      </c>
      <c r="AI93" s="1277"/>
    </row>
    <row r="94" spans="1:35" s="157" customFormat="1" ht="21.95" customHeight="1" x14ac:dyDescent="0.3">
      <c r="A94" s="100"/>
      <c r="B94" s="2003"/>
      <c r="C94" s="1267"/>
      <c r="D94" s="1268" t="s">
        <v>307</v>
      </c>
      <c r="E94" s="1269"/>
      <c r="F94" s="1269"/>
      <c r="G94" s="1269"/>
      <c r="H94" s="1269"/>
      <c r="I94" s="1269"/>
      <c r="J94" s="1269"/>
      <c r="K94" s="1269"/>
      <c r="L94" s="1269"/>
      <c r="M94" s="1269"/>
      <c r="N94" s="1269"/>
      <c r="O94" s="1269"/>
      <c r="P94" s="1278"/>
      <c r="Q94" s="1270">
        <f t="shared" si="1"/>
        <v>0</v>
      </c>
      <c r="R94" s="1290"/>
      <c r="S94" s="47"/>
      <c r="T94" s="47" t="s">
        <v>308</v>
      </c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1276">
        <v>0</v>
      </c>
      <c r="AI94" s="1277"/>
    </row>
    <row r="95" spans="1:35" s="157" customFormat="1" ht="21.95" customHeight="1" x14ac:dyDescent="0.3">
      <c r="A95" s="100"/>
      <c r="B95" s="2004"/>
      <c r="C95" s="1271"/>
      <c r="D95" s="1272" t="s">
        <v>308</v>
      </c>
      <c r="E95" s="1269"/>
      <c r="F95" s="1269"/>
      <c r="G95" s="1269"/>
      <c r="H95" s="1269"/>
      <c r="I95" s="1269"/>
      <c r="J95" s="1269"/>
      <c r="K95" s="1269"/>
      <c r="L95" s="1269"/>
      <c r="M95" s="1269"/>
      <c r="N95" s="1269"/>
      <c r="O95" s="1269"/>
      <c r="P95" s="1278"/>
      <c r="Q95" s="1270">
        <f t="shared" si="1"/>
        <v>0</v>
      </c>
      <c r="R95" s="1290"/>
      <c r="S95" s="47" t="s">
        <v>203</v>
      </c>
      <c r="T95" s="47" t="s">
        <v>305</v>
      </c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1276">
        <v>0</v>
      </c>
      <c r="AI95" s="1277"/>
    </row>
    <row r="96" spans="1:35" s="157" customFormat="1" ht="21.95" customHeight="1" x14ac:dyDescent="0.3">
      <c r="A96" s="100"/>
      <c r="B96" s="2002">
        <v>24</v>
      </c>
      <c r="C96" s="1263" t="s">
        <v>205</v>
      </c>
      <c r="D96" s="1264" t="s">
        <v>305</v>
      </c>
      <c r="E96" s="1265"/>
      <c r="F96" s="1265"/>
      <c r="G96" s="1265"/>
      <c r="H96" s="1265"/>
      <c r="I96" s="1265"/>
      <c r="J96" s="1265"/>
      <c r="K96" s="1265"/>
      <c r="L96" s="1265"/>
      <c r="M96" s="1265"/>
      <c r="N96" s="1265"/>
      <c r="O96" s="1265"/>
      <c r="P96" s="1275"/>
      <c r="Q96" s="1266">
        <f t="shared" si="1"/>
        <v>0</v>
      </c>
      <c r="R96" s="1290"/>
      <c r="S96" s="47"/>
      <c r="T96" s="47" t="s">
        <v>306</v>
      </c>
      <c r="U96" s="47">
        <v>2.998815</v>
      </c>
      <c r="V96" s="47">
        <v>2.7842779999999996</v>
      </c>
      <c r="W96" s="47">
        <v>2.9224600000000001</v>
      </c>
      <c r="X96" s="47">
        <v>2.6537539999999997</v>
      </c>
      <c r="Y96" s="47">
        <v>2.763741</v>
      </c>
      <c r="Z96" s="47">
        <v>2.6908060000000003</v>
      </c>
      <c r="AA96" s="47">
        <v>2.8644380000000003</v>
      </c>
      <c r="AB96" s="47">
        <v>2.8777810000000001</v>
      </c>
      <c r="AC96" s="47">
        <v>2.7842710000000004</v>
      </c>
      <c r="AD96" s="47">
        <v>2.8924760000000003</v>
      </c>
      <c r="AE96" s="47">
        <v>2.7283789999999999</v>
      </c>
      <c r="AF96" s="47">
        <v>2.815534</v>
      </c>
      <c r="AG96" s="47">
        <v>33.776733</v>
      </c>
      <c r="AH96" s="1276">
        <v>0</v>
      </c>
      <c r="AI96" s="1277"/>
    </row>
    <row r="97" spans="1:35" s="157" customFormat="1" ht="21.95" customHeight="1" x14ac:dyDescent="0.3">
      <c r="A97" s="100"/>
      <c r="B97" s="2003"/>
      <c r="C97" s="1267"/>
      <c r="D97" s="1268" t="s">
        <v>306</v>
      </c>
      <c r="E97" s="1269">
        <v>4.4650000000000002E-3</v>
      </c>
      <c r="F97" s="1269">
        <v>1.5398E-2</v>
      </c>
      <c r="G97" s="1269">
        <v>1.6579999999999998E-2</v>
      </c>
      <c r="H97" s="1269">
        <v>1.8910000000000001E-3</v>
      </c>
      <c r="I97" s="1269">
        <v>1.0319999999999999E-3</v>
      </c>
      <c r="J97" s="1269">
        <v>4.2370000000000003E-3</v>
      </c>
      <c r="K97" s="1269">
        <v>1.8881000000000002E-2</v>
      </c>
      <c r="L97" s="1269">
        <v>0</v>
      </c>
      <c r="M97" s="1269">
        <v>2.8599999999999996E-4</v>
      </c>
      <c r="N97" s="1269">
        <v>3.8399999999999997E-3</v>
      </c>
      <c r="O97" s="1269">
        <v>3.6089999999999998E-3</v>
      </c>
      <c r="P97" s="1278">
        <v>1.5719E-2</v>
      </c>
      <c r="Q97" s="1270">
        <f t="shared" si="1"/>
        <v>8.5937999999999987E-2</v>
      </c>
      <c r="R97" s="1290"/>
      <c r="S97" s="47"/>
      <c r="T97" s="47" t="s">
        <v>307</v>
      </c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1276">
        <v>0</v>
      </c>
      <c r="AI97" s="1277"/>
    </row>
    <row r="98" spans="1:35" s="157" customFormat="1" ht="21.95" customHeight="1" x14ac:dyDescent="0.3">
      <c r="A98" s="100"/>
      <c r="B98" s="2003"/>
      <c r="C98" s="1267"/>
      <c r="D98" s="1268" t="s">
        <v>307</v>
      </c>
      <c r="E98" s="1269"/>
      <c r="F98" s="1269"/>
      <c r="G98" s="1269"/>
      <c r="H98" s="1269"/>
      <c r="I98" s="1269"/>
      <c r="J98" s="1269"/>
      <c r="K98" s="1269"/>
      <c r="L98" s="1269"/>
      <c r="M98" s="1269"/>
      <c r="N98" s="1269"/>
      <c r="O98" s="1269"/>
      <c r="P98" s="1278"/>
      <c r="Q98" s="1270">
        <f t="shared" si="1"/>
        <v>0</v>
      </c>
      <c r="R98" s="1290"/>
      <c r="S98" s="47"/>
      <c r="T98" s="47" t="s">
        <v>308</v>
      </c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1276">
        <v>0</v>
      </c>
      <c r="AI98" s="1277"/>
    </row>
    <row r="99" spans="1:35" s="157" customFormat="1" ht="21.95" customHeight="1" x14ac:dyDescent="0.3">
      <c r="A99" s="100"/>
      <c r="B99" s="2004"/>
      <c r="C99" s="1271"/>
      <c r="D99" s="1272" t="s">
        <v>308</v>
      </c>
      <c r="E99" s="1273"/>
      <c r="F99" s="1273"/>
      <c r="G99" s="1273"/>
      <c r="H99" s="1273"/>
      <c r="I99" s="1273"/>
      <c r="J99" s="1273"/>
      <c r="K99" s="1273"/>
      <c r="L99" s="1273"/>
      <c r="M99" s="1273"/>
      <c r="N99" s="1273"/>
      <c r="O99" s="1273"/>
      <c r="P99" s="1279"/>
      <c r="Q99" s="1274">
        <f t="shared" si="1"/>
        <v>0</v>
      </c>
      <c r="R99" s="1290"/>
      <c r="S99" s="47" t="s">
        <v>205</v>
      </c>
      <c r="T99" s="47" t="s">
        <v>305</v>
      </c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1276">
        <v>0</v>
      </c>
      <c r="AI99" s="1277"/>
    </row>
    <row r="100" spans="1:35" s="157" customFormat="1" ht="21.95" customHeight="1" x14ac:dyDescent="0.3">
      <c r="A100" s="100"/>
      <c r="B100" s="2002">
        <v>25</v>
      </c>
      <c r="C100" s="1263" t="s">
        <v>207</v>
      </c>
      <c r="D100" s="1264" t="s">
        <v>305</v>
      </c>
      <c r="E100" s="1265"/>
      <c r="F100" s="1265"/>
      <c r="G100" s="1265"/>
      <c r="H100" s="1265"/>
      <c r="I100" s="1265"/>
      <c r="J100" s="1265"/>
      <c r="K100" s="1265"/>
      <c r="L100" s="1265"/>
      <c r="M100" s="1265"/>
      <c r="N100" s="1265"/>
      <c r="O100" s="1265"/>
      <c r="P100" s="1275"/>
      <c r="Q100" s="1266">
        <f t="shared" si="1"/>
        <v>0</v>
      </c>
      <c r="R100" s="1290"/>
      <c r="S100" s="47"/>
      <c r="T100" s="47" t="s">
        <v>306</v>
      </c>
      <c r="U100" s="47">
        <v>4.4650000000000002E-3</v>
      </c>
      <c r="V100" s="47">
        <v>1.5398E-2</v>
      </c>
      <c r="W100" s="47">
        <v>1.6579999999999998E-2</v>
      </c>
      <c r="X100" s="47">
        <v>1.8910000000000001E-3</v>
      </c>
      <c r="Y100" s="47">
        <v>1.0319999999999999E-3</v>
      </c>
      <c r="Z100" s="47">
        <v>4.2370000000000003E-3</v>
      </c>
      <c r="AA100" s="47">
        <v>1.8881000000000002E-2</v>
      </c>
      <c r="AB100" s="47">
        <v>0</v>
      </c>
      <c r="AC100" s="47">
        <v>2.8599999999999996E-4</v>
      </c>
      <c r="AD100" s="47">
        <v>3.8399999999999997E-3</v>
      </c>
      <c r="AE100" s="47">
        <v>3.6089999999999998E-3</v>
      </c>
      <c r="AF100" s="47">
        <v>1.5719E-2</v>
      </c>
      <c r="AG100" s="47">
        <v>8.5937999999999987E-2</v>
      </c>
      <c r="AH100" s="1276">
        <v>0</v>
      </c>
      <c r="AI100" s="1277"/>
    </row>
    <row r="101" spans="1:35" s="157" customFormat="1" ht="21.95" customHeight="1" x14ac:dyDescent="0.3">
      <c r="A101" s="100"/>
      <c r="B101" s="2003"/>
      <c r="C101" s="1267"/>
      <c r="D101" s="1268" t="s">
        <v>306</v>
      </c>
      <c r="E101" s="1269">
        <v>9.8469999999999999E-3</v>
      </c>
      <c r="F101" s="1269">
        <v>5.7270000000000003E-3</v>
      </c>
      <c r="G101" s="1269">
        <v>1.005E-2</v>
      </c>
      <c r="H101" s="1269">
        <v>8.8020000000000008E-3</v>
      </c>
      <c r="I101" s="1269">
        <v>4.2529999999999998E-3</v>
      </c>
      <c r="J101" s="1269">
        <v>3.7420000000000001E-3</v>
      </c>
      <c r="K101" s="1269">
        <v>1.7242E-2</v>
      </c>
      <c r="L101" s="1269">
        <v>2.2803999999999998E-2</v>
      </c>
      <c r="M101" s="1269">
        <v>6.1447000000000002E-2</v>
      </c>
      <c r="N101" s="1269">
        <v>4.7206999999999999E-2</v>
      </c>
      <c r="O101" s="1269">
        <v>2.8570000000000002E-3</v>
      </c>
      <c r="P101" s="1278">
        <v>2.8570000000000002E-3</v>
      </c>
      <c r="Q101" s="1270">
        <f t="shared" si="1"/>
        <v>0.19683499999999998</v>
      </c>
      <c r="R101" s="1290"/>
      <c r="S101" s="47"/>
      <c r="T101" s="47" t="s">
        <v>307</v>
      </c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1276">
        <v>0</v>
      </c>
      <c r="AI101" s="1277"/>
    </row>
    <row r="102" spans="1:35" s="157" customFormat="1" ht="21.95" customHeight="1" x14ac:dyDescent="0.3">
      <c r="A102" s="100"/>
      <c r="B102" s="2003"/>
      <c r="C102" s="1267"/>
      <c r="D102" s="1268" t="s">
        <v>307</v>
      </c>
      <c r="E102" s="1269"/>
      <c r="F102" s="1269"/>
      <c r="G102" s="1269"/>
      <c r="H102" s="1269"/>
      <c r="I102" s="1269"/>
      <c r="J102" s="1269"/>
      <c r="K102" s="1269"/>
      <c r="L102" s="1269"/>
      <c r="M102" s="1269"/>
      <c r="N102" s="1269"/>
      <c r="O102" s="1269"/>
      <c r="P102" s="1278"/>
      <c r="Q102" s="1270">
        <f t="shared" si="1"/>
        <v>0</v>
      </c>
      <c r="R102" s="1290"/>
      <c r="S102" s="47"/>
      <c r="T102" s="47" t="s">
        <v>308</v>
      </c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1276">
        <v>0</v>
      </c>
      <c r="AI102" s="1277"/>
    </row>
    <row r="103" spans="1:35" s="157" customFormat="1" ht="21.95" customHeight="1" x14ac:dyDescent="0.3">
      <c r="A103" s="100"/>
      <c r="B103" s="2004"/>
      <c r="C103" s="1271"/>
      <c r="D103" s="1272" t="s">
        <v>308</v>
      </c>
      <c r="E103" s="1273"/>
      <c r="F103" s="1273"/>
      <c r="G103" s="1273"/>
      <c r="H103" s="1273"/>
      <c r="I103" s="1273"/>
      <c r="J103" s="1273"/>
      <c r="K103" s="1273"/>
      <c r="L103" s="1273"/>
      <c r="M103" s="1273"/>
      <c r="N103" s="1273"/>
      <c r="O103" s="1273"/>
      <c r="P103" s="1279"/>
      <c r="Q103" s="1274">
        <f t="shared" si="1"/>
        <v>0</v>
      </c>
      <c r="R103" s="1290"/>
      <c r="S103" s="47" t="s">
        <v>207</v>
      </c>
      <c r="T103" s="47" t="s">
        <v>305</v>
      </c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1276">
        <v>0</v>
      </c>
      <c r="AI103" s="1277"/>
    </row>
    <row r="104" spans="1:35" s="157" customFormat="1" ht="21.95" customHeight="1" x14ac:dyDescent="0.3">
      <c r="A104" s="100"/>
      <c r="B104" s="2002">
        <v>26</v>
      </c>
      <c r="C104" s="1263" t="s">
        <v>209</v>
      </c>
      <c r="D104" s="1264" t="s">
        <v>305</v>
      </c>
      <c r="E104" s="1265"/>
      <c r="F104" s="1265"/>
      <c r="G104" s="1265"/>
      <c r="H104" s="1265"/>
      <c r="I104" s="1265"/>
      <c r="J104" s="1265"/>
      <c r="K104" s="1265"/>
      <c r="L104" s="1265"/>
      <c r="M104" s="1265"/>
      <c r="N104" s="1265"/>
      <c r="O104" s="1265"/>
      <c r="P104" s="1275"/>
      <c r="Q104" s="1266">
        <f t="shared" si="1"/>
        <v>0</v>
      </c>
      <c r="R104" s="1290"/>
      <c r="S104" s="47"/>
      <c r="T104" s="47" t="s">
        <v>306</v>
      </c>
      <c r="U104" s="47">
        <v>9.8469999999999999E-3</v>
      </c>
      <c r="V104" s="47">
        <v>5.7270000000000003E-3</v>
      </c>
      <c r="W104" s="47">
        <v>1.005E-2</v>
      </c>
      <c r="X104" s="47">
        <v>8.8020000000000008E-3</v>
      </c>
      <c r="Y104" s="47">
        <v>4.2529999999999998E-3</v>
      </c>
      <c r="Z104" s="47">
        <v>3.7420000000000001E-3</v>
      </c>
      <c r="AA104" s="47">
        <v>1.7242E-2</v>
      </c>
      <c r="AB104" s="47">
        <v>2.2803999999999998E-2</v>
      </c>
      <c r="AC104" s="47">
        <v>6.1447000000000002E-2</v>
      </c>
      <c r="AD104" s="47">
        <v>4.7206999999999999E-2</v>
      </c>
      <c r="AE104" s="47">
        <v>2.8570000000000002E-3</v>
      </c>
      <c r="AF104" s="47">
        <v>2.8570000000000002E-3</v>
      </c>
      <c r="AG104" s="47">
        <v>0.19683499999999998</v>
      </c>
      <c r="AH104" s="1276">
        <v>0</v>
      </c>
      <c r="AI104" s="1277"/>
    </row>
    <row r="105" spans="1:35" s="157" customFormat="1" ht="21.95" customHeight="1" x14ac:dyDescent="0.3">
      <c r="A105" s="100"/>
      <c r="B105" s="2003"/>
      <c r="C105" s="1267"/>
      <c r="D105" s="1268" t="s">
        <v>306</v>
      </c>
      <c r="E105" s="1269">
        <v>0.275312</v>
      </c>
      <c r="F105" s="1269">
        <v>0.240894</v>
      </c>
      <c r="G105" s="1269">
        <v>0.27034799999999998</v>
      </c>
      <c r="H105" s="1269">
        <v>0.22827900000000001</v>
      </c>
      <c r="I105" s="1269">
        <v>0.30386200000000008</v>
      </c>
      <c r="J105" s="1269">
        <v>0.33627499999999999</v>
      </c>
      <c r="K105" s="1269">
        <v>0.36677300000000002</v>
      </c>
      <c r="L105" s="1269">
        <v>0.35319300000000003</v>
      </c>
      <c r="M105" s="1269">
        <v>0.38162299999999999</v>
      </c>
      <c r="N105" s="1269">
        <v>0.33293600000000001</v>
      </c>
      <c r="O105" s="1269">
        <v>0.29908199999999996</v>
      </c>
      <c r="P105" s="1278">
        <v>0.25456600000000001</v>
      </c>
      <c r="Q105" s="1270">
        <f t="shared" si="1"/>
        <v>3.6431429999999998</v>
      </c>
      <c r="R105" s="1290"/>
      <c r="S105" s="47"/>
      <c r="T105" s="47" t="s">
        <v>307</v>
      </c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1276">
        <v>0</v>
      </c>
      <c r="AI105" s="1277"/>
    </row>
    <row r="106" spans="1:35" s="157" customFormat="1" ht="21.95" customHeight="1" x14ac:dyDescent="0.3">
      <c r="A106" s="100"/>
      <c r="B106" s="2003"/>
      <c r="C106" s="1267"/>
      <c r="D106" s="1268" t="s">
        <v>307</v>
      </c>
      <c r="E106" s="1269"/>
      <c r="F106" s="1269"/>
      <c r="G106" s="1269"/>
      <c r="H106" s="1269"/>
      <c r="I106" s="1269"/>
      <c r="J106" s="1269"/>
      <c r="K106" s="1269"/>
      <c r="L106" s="1269"/>
      <c r="M106" s="1269"/>
      <c r="N106" s="1269"/>
      <c r="O106" s="1269"/>
      <c r="P106" s="1278"/>
      <c r="Q106" s="1270">
        <f t="shared" si="1"/>
        <v>0</v>
      </c>
      <c r="R106" s="1290"/>
      <c r="S106" s="47"/>
      <c r="T106" s="47" t="s">
        <v>308</v>
      </c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1276">
        <v>0</v>
      </c>
      <c r="AI106" s="1277"/>
    </row>
    <row r="107" spans="1:35" s="157" customFormat="1" ht="21.95" customHeight="1" x14ac:dyDescent="0.3">
      <c r="A107" s="100"/>
      <c r="B107" s="2004"/>
      <c r="C107" s="1271"/>
      <c r="D107" s="1272" t="s">
        <v>308</v>
      </c>
      <c r="E107" s="1273"/>
      <c r="F107" s="1273"/>
      <c r="G107" s="1273"/>
      <c r="H107" s="1273"/>
      <c r="I107" s="1273"/>
      <c r="J107" s="1273"/>
      <c r="K107" s="1273"/>
      <c r="L107" s="1273"/>
      <c r="M107" s="1273"/>
      <c r="N107" s="1273"/>
      <c r="O107" s="1273"/>
      <c r="P107" s="1279"/>
      <c r="Q107" s="1274">
        <f t="shared" si="1"/>
        <v>0</v>
      </c>
      <c r="R107" s="1290"/>
      <c r="S107" s="47" t="s">
        <v>209</v>
      </c>
      <c r="T107" s="47" t="s">
        <v>305</v>
      </c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1276">
        <v>0</v>
      </c>
      <c r="AI107" s="1277"/>
    </row>
    <row r="108" spans="1:35" s="157" customFormat="1" ht="21.95" customHeight="1" x14ac:dyDescent="0.3">
      <c r="A108" s="100"/>
      <c r="B108" s="2002">
        <v>27</v>
      </c>
      <c r="C108" s="1263" t="s">
        <v>211</v>
      </c>
      <c r="D108" s="1264" t="s">
        <v>305</v>
      </c>
      <c r="E108" s="1265">
        <v>13.699627</v>
      </c>
      <c r="F108" s="1265">
        <v>12.785516999999999</v>
      </c>
      <c r="G108" s="1265">
        <v>13.489699</v>
      </c>
      <c r="H108" s="1265">
        <v>13.031500000000001</v>
      </c>
      <c r="I108" s="1265">
        <v>10.496077</v>
      </c>
      <c r="J108" s="1265">
        <v>8.2839050000000007</v>
      </c>
      <c r="K108" s="1265">
        <v>8.4443960000000011</v>
      </c>
      <c r="L108" s="1265">
        <v>10.968968</v>
      </c>
      <c r="M108" s="1265">
        <v>11.278877000000001</v>
      </c>
      <c r="N108" s="1265">
        <v>12.401885999999999</v>
      </c>
      <c r="O108" s="1265">
        <v>12.622375</v>
      </c>
      <c r="P108" s="1275">
        <v>14.070552000000001</v>
      </c>
      <c r="Q108" s="1266">
        <f t="shared" si="1"/>
        <v>141.57337900000002</v>
      </c>
      <c r="R108" s="1290"/>
      <c r="S108" s="47"/>
      <c r="T108" s="47" t="s">
        <v>306</v>
      </c>
      <c r="U108" s="47">
        <v>0.275312</v>
      </c>
      <c r="V108" s="47">
        <v>0.240894</v>
      </c>
      <c r="W108" s="47">
        <v>0.27034799999999998</v>
      </c>
      <c r="X108" s="47">
        <v>0.22827900000000001</v>
      </c>
      <c r="Y108" s="47">
        <v>0.30386200000000008</v>
      </c>
      <c r="Z108" s="47">
        <v>0.33627499999999999</v>
      </c>
      <c r="AA108" s="47">
        <v>0.36677300000000002</v>
      </c>
      <c r="AB108" s="47">
        <v>0.35319300000000003</v>
      </c>
      <c r="AC108" s="47">
        <v>0.38162299999999999</v>
      </c>
      <c r="AD108" s="47">
        <v>0.33293600000000001</v>
      </c>
      <c r="AE108" s="47">
        <v>0.29908199999999996</v>
      </c>
      <c r="AF108" s="47">
        <v>0.25456600000000001</v>
      </c>
      <c r="AG108" s="47">
        <v>3.6431429999999998</v>
      </c>
      <c r="AH108" s="1276">
        <v>0</v>
      </c>
      <c r="AI108" s="1277"/>
    </row>
    <row r="109" spans="1:35" s="157" customFormat="1" ht="21.95" customHeight="1" x14ac:dyDescent="0.3">
      <c r="A109" s="100"/>
      <c r="B109" s="2003"/>
      <c r="C109" s="1267"/>
      <c r="D109" s="1268" t="s">
        <v>306</v>
      </c>
      <c r="E109" s="1269">
        <v>0</v>
      </c>
      <c r="F109" s="1269">
        <v>0</v>
      </c>
      <c r="G109" s="1269">
        <v>0</v>
      </c>
      <c r="H109" s="1269">
        <v>0</v>
      </c>
      <c r="I109" s="1269">
        <v>0</v>
      </c>
      <c r="J109" s="1269">
        <v>0</v>
      </c>
      <c r="K109" s="1269">
        <v>0</v>
      </c>
      <c r="L109" s="1269">
        <v>0</v>
      </c>
      <c r="M109" s="1269">
        <v>0</v>
      </c>
      <c r="N109" s="1269">
        <v>0</v>
      </c>
      <c r="O109" s="1269">
        <v>0</v>
      </c>
      <c r="P109" s="1278">
        <v>0</v>
      </c>
      <c r="Q109" s="1270">
        <f t="shared" si="1"/>
        <v>0</v>
      </c>
      <c r="R109" s="1290"/>
      <c r="S109" s="47"/>
      <c r="T109" s="47" t="s">
        <v>307</v>
      </c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1276">
        <v>0</v>
      </c>
      <c r="AI109" s="1277"/>
    </row>
    <row r="110" spans="1:35" s="157" customFormat="1" ht="21.95" customHeight="1" x14ac:dyDescent="0.3">
      <c r="A110" s="100"/>
      <c r="B110" s="2003"/>
      <c r="C110" s="1267"/>
      <c r="D110" s="1268" t="s">
        <v>307</v>
      </c>
      <c r="E110" s="1269"/>
      <c r="F110" s="1269"/>
      <c r="G110" s="1269"/>
      <c r="H110" s="1269"/>
      <c r="I110" s="1269"/>
      <c r="J110" s="1269"/>
      <c r="K110" s="1269"/>
      <c r="L110" s="1269"/>
      <c r="M110" s="1269"/>
      <c r="N110" s="1269"/>
      <c r="O110" s="1269"/>
      <c r="P110" s="1278"/>
      <c r="Q110" s="1270">
        <f t="shared" si="1"/>
        <v>0</v>
      </c>
      <c r="R110" s="1290"/>
      <c r="S110" s="47"/>
      <c r="T110" s="47" t="s">
        <v>308</v>
      </c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1276">
        <v>0</v>
      </c>
      <c r="AI110" s="1277"/>
    </row>
    <row r="111" spans="1:35" s="157" customFormat="1" ht="21.95" customHeight="1" x14ac:dyDescent="0.3">
      <c r="A111" s="100"/>
      <c r="B111" s="2004"/>
      <c r="C111" s="1271"/>
      <c r="D111" s="1272" t="s">
        <v>308</v>
      </c>
      <c r="E111" s="1273"/>
      <c r="F111" s="1273"/>
      <c r="G111" s="1273"/>
      <c r="H111" s="1273"/>
      <c r="I111" s="1273"/>
      <c r="J111" s="1273"/>
      <c r="K111" s="1273"/>
      <c r="L111" s="1273"/>
      <c r="M111" s="1273"/>
      <c r="N111" s="1273"/>
      <c r="O111" s="1273"/>
      <c r="P111" s="1279"/>
      <c r="Q111" s="1274">
        <f t="shared" si="1"/>
        <v>0</v>
      </c>
      <c r="R111" s="1290"/>
      <c r="S111" s="47" t="s">
        <v>211</v>
      </c>
      <c r="T111" s="47" t="s">
        <v>305</v>
      </c>
      <c r="U111" s="47">
        <v>13.699627</v>
      </c>
      <c r="V111" s="47">
        <v>12.785516999999999</v>
      </c>
      <c r="W111" s="47">
        <v>13.489699</v>
      </c>
      <c r="X111" s="47">
        <v>13.031500000000001</v>
      </c>
      <c r="Y111" s="47">
        <v>10.496077</v>
      </c>
      <c r="Z111" s="47">
        <v>8.2839050000000007</v>
      </c>
      <c r="AA111" s="47">
        <v>8.4443960000000011</v>
      </c>
      <c r="AB111" s="47">
        <v>10.968968</v>
      </c>
      <c r="AC111" s="47">
        <v>11.278877000000001</v>
      </c>
      <c r="AD111" s="47">
        <v>12.401885999999999</v>
      </c>
      <c r="AE111" s="47">
        <v>12.622375</v>
      </c>
      <c r="AF111" s="47">
        <v>14.070552000000001</v>
      </c>
      <c r="AG111" s="47">
        <v>141.57337900000002</v>
      </c>
      <c r="AH111" s="1276">
        <v>0</v>
      </c>
      <c r="AI111" s="1277"/>
    </row>
    <row r="112" spans="1:35" s="157" customFormat="1" ht="21.95" customHeight="1" x14ac:dyDescent="0.3">
      <c r="A112" s="100"/>
      <c r="B112" s="2002">
        <v>28</v>
      </c>
      <c r="C112" s="1263" t="s">
        <v>213</v>
      </c>
      <c r="D112" s="1264" t="s">
        <v>305</v>
      </c>
      <c r="E112" s="1265"/>
      <c r="F112" s="1265"/>
      <c r="G112" s="1265"/>
      <c r="H112" s="1265"/>
      <c r="I112" s="1265"/>
      <c r="J112" s="1265"/>
      <c r="K112" s="1265"/>
      <c r="L112" s="1265"/>
      <c r="M112" s="1265"/>
      <c r="N112" s="1265"/>
      <c r="O112" s="1265"/>
      <c r="P112" s="1275"/>
      <c r="Q112" s="1266">
        <f t="shared" si="1"/>
        <v>0</v>
      </c>
      <c r="R112" s="1290"/>
      <c r="S112" s="47"/>
      <c r="T112" s="47" t="s">
        <v>306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47">
        <v>0</v>
      </c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1276">
        <v>0</v>
      </c>
      <c r="AI112" s="1277"/>
    </row>
    <row r="113" spans="1:35" s="157" customFormat="1" ht="21.95" customHeight="1" x14ac:dyDescent="0.3">
      <c r="A113" s="100"/>
      <c r="B113" s="2003"/>
      <c r="C113" s="1267"/>
      <c r="D113" s="1268" t="s">
        <v>306</v>
      </c>
      <c r="E113" s="1269">
        <v>3.6499999999999998E-2</v>
      </c>
      <c r="F113" s="1269">
        <v>3.6499999999999998E-2</v>
      </c>
      <c r="G113" s="1269">
        <v>3.6499999999999998E-2</v>
      </c>
      <c r="H113" s="1269">
        <v>3.6499999999999998E-2</v>
      </c>
      <c r="I113" s="1269">
        <v>3.6499999999999998E-2</v>
      </c>
      <c r="J113" s="1269">
        <v>3.6499999999999998E-2</v>
      </c>
      <c r="K113" s="1269">
        <v>3.6499999999999998E-2</v>
      </c>
      <c r="L113" s="1269">
        <v>3.6499999999999998E-2</v>
      </c>
      <c r="M113" s="1269">
        <v>3.6499999999999998E-2</v>
      </c>
      <c r="N113" s="1269">
        <v>3.6499999999999998E-2</v>
      </c>
      <c r="O113" s="1269">
        <v>3.6499999999999998E-2</v>
      </c>
      <c r="P113" s="1278">
        <v>3.065E-2</v>
      </c>
      <c r="Q113" s="1270">
        <f t="shared" si="1"/>
        <v>0.43214999999999992</v>
      </c>
      <c r="R113" s="1290"/>
      <c r="S113" s="47"/>
      <c r="T113" s="47" t="s">
        <v>307</v>
      </c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1276">
        <v>0</v>
      </c>
      <c r="AI113" s="1277"/>
    </row>
    <row r="114" spans="1:35" s="157" customFormat="1" ht="21.95" customHeight="1" x14ac:dyDescent="0.3">
      <c r="A114" s="100"/>
      <c r="B114" s="2003"/>
      <c r="C114" s="1267"/>
      <c r="D114" s="1268" t="s">
        <v>307</v>
      </c>
      <c r="E114" s="1269"/>
      <c r="F114" s="1269"/>
      <c r="G114" s="1269"/>
      <c r="H114" s="1269"/>
      <c r="I114" s="1269"/>
      <c r="J114" s="1269"/>
      <c r="K114" s="1269"/>
      <c r="L114" s="1269"/>
      <c r="M114" s="1269"/>
      <c r="N114" s="1269"/>
      <c r="O114" s="1269"/>
      <c r="P114" s="1278"/>
      <c r="Q114" s="1270">
        <f t="shared" si="1"/>
        <v>0</v>
      </c>
      <c r="R114" s="1290"/>
      <c r="S114" s="47"/>
      <c r="T114" s="47" t="s">
        <v>308</v>
      </c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1276">
        <v>0</v>
      </c>
      <c r="AI114" s="1277"/>
    </row>
    <row r="115" spans="1:35" s="157" customFormat="1" ht="21.95" customHeight="1" x14ac:dyDescent="0.3">
      <c r="A115" s="100"/>
      <c r="B115" s="2004"/>
      <c r="C115" s="1271"/>
      <c r="D115" s="1272" t="s">
        <v>308</v>
      </c>
      <c r="E115" s="1273"/>
      <c r="F115" s="1273"/>
      <c r="G115" s="1273"/>
      <c r="H115" s="1273"/>
      <c r="I115" s="1273"/>
      <c r="J115" s="1273"/>
      <c r="K115" s="1273"/>
      <c r="L115" s="1273"/>
      <c r="M115" s="1273"/>
      <c r="N115" s="1273"/>
      <c r="O115" s="1273"/>
      <c r="P115" s="1279"/>
      <c r="Q115" s="1274">
        <f t="shared" si="1"/>
        <v>0</v>
      </c>
      <c r="R115" s="1290"/>
      <c r="S115" s="47" t="s">
        <v>213</v>
      </c>
      <c r="T115" s="47" t="s">
        <v>305</v>
      </c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1276">
        <v>0</v>
      </c>
      <c r="AI115" s="1277"/>
    </row>
    <row r="116" spans="1:35" s="157" customFormat="1" ht="21.95" customHeight="1" x14ac:dyDescent="0.3">
      <c r="A116" s="100"/>
      <c r="B116" s="2002">
        <v>29</v>
      </c>
      <c r="C116" s="1263" t="s">
        <v>215</v>
      </c>
      <c r="D116" s="1264" t="s">
        <v>305</v>
      </c>
      <c r="E116" s="1269">
        <v>3.3979140000000001</v>
      </c>
      <c r="F116" s="1269">
        <v>5.621626</v>
      </c>
      <c r="G116" s="1269">
        <v>7.7192420000000004</v>
      </c>
      <c r="H116" s="1269">
        <v>6.204593</v>
      </c>
      <c r="I116" s="1269">
        <v>4.984661</v>
      </c>
      <c r="J116" s="1269">
        <v>2.8656760000000001</v>
      </c>
      <c r="K116" s="1269">
        <v>2.1961720000000002</v>
      </c>
      <c r="L116" s="1269">
        <v>1.8611489999999999</v>
      </c>
      <c r="M116" s="1269">
        <v>1.685227</v>
      </c>
      <c r="N116" s="1269">
        <v>4.9744289999999998</v>
      </c>
      <c r="O116" s="1269">
        <v>5.4969620000000008</v>
      </c>
      <c r="P116" s="1278">
        <v>4.1559790000000003</v>
      </c>
      <c r="Q116" s="1270">
        <f t="shared" si="1"/>
        <v>51.163629999999998</v>
      </c>
      <c r="R116" s="1290"/>
      <c r="S116" s="47"/>
      <c r="T116" s="47" t="s">
        <v>306</v>
      </c>
      <c r="U116" s="47">
        <v>3.6499999999999998E-2</v>
      </c>
      <c r="V116" s="47">
        <v>3.6499999999999998E-2</v>
      </c>
      <c r="W116" s="47">
        <v>3.6499999999999998E-2</v>
      </c>
      <c r="X116" s="47">
        <v>3.6499999999999998E-2</v>
      </c>
      <c r="Y116" s="47">
        <v>3.6499999999999998E-2</v>
      </c>
      <c r="Z116" s="47">
        <v>3.6499999999999998E-2</v>
      </c>
      <c r="AA116" s="47">
        <v>3.6499999999999998E-2</v>
      </c>
      <c r="AB116" s="47">
        <v>3.6499999999999998E-2</v>
      </c>
      <c r="AC116" s="47">
        <v>3.6499999999999998E-2</v>
      </c>
      <c r="AD116" s="47">
        <v>3.6499999999999998E-2</v>
      </c>
      <c r="AE116" s="47">
        <v>3.6499999999999998E-2</v>
      </c>
      <c r="AF116" s="47">
        <v>3.065E-2</v>
      </c>
      <c r="AG116" s="47">
        <v>0.43214999999999992</v>
      </c>
      <c r="AH116" s="1276">
        <v>0</v>
      </c>
      <c r="AI116" s="1277"/>
    </row>
    <row r="117" spans="1:35" s="157" customFormat="1" ht="21.95" customHeight="1" x14ac:dyDescent="0.3">
      <c r="A117" s="100"/>
      <c r="B117" s="2003"/>
      <c r="C117" s="1267"/>
      <c r="D117" s="1268" t="s">
        <v>306</v>
      </c>
      <c r="E117" s="1269">
        <v>2.4181000000000001E-2</v>
      </c>
      <c r="F117" s="1269">
        <v>2.4060000000000002E-3</v>
      </c>
      <c r="G117" s="1269">
        <v>9.1983999999999996E-2</v>
      </c>
      <c r="H117" s="1269">
        <v>6.0300000000000002E-4</v>
      </c>
      <c r="I117" s="1269">
        <v>1.5713999999999999E-2</v>
      </c>
      <c r="J117" s="1269">
        <v>0.10094499999999999</v>
      </c>
      <c r="K117" s="1269">
        <v>0</v>
      </c>
      <c r="L117" s="1269">
        <v>0</v>
      </c>
      <c r="M117" s="1269">
        <v>3.6340000000000001E-3</v>
      </c>
      <c r="N117" s="1269">
        <v>3.3969999999999998E-3</v>
      </c>
      <c r="O117" s="1269">
        <v>6.0700000000000001E-4</v>
      </c>
      <c r="P117" s="1278">
        <v>1.2490000000000001E-3</v>
      </c>
      <c r="Q117" s="1270">
        <f t="shared" si="1"/>
        <v>0.24472000000000002</v>
      </c>
      <c r="R117" s="1290"/>
      <c r="S117" s="47"/>
      <c r="T117" s="47" t="s">
        <v>307</v>
      </c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1276">
        <v>0</v>
      </c>
      <c r="AI117" s="1277"/>
    </row>
    <row r="118" spans="1:35" s="157" customFormat="1" ht="21.95" customHeight="1" x14ac:dyDescent="0.3">
      <c r="A118" s="100"/>
      <c r="B118" s="2003"/>
      <c r="C118" s="1267"/>
      <c r="D118" s="1268" t="s">
        <v>307</v>
      </c>
      <c r="E118" s="1269"/>
      <c r="F118" s="1269"/>
      <c r="G118" s="1269"/>
      <c r="H118" s="1269"/>
      <c r="I118" s="1269"/>
      <c r="J118" s="1269"/>
      <c r="K118" s="1269"/>
      <c r="L118" s="1269"/>
      <c r="M118" s="1269"/>
      <c r="N118" s="1269"/>
      <c r="O118" s="1269"/>
      <c r="P118" s="1278"/>
      <c r="Q118" s="1270">
        <f t="shared" si="1"/>
        <v>0</v>
      </c>
      <c r="R118" s="1290"/>
      <c r="S118" s="47"/>
      <c r="T118" s="47" t="s">
        <v>308</v>
      </c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1276">
        <v>0</v>
      </c>
      <c r="AI118" s="1277"/>
    </row>
    <row r="119" spans="1:35" s="157" customFormat="1" ht="21.95" customHeight="1" x14ac:dyDescent="0.3">
      <c r="A119" s="100"/>
      <c r="B119" s="2004"/>
      <c r="C119" s="1271"/>
      <c r="D119" s="1272" t="s">
        <v>308</v>
      </c>
      <c r="E119" s="1269"/>
      <c r="F119" s="1269"/>
      <c r="G119" s="1269"/>
      <c r="H119" s="1269"/>
      <c r="I119" s="1269"/>
      <c r="J119" s="1269"/>
      <c r="K119" s="1269"/>
      <c r="L119" s="1269"/>
      <c r="M119" s="1269"/>
      <c r="N119" s="1269"/>
      <c r="O119" s="1269"/>
      <c r="P119" s="1278"/>
      <c r="Q119" s="1270">
        <f t="shared" si="1"/>
        <v>0</v>
      </c>
      <c r="R119" s="1290"/>
      <c r="S119" s="47" t="s">
        <v>215</v>
      </c>
      <c r="T119" s="47" t="s">
        <v>305</v>
      </c>
      <c r="U119" s="47">
        <v>3.3979140000000001</v>
      </c>
      <c r="V119" s="47">
        <v>5.621626</v>
      </c>
      <c r="W119" s="47">
        <v>7.7192420000000004</v>
      </c>
      <c r="X119" s="47">
        <v>6.204593</v>
      </c>
      <c r="Y119" s="47">
        <v>4.984661</v>
      </c>
      <c r="Z119" s="47">
        <v>2.8656760000000001</v>
      </c>
      <c r="AA119" s="47">
        <v>2.1961720000000002</v>
      </c>
      <c r="AB119" s="47">
        <v>1.8611489999999999</v>
      </c>
      <c r="AC119" s="47">
        <v>1.685227</v>
      </c>
      <c r="AD119" s="47">
        <v>4.9744289999999998</v>
      </c>
      <c r="AE119" s="47">
        <v>5.4969620000000008</v>
      </c>
      <c r="AF119" s="47">
        <v>4.1559790000000003</v>
      </c>
      <c r="AG119" s="47">
        <v>51.163629999999998</v>
      </c>
      <c r="AH119" s="1276">
        <v>0</v>
      </c>
      <c r="AI119" s="1277"/>
    </row>
    <row r="120" spans="1:35" s="157" customFormat="1" ht="21.95" customHeight="1" x14ac:dyDescent="0.3">
      <c r="A120" s="100"/>
      <c r="B120" s="2002">
        <v>30</v>
      </c>
      <c r="C120" s="1263" t="s">
        <v>217</v>
      </c>
      <c r="D120" s="1264" t="s">
        <v>305</v>
      </c>
      <c r="E120" s="1265">
        <v>0.61843899999999996</v>
      </c>
      <c r="F120" s="1265">
        <v>0.71134600000000003</v>
      </c>
      <c r="G120" s="1265">
        <v>0.68609299999999995</v>
      </c>
      <c r="H120" s="1265">
        <v>0.78069600000000006</v>
      </c>
      <c r="I120" s="1265">
        <v>0.69849800000000006</v>
      </c>
      <c r="J120" s="1265">
        <v>0.60289300000000001</v>
      </c>
      <c r="K120" s="1265">
        <v>0.71204999999999996</v>
      </c>
      <c r="L120" s="1265">
        <v>0.76423400000000008</v>
      </c>
      <c r="M120" s="1265">
        <v>0.55085099999999998</v>
      </c>
      <c r="N120" s="1265">
        <v>1.0497159999999999</v>
      </c>
      <c r="O120" s="1265">
        <v>1.0800150000000002</v>
      </c>
      <c r="P120" s="1275">
        <v>1.158123</v>
      </c>
      <c r="Q120" s="1266">
        <f t="shared" si="1"/>
        <v>9.4129539999999992</v>
      </c>
      <c r="R120" s="1290"/>
      <c r="S120" s="47"/>
      <c r="T120" s="47" t="s">
        <v>306</v>
      </c>
      <c r="U120" s="47">
        <v>2.4181000000000001E-2</v>
      </c>
      <c r="V120" s="47">
        <v>2.4060000000000002E-3</v>
      </c>
      <c r="W120" s="47">
        <v>9.1983999999999996E-2</v>
      </c>
      <c r="X120" s="47">
        <v>6.0300000000000002E-4</v>
      </c>
      <c r="Y120" s="47">
        <v>1.5713999999999999E-2</v>
      </c>
      <c r="Z120" s="47">
        <v>0.10094499999999999</v>
      </c>
      <c r="AA120" s="47">
        <v>0</v>
      </c>
      <c r="AB120" s="47">
        <v>0</v>
      </c>
      <c r="AC120" s="47">
        <v>3.6340000000000001E-3</v>
      </c>
      <c r="AD120" s="47">
        <v>3.3969999999999998E-3</v>
      </c>
      <c r="AE120" s="47">
        <v>6.0700000000000001E-4</v>
      </c>
      <c r="AF120" s="47">
        <v>1.2490000000000001E-3</v>
      </c>
      <c r="AG120" s="47">
        <v>0.24472000000000002</v>
      </c>
      <c r="AH120" s="1276">
        <v>0</v>
      </c>
      <c r="AI120" s="1277"/>
    </row>
    <row r="121" spans="1:35" s="157" customFormat="1" ht="21.95" customHeight="1" x14ac:dyDescent="0.3">
      <c r="A121" s="100"/>
      <c r="B121" s="2003"/>
      <c r="C121" s="1267"/>
      <c r="D121" s="1268" t="s">
        <v>306</v>
      </c>
      <c r="E121" s="1269"/>
      <c r="F121" s="1269"/>
      <c r="G121" s="1269"/>
      <c r="H121" s="1269"/>
      <c r="I121" s="1269"/>
      <c r="J121" s="1269"/>
      <c r="K121" s="1269"/>
      <c r="L121" s="1269"/>
      <c r="M121" s="1269"/>
      <c r="N121" s="1269"/>
      <c r="O121" s="1269"/>
      <c r="P121" s="1278"/>
      <c r="Q121" s="1270">
        <f t="shared" si="1"/>
        <v>0</v>
      </c>
      <c r="R121" s="1290"/>
      <c r="S121" s="47"/>
      <c r="T121" s="47" t="s">
        <v>307</v>
      </c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1276">
        <v>0</v>
      </c>
      <c r="AI121" s="1277"/>
    </row>
    <row r="122" spans="1:35" s="157" customFormat="1" ht="21.95" customHeight="1" x14ac:dyDescent="0.3">
      <c r="A122" s="100"/>
      <c r="B122" s="2003"/>
      <c r="C122" s="1267"/>
      <c r="D122" s="1268" t="s">
        <v>307</v>
      </c>
      <c r="E122" s="1269"/>
      <c r="F122" s="1269"/>
      <c r="G122" s="1269"/>
      <c r="H122" s="1269"/>
      <c r="I122" s="1269"/>
      <c r="J122" s="1269"/>
      <c r="K122" s="1269"/>
      <c r="L122" s="1269"/>
      <c r="M122" s="1269"/>
      <c r="N122" s="1269"/>
      <c r="O122" s="1269"/>
      <c r="P122" s="1278"/>
      <c r="Q122" s="1270">
        <f t="shared" si="1"/>
        <v>0</v>
      </c>
      <c r="R122" s="1290"/>
      <c r="S122" s="47"/>
      <c r="T122" s="47" t="s">
        <v>308</v>
      </c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1276">
        <v>0</v>
      </c>
      <c r="AI122" s="1277"/>
    </row>
    <row r="123" spans="1:35" s="157" customFormat="1" ht="21.95" customHeight="1" x14ac:dyDescent="0.3">
      <c r="A123" s="100"/>
      <c r="B123" s="2004"/>
      <c r="C123" s="1271"/>
      <c r="D123" s="1272" t="s">
        <v>308</v>
      </c>
      <c r="E123" s="1273"/>
      <c r="F123" s="1273"/>
      <c r="G123" s="1273"/>
      <c r="H123" s="1273"/>
      <c r="I123" s="1273"/>
      <c r="J123" s="1273"/>
      <c r="K123" s="1273"/>
      <c r="L123" s="1273"/>
      <c r="M123" s="1273"/>
      <c r="N123" s="1273"/>
      <c r="O123" s="1273"/>
      <c r="P123" s="1279"/>
      <c r="Q123" s="1274">
        <f t="shared" si="1"/>
        <v>0</v>
      </c>
      <c r="R123" s="1290"/>
      <c r="S123" s="47" t="s">
        <v>217</v>
      </c>
      <c r="T123" s="47" t="s">
        <v>305</v>
      </c>
      <c r="U123" s="47">
        <v>0.61843899999999996</v>
      </c>
      <c r="V123" s="47">
        <v>0.71134600000000003</v>
      </c>
      <c r="W123" s="47">
        <v>0.68609299999999995</v>
      </c>
      <c r="X123" s="47">
        <v>0.78069600000000006</v>
      </c>
      <c r="Y123" s="47">
        <v>0.69849800000000006</v>
      </c>
      <c r="Z123" s="47">
        <v>0.60289300000000001</v>
      </c>
      <c r="AA123" s="47">
        <v>0.71204999999999996</v>
      </c>
      <c r="AB123" s="47">
        <v>0.76423400000000008</v>
      </c>
      <c r="AC123" s="47">
        <v>0.55085099999999998</v>
      </c>
      <c r="AD123" s="47">
        <v>1.0497159999999999</v>
      </c>
      <c r="AE123" s="47">
        <v>1.0800150000000002</v>
      </c>
      <c r="AF123" s="47">
        <v>1.158123</v>
      </c>
      <c r="AG123" s="47">
        <v>9.4129539999999992</v>
      </c>
      <c r="AH123" s="1276">
        <v>0</v>
      </c>
      <c r="AI123" s="1277"/>
    </row>
    <row r="124" spans="1:35" s="157" customFormat="1" ht="21.95" customHeight="1" x14ac:dyDescent="0.3">
      <c r="A124" s="100"/>
      <c r="B124" s="2002">
        <v>31</v>
      </c>
      <c r="C124" s="1263" t="s">
        <v>219</v>
      </c>
      <c r="D124" s="1264" t="s">
        <v>305</v>
      </c>
      <c r="E124" s="1265"/>
      <c r="F124" s="1265"/>
      <c r="G124" s="1265"/>
      <c r="H124" s="1265"/>
      <c r="I124" s="1265"/>
      <c r="J124" s="1265"/>
      <c r="K124" s="1265"/>
      <c r="L124" s="1265"/>
      <c r="M124" s="1265"/>
      <c r="N124" s="1265"/>
      <c r="O124" s="1265"/>
      <c r="P124" s="1275"/>
      <c r="Q124" s="1266">
        <f t="shared" si="1"/>
        <v>0</v>
      </c>
      <c r="R124" s="1290"/>
      <c r="S124" s="47"/>
      <c r="T124" s="47" t="s">
        <v>306</v>
      </c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1276">
        <v>0</v>
      </c>
      <c r="AI124" s="1277"/>
    </row>
    <row r="125" spans="1:35" s="157" customFormat="1" ht="21.95" customHeight="1" x14ac:dyDescent="0.3">
      <c r="A125" s="100"/>
      <c r="B125" s="2003"/>
      <c r="C125" s="1267"/>
      <c r="D125" s="1268" t="s">
        <v>306</v>
      </c>
      <c r="E125" s="1269">
        <v>3.6199000000000002E-2</v>
      </c>
      <c r="F125" s="1269">
        <v>0</v>
      </c>
      <c r="G125" s="1269">
        <v>0</v>
      </c>
      <c r="H125" s="1269">
        <v>9.7200000000000012E-3</v>
      </c>
      <c r="I125" s="1269">
        <v>3.5400000000000002E-3</v>
      </c>
      <c r="J125" s="1269">
        <v>1.34E-2</v>
      </c>
      <c r="K125" s="1269">
        <v>0</v>
      </c>
      <c r="L125" s="1269">
        <v>2.5000000000000001E-2</v>
      </c>
      <c r="M125" s="1269">
        <v>0</v>
      </c>
      <c r="N125" s="1269">
        <v>1.2359999999999999E-2</v>
      </c>
      <c r="O125" s="1269">
        <v>1.5689999999999999E-2</v>
      </c>
      <c r="P125" s="1278">
        <v>0</v>
      </c>
      <c r="Q125" s="1270">
        <f t="shared" si="1"/>
        <v>0.11590899999999998</v>
      </c>
      <c r="R125" s="1290"/>
      <c r="S125" s="47"/>
      <c r="T125" s="47" t="s">
        <v>307</v>
      </c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1276">
        <v>0</v>
      </c>
      <c r="AI125" s="1277"/>
    </row>
    <row r="126" spans="1:35" s="157" customFormat="1" ht="21.95" customHeight="1" x14ac:dyDescent="0.3">
      <c r="A126" s="100"/>
      <c r="B126" s="2003"/>
      <c r="C126" s="1267"/>
      <c r="D126" s="1268" t="s">
        <v>307</v>
      </c>
      <c r="E126" s="1269"/>
      <c r="F126" s="1269"/>
      <c r="G126" s="1269"/>
      <c r="H126" s="1269"/>
      <c r="I126" s="1269"/>
      <c r="J126" s="1269"/>
      <c r="K126" s="1269"/>
      <c r="L126" s="1269"/>
      <c r="M126" s="1269"/>
      <c r="N126" s="1269"/>
      <c r="O126" s="1269"/>
      <c r="P126" s="1278"/>
      <c r="Q126" s="1270">
        <f t="shared" si="1"/>
        <v>0</v>
      </c>
      <c r="R126" s="1290"/>
      <c r="S126" s="47"/>
      <c r="T126" s="47" t="s">
        <v>308</v>
      </c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1276">
        <v>0</v>
      </c>
      <c r="AI126" s="1277"/>
    </row>
    <row r="127" spans="1:35" s="157" customFormat="1" ht="21.95" customHeight="1" x14ac:dyDescent="0.3">
      <c r="A127" s="100"/>
      <c r="B127" s="2004"/>
      <c r="C127" s="1271"/>
      <c r="D127" s="1272" t="s">
        <v>308</v>
      </c>
      <c r="E127" s="1273"/>
      <c r="F127" s="1273"/>
      <c r="G127" s="1273"/>
      <c r="H127" s="1273"/>
      <c r="I127" s="1273"/>
      <c r="J127" s="1273"/>
      <c r="K127" s="1273"/>
      <c r="L127" s="1273"/>
      <c r="M127" s="1273"/>
      <c r="N127" s="1273"/>
      <c r="O127" s="1273"/>
      <c r="P127" s="1279"/>
      <c r="Q127" s="1274">
        <f t="shared" si="1"/>
        <v>0</v>
      </c>
      <c r="R127" s="1290"/>
      <c r="S127" s="47" t="s">
        <v>219</v>
      </c>
      <c r="T127" s="47" t="s">
        <v>305</v>
      </c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1276">
        <v>0</v>
      </c>
      <c r="AI127" s="1277"/>
    </row>
    <row r="128" spans="1:35" s="157" customFormat="1" ht="21.95" customHeight="1" x14ac:dyDescent="0.3">
      <c r="A128" s="100"/>
      <c r="B128" s="2002">
        <v>32</v>
      </c>
      <c r="C128" s="1263" t="s">
        <v>1743</v>
      </c>
      <c r="D128" s="1264" t="s">
        <v>305</v>
      </c>
      <c r="E128" s="1265"/>
      <c r="F128" s="1265"/>
      <c r="G128" s="1265"/>
      <c r="H128" s="1265"/>
      <c r="I128" s="1265"/>
      <c r="J128" s="1265"/>
      <c r="K128" s="1265"/>
      <c r="L128" s="1265"/>
      <c r="M128" s="1265"/>
      <c r="N128" s="1265"/>
      <c r="O128" s="1265"/>
      <c r="P128" s="1275"/>
      <c r="Q128" s="1266">
        <f t="shared" si="1"/>
        <v>0</v>
      </c>
      <c r="R128" s="1290"/>
      <c r="S128" s="47"/>
      <c r="T128" s="47" t="s">
        <v>306</v>
      </c>
      <c r="U128" s="47">
        <v>3.6199000000000002E-2</v>
      </c>
      <c r="V128" s="47">
        <v>0</v>
      </c>
      <c r="W128" s="47">
        <v>0</v>
      </c>
      <c r="X128" s="47">
        <v>9.7200000000000012E-3</v>
      </c>
      <c r="Y128" s="47">
        <v>3.5400000000000002E-3</v>
      </c>
      <c r="Z128" s="47">
        <v>1.34E-2</v>
      </c>
      <c r="AA128" s="47">
        <v>0</v>
      </c>
      <c r="AB128" s="47">
        <v>2.5000000000000001E-2</v>
      </c>
      <c r="AC128" s="47">
        <v>0</v>
      </c>
      <c r="AD128" s="47">
        <v>1.2359999999999999E-2</v>
      </c>
      <c r="AE128" s="47">
        <v>1.5689999999999999E-2</v>
      </c>
      <c r="AF128" s="47">
        <v>0</v>
      </c>
      <c r="AG128" s="47">
        <v>0.11590899999999998</v>
      </c>
      <c r="AH128" s="1276">
        <v>0</v>
      </c>
      <c r="AI128" s="1277"/>
    </row>
    <row r="129" spans="1:35" s="157" customFormat="1" ht="21.95" customHeight="1" x14ac:dyDescent="0.3">
      <c r="A129" s="100"/>
      <c r="B129" s="2003"/>
      <c r="C129" s="1267"/>
      <c r="D129" s="1268" t="s">
        <v>306</v>
      </c>
      <c r="E129" s="1269">
        <v>0</v>
      </c>
      <c r="F129" s="1269">
        <v>0</v>
      </c>
      <c r="G129" s="1269">
        <v>0</v>
      </c>
      <c r="H129" s="1269">
        <v>0</v>
      </c>
      <c r="I129" s="1269">
        <v>0</v>
      </c>
      <c r="J129" s="1269">
        <v>0</v>
      </c>
      <c r="K129" s="1269">
        <v>0</v>
      </c>
      <c r="L129" s="1269">
        <v>0</v>
      </c>
      <c r="M129" s="1269">
        <v>0</v>
      </c>
      <c r="N129" s="1269">
        <v>0</v>
      </c>
      <c r="O129" s="1269">
        <v>0</v>
      </c>
      <c r="P129" s="1278">
        <v>0</v>
      </c>
      <c r="Q129" s="1270">
        <f t="shared" si="1"/>
        <v>0</v>
      </c>
      <c r="R129" s="1290"/>
      <c r="S129" s="47"/>
      <c r="T129" s="47" t="s">
        <v>307</v>
      </c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1276">
        <v>0</v>
      </c>
      <c r="AI129" s="1277"/>
    </row>
    <row r="130" spans="1:35" s="157" customFormat="1" ht="21.95" customHeight="1" x14ac:dyDescent="0.3">
      <c r="A130" s="100"/>
      <c r="B130" s="2003"/>
      <c r="C130" s="1267"/>
      <c r="D130" s="1268" t="s">
        <v>307</v>
      </c>
      <c r="E130" s="1269"/>
      <c r="F130" s="1269"/>
      <c r="G130" s="1269"/>
      <c r="H130" s="1269"/>
      <c r="I130" s="1269"/>
      <c r="J130" s="1269"/>
      <c r="K130" s="1269"/>
      <c r="L130" s="1269"/>
      <c r="M130" s="1269"/>
      <c r="N130" s="1269"/>
      <c r="O130" s="1269"/>
      <c r="P130" s="1278"/>
      <c r="Q130" s="1270">
        <f t="shared" si="1"/>
        <v>0</v>
      </c>
      <c r="R130" s="1290"/>
      <c r="S130" s="47"/>
      <c r="T130" s="47" t="s">
        <v>308</v>
      </c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1276">
        <v>0</v>
      </c>
      <c r="AI130" s="1277"/>
    </row>
    <row r="131" spans="1:35" s="157" customFormat="1" ht="21.95" customHeight="1" x14ac:dyDescent="0.3">
      <c r="A131" s="100"/>
      <c r="B131" s="2004"/>
      <c r="C131" s="1271"/>
      <c r="D131" s="1272" t="s">
        <v>308</v>
      </c>
      <c r="E131" s="1273"/>
      <c r="F131" s="1273"/>
      <c r="G131" s="1273"/>
      <c r="H131" s="1273"/>
      <c r="I131" s="1273"/>
      <c r="J131" s="1273"/>
      <c r="K131" s="1273"/>
      <c r="L131" s="1273"/>
      <c r="M131" s="1273"/>
      <c r="N131" s="1273"/>
      <c r="O131" s="1273"/>
      <c r="P131" s="1279"/>
      <c r="Q131" s="1274">
        <f t="shared" si="1"/>
        <v>0</v>
      </c>
      <c r="R131" s="1290"/>
      <c r="S131" s="47" t="s">
        <v>1743</v>
      </c>
      <c r="T131" s="47" t="s">
        <v>305</v>
      </c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1276">
        <v>0</v>
      </c>
      <c r="AI131" s="1277"/>
    </row>
    <row r="132" spans="1:35" s="157" customFormat="1" ht="21.95" customHeight="1" x14ac:dyDescent="0.3">
      <c r="A132" s="100"/>
      <c r="B132" s="2002">
        <v>33</v>
      </c>
      <c r="C132" s="1263" t="s">
        <v>221</v>
      </c>
      <c r="D132" s="1264" t="s">
        <v>305</v>
      </c>
      <c r="E132" s="1269">
        <v>7.8079799999999997</v>
      </c>
      <c r="F132" s="1269">
        <v>7.2108299999999996</v>
      </c>
      <c r="G132" s="1269">
        <v>6.7094550991549884</v>
      </c>
      <c r="H132" s="1269"/>
      <c r="I132" s="1269">
        <v>2.3848799999999999</v>
      </c>
      <c r="J132" s="1269">
        <v>5.1054499999999994</v>
      </c>
      <c r="K132" s="1269">
        <v>3.7814299999999998</v>
      </c>
      <c r="L132" s="1269">
        <v>2.28878</v>
      </c>
      <c r="M132" s="1269">
        <v>1.2732699999999999</v>
      </c>
      <c r="N132" s="1269">
        <v>3.351531533628</v>
      </c>
      <c r="O132" s="1269">
        <v>2.6385999999999998</v>
      </c>
      <c r="P132" s="1278">
        <v>8.1580499999999994</v>
      </c>
      <c r="Q132" s="1270">
        <f t="shared" si="1"/>
        <v>50.710256632782986</v>
      </c>
      <c r="R132" s="1290"/>
      <c r="S132" s="47"/>
      <c r="T132" s="47" t="s">
        <v>306</v>
      </c>
      <c r="U132" s="47">
        <v>0</v>
      </c>
      <c r="V132" s="47">
        <v>0</v>
      </c>
      <c r="W132" s="47">
        <v>0</v>
      </c>
      <c r="X132" s="47">
        <v>0</v>
      </c>
      <c r="Y132" s="47">
        <v>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47">
        <v>0</v>
      </c>
      <c r="AG132" s="47">
        <v>0</v>
      </c>
      <c r="AH132" s="1276">
        <v>0</v>
      </c>
      <c r="AI132" s="1277"/>
    </row>
    <row r="133" spans="1:35" s="157" customFormat="1" ht="21.95" customHeight="1" x14ac:dyDescent="0.3">
      <c r="A133" s="100"/>
      <c r="B133" s="2003"/>
      <c r="C133" s="1267"/>
      <c r="D133" s="1268" t="s">
        <v>306</v>
      </c>
      <c r="E133" s="1269">
        <v>0</v>
      </c>
      <c r="F133" s="1269">
        <v>1.4000000000000001E-4</v>
      </c>
      <c r="G133" s="1269">
        <v>9.2418E-2</v>
      </c>
      <c r="H133" s="1269">
        <v>0</v>
      </c>
      <c r="I133" s="1269">
        <v>2.4700000000000004E-3</v>
      </c>
      <c r="J133" s="1269">
        <v>5.0209999999999998E-2</v>
      </c>
      <c r="K133" s="1269">
        <v>2.2499999999999998E-3</v>
      </c>
      <c r="L133" s="1269">
        <v>1.9E-3</v>
      </c>
      <c r="M133" s="1269">
        <v>2.3969999999999998E-2</v>
      </c>
      <c r="N133" s="1269">
        <v>2.8947000000000001E-2</v>
      </c>
      <c r="O133" s="1269">
        <v>1.4000000000000001E-4</v>
      </c>
      <c r="P133" s="1278">
        <v>1.4000000000000001E-4</v>
      </c>
      <c r="Q133" s="1270">
        <f t="shared" si="1"/>
        <v>0.20258500000000002</v>
      </c>
      <c r="R133" s="1290"/>
      <c r="S133" s="47"/>
      <c r="T133" s="47" t="s">
        <v>307</v>
      </c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1276">
        <v>0</v>
      </c>
      <c r="AI133" s="1277"/>
    </row>
    <row r="134" spans="1:35" s="157" customFormat="1" ht="21.95" customHeight="1" x14ac:dyDescent="0.3">
      <c r="A134" s="100"/>
      <c r="B134" s="2003"/>
      <c r="C134" s="1267"/>
      <c r="D134" s="1268" t="s">
        <v>307</v>
      </c>
      <c r="E134" s="1269"/>
      <c r="F134" s="1269"/>
      <c r="G134" s="1269"/>
      <c r="H134" s="1269"/>
      <c r="I134" s="1269"/>
      <c r="J134" s="1269"/>
      <c r="K134" s="1269"/>
      <c r="L134" s="1269"/>
      <c r="M134" s="1269"/>
      <c r="N134" s="1269"/>
      <c r="O134" s="1269"/>
      <c r="P134" s="1278"/>
      <c r="Q134" s="1270">
        <f t="shared" si="1"/>
        <v>0</v>
      </c>
      <c r="R134" s="1290"/>
      <c r="S134" s="47"/>
      <c r="T134" s="47" t="s">
        <v>308</v>
      </c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1276">
        <v>0</v>
      </c>
      <c r="AI134" s="1277"/>
    </row>
    <row r="135" spans="1:35" s="157" customFormat="1" ht="21.95" customHeight="1" x14ac:dyDescent="0.3">
      <c r="A135" s="100"/>
      <c r="B135" s="2004"/>
      <c r="C135" s="1271"/>
      <c r="D135" s="1272" t="s">
        <v>308</v>
      </c>
      <c r="E135" s="1269"/>
      <c r="F135" s="1269"/>
      <c r="G135" s="1269"/>
      <c r="H135" s="1269"/>
      <c r="I135" s="1269"/>
      <c r="J135" s="1269"/>
      <c r="K135" s="1269"/>
      <c r="L135" s="1269"/>
      <c r="M135" s="1269"/>
      <c r="N135" s="1269"/>
      <c r="O135" s="1269"/>
      <c r="P135" s="1278"/>
      <c r="Q135" s="1270">
        <f t="shared" si="1"/>
        <v>0</v>
      </c>
      <c r="R135" s="1290"/>
      <c r="S135" s="47" t="s">
        <v>221</v>
      </c>
      <c r="T135" s="47" t="s">
        <v>305</v>
      </c>
      <c r="U135" s="47">
        <v>7.8079799999999997</v>
      </c>
      <c r="V135" s="47">
        <v>7.2108299999999996</v>
      </c>
      <c r="W135" s="47">
        <v>6.7094550991549884</v>
      </c>
      <c r="X135" s="47"/>
      <c r="Y135" s="47">
        <v>2.3848799999999999</v>
      </c>
      <c r="Z135" s="47">
        <v>5.1054499999999994</v>
      </c>
      <c r="AA135" s="47">
        <v>3.7814299999999998</v>
      </c>
      <c r="AB135" s="47">
        <v>2.28878</v>
      </c>
      <c r="AC135" s="47">
        <v>1.2732699999999999</v>
      </c>
      <c r="AD135" s="47">
        <v>3.351531533628</v>
      </c>
      <c r="AE135" s="47">
        <v>2.6385999999999998</v>
      </c>
      <c r="AF135" s="47">
        <v>8.1580499999999994</v>
      </c>
      <c r="AG135" s="47">
        <v>50.710256632782986</v>
      </c>
      <c r="AH135" s="1276">
        <v>0</v>
      </c>
      <c r="AI135" s="1277"/>
    </row>
    <row r="136" spans="1:35" s="157" customFormat="1" ht="21.95" customHeight="1" x14ac:dyDescent="0.3">
      <c r="A136" s="100"/>
      <c r="B136" s="2002">
        <v>34</v>
      </c>
      <c r="C136" s="1263" t="s">
        <v>223</v>
      </c>
      <c r="D136" s="1264" t="s">
        <v>305</v>
      </c>
      <c r="E136" s="1265"/>
      <c r="F136" s="1265"/>
      <c r="G136" s="1265"/>
      <c r="H136" s="1265"/>
      <c r="I136" s="1265"/>
      <c r="J136" s="1265"/>
      <c r="K136" s="1265"/>
      <c r="L136" s="1265"/>
      <c r="M136" s="1265"/>
      <c r="N136" s="1265"/>
      <c r="O136" s="1265"/>
      <c r="P136" s="1275"/>
      <c r="Q136" s="1266">
        <f t="shared" ref="Q136:Q199" si="2">+SUM(E136:P136)</f>
        <v>0</v>
      </c>
      <c r="R136" s="1290"/>
      <c r="S136" s="47"/>
      <c r="T136" s="47" t="s">
        <v>306</v>
      </c>
      <c r="U136" s="47">
        <v>0</v>
      </c>
      <c r="V136" s="47">
        <v>1.4000000000000001E-4</v>
      </c>
      <c r="W136" s="47">
        <v>9.2418E-2</v>
      </c>
      <c r="X136" s="47">
        <v>0</v>
      </c>
      <c r="Y136" s="47">
        <v>2.4700000000000004E-3</v>
      </c>
      <c r="Z136" s="47">
        <v>5.0209999999999998E-2</v>
      </c>
      <c r="AA136" s="47">
        <v>2.2499999999999998E-3</v>
      </c>
      <c r="AB136" s="47">
        <v>1.9E-3</v>
      </c>
      <c r="AC136" s="47">
        <v>2.3969999999999998E-2</v>
      </c>
      <c r="AD136" s="47">
        <v>2.8947000000000001E-2</v>
      </c>
      <c r="AE136" s="47">
        <v>1.4000000000000001E-4</v>
      </c>
      <c r="AF136" s="47">
        <v>1.4000000000000001E-4</v>
      </c>
      <c r="AG136" s="47">
        <v>0.20258500000000002</v>
      </c>
      <c r="AH136" s="1276">
        <v>0</v>
      </c>
      <c r="AI136" s="1277"/>
    </row>
    <row r="137" spans="1:35" s="157" customFormat="1" ht="21.95" customHeight="1" x14ac:dyDescent="0.3">
      <c r="A137" s="100"/>
      <c r="B137" s="2003"/>
      <c r="C137" s="1267"/>
      <c r="D137" s="1268" t="s">
        <v>306</v>
      </c>
      <c r="E137" s="1269">
        <v>0</v>
      </c>
      <c r="F137" s="1269">
        <v>0</v>
      </c>
      <c r="G137" s="1269">
        <v>0</v>
      </c>
      <c r="H137" s="1269">
        <v>0</v>
      </c>
      <c r="I137" s="1269">
        <v>0</v>
      </c>
      <c r="J137" s="1269">
        <v>0</v>
      </c>
      <c r="K137" s="1269">
        <v>0</v>
      </c>
      <c r="L137" s="1269">
        <v>0</v>
      </c>
      <c r="M137" s="1269">
        <v>0</v>
      </c>
      <c r="N137" s="1269">
        <v>0</v>
      </c>
      <c r="O137" s="1269">
        <v>0</v>
      </c>
      <c r="P137" s="1278">
        <v>0</v>
      </c>
      <c r="Q137" s="1270">
        <f t="shared" si="2"/>
        <v>0</v>
      </c>
      <c r="R137" s="1290"/>
      <c r="S137" s="47"/>
      <c r="T137" s="47" t="s">
        <v>307</v>
      </c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1276">
        <v>0</v>
      </c>
      <c r="AI137" s="1277"/>
    </row>
    <row r="138" spans="1:35" s="157" customFormat="1" ht="21.95" customHeight="1" x14ac:dyDescent="0.3">
      <c r="A138" s="100"/>
      <c r="B138" s="2003"/>
      <c r="C138" s="1267"/>
      <c r="D138" s="1268" t="s">
        <v>307</v>
      </c>
      <c r="E138" s="1269"/>
      <c r="F138" s="1269"/>
      <c r="G138" s="1269"/>
      <c r="H138" s="1269"/>
      <c r="I138" s="1269"/>
      <c r="J138" s="1269"/>
      <c r="K138" s="1269"/>
      <c r="L138" s="1269"/>
      <c r="M138" s="1269"/>
      <c r="N138" s="1269"/>
      <c r="O138" s="1269"/>
      <c r="P138" s="1278"/>
      <c r="Q138" s="1270">
        <f t="shared" si="2"/>
        <v>0</v>
      </c>
      <c r="R138" s="1290"/>
      <c r="S138" s="47"/>
      <c r="T138" s="47" t="s">
        <v>308</v>
      </c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1276">
        <v>0</v>
      </c>
      <c r="AI138" s="1277"/>
    </row>
    <row r="139" spans="1:35" s="157" customFormat="1" ht="21.95" customHeight="1" x14ac:dyDescent="0.3">
      <c r="A139" s="100"/>
      <c r="B139" s="2004"/>
      <c r="C139" s="1271"/>
      <c r="D139" s="1272" t="s">
        <v>308</v>
      </c>
      <c r="E139" s="1273"/>
      <c r="F139" s="1273"/>
      <c r="G139" s="1273"/>
      <c r="H139" s="1273"/>
      <c r="I139" s="1273"/>
      <c r="J139" s="1273"/>
      <c r="K139" s="1273"/>
      <c r="L139" s="1273"/>
      <c r="M139" s="1273"/>
      <c r="N139" s="1273"/>
      <c r="O139" s="1273"/>
      <c r="P139" s="1279"/>
      <c r="Q139" s="1274">
        <f t="shared" si="2"/>
        <v>0</v>
      </c>
      <c r="R139" s="1290"/>
      <c r="S139" s="47" t="s">
        <v>223</v>
      </c>
      <c r="T139" s="47" t="s">
        <v>305</v>
      </c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1276">
        <v>0</v>
      </c>
      <c r="AI139" s="1277"/>
    </row>
    <row r="140" spans="1:35" s="157" customFormat="1" ht="21.95" customHeight="1" x14ac:dyDescent="0.3">
      <c r="A140" s="100"/>
      <c r="B140" s="2002">
        <v>35</v>
      </c>
      <c r="C140" s="1263" t="s">
        <v>1738</v>
      </c>
      <c r="D140" s="1264" t="s">
        <v>305</v>
      </c>
      <c r="E140" s="1265"/>
      <c r="F140" s="1265"/>
      <c r="G140" s="1265"/>
      <c r="H140" s="1265"/>
      <c r="I140" s="1265"/>
      <c r="J140" s="1265"/>
      <c r="K140" s="1265"/>
      <c r="L140" s="1265"/>
      <c r="M140" s="1265"/>
      <c r="N140" s="1265"/>
      <c r="O140" s="1265"/>
      <c r="P140" s="1275"/>
      <c r="Q140" s="1266">
        <f t="shared" si="2"/>
        <v>0</v>
      </c>
      <c r="R140" s="1290"/>
      <c r="S140" s="47"/>
      <c r="T140" s="47" t="s">
        <v>306</v>
      </c>
      <c r="U140" s="47">
        <v>0</v>
      </c>
      <c r="V140" s="47">
        <v>0</v>
      </c>
      <c r="W140" s="47">
        <v>0</v>
      </c>
      <c r="X140" s="47">
        <v>0</v>
      </c>
      <c r="Y140" s="47">
        <v>0</v>
      </c>
      <c r="Z140" s="47">
        <v>0</v>
      </c>
      <c r="AA140" s="47">
        <v>0</v>
      </c>
      <c r="AB140" s="47">
        <v>0</v>
      </c>
      <c r="AC140" s="47">
        <v>0</v>
      </c>
      <c r="AD140" s="47">
        <v>0</v>
      </c>
      <c r="AE140" s="47">
        <v>0</v>
      </c>
      <c r="AF140" s="47">
        <v>0</v>
      </c>
      <c r="AG140" s="47">
        <v>0</v>
      </c>
      <c r="AH140" s="1276">
        <v>0</v>
      </c>
      <c r="AI140" s="1277"/>
    </row>
    <row r="141" spans="1:35" s="157" customFormat="1" ht="21.95" customHeight="1" x14ac:dyDescent="0.3">
      <c r="A141" s="100"/>
      <c r="B141" s="2003"/>
      <c r="C141" s="1267"/>
      <c r="D141" s="1268" t="s">
        <v>306</v>
      </c>
      <c r="E141" s="1269">
        <v>2.6021100000000001</v>
      </c>
      <c r="F141" s="1269">
        <v>2.0825689999999999</v>
      </c>
      <c r="G141" s="1269">
        <v>1.569094</v>
      </c>
      <c r="H141" s="1269">
        <v>0.40975799999999996</v>
      </c>
      <c r="I141" s="1269">
        <v>2.6955260000000001</v>
      </c>
      <c r="J141" s="1269">
        <v>2.3593249999999997</v>
      </c>
      <c r="K141" s="1269">
        <v>2.4192360000000002</v>
      </c>
      <c r="L141" s="1269">
        <v>2.5934780000000002</v>
      </c>
      <c r="M141" s="1269">
        <v>2.6312690000000001</v>
      </c>
      <c r="N141" s="1269">
        <v>2.4404859999999999</v>
      </c>
      <c r="O141" s="1269">
        <v>2.382088</v>
      </c>
      <c r="P141" s="1278">
        <v>2.7859499999999997</v>
      </c>
      <c r="Q141" s="1270">
        <f t="shared" si="2"/>
        <v>26.970889</v>
      </c>
      <c r="R141" s="1290"/>
      <c r="S141" s="47"/>
      <c r="T141" s="47" t="s">
        <v>307</v>
      </c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1276">
        <v>0</v>
      </c>
      <c r="AI141" s="1277"/>
    </row>
    <row r="142" spans="1:35" s="157" customFormat="1" ht="21.95" customHeight="1" x14ac:dyDescent="0.3">
      <c r="A142" s="100"/>
      <c r="B142" s="2003"/>
      <c r="C142" s="1267"/>
      <c r="D142" s="1268" t="s">
        <v>307</v>
      </c>
      <c r="E142" s="1269"/>
      <c r="F142" s="1269"/>
      <c r="G142" s="1269"/>
      <c r="H142" s="1269"/>
      <c r="I142" s="1269"/>
      <c r="J142" s="1269"/>
      <c r="K142" s="1269"/>
      <c r="L142" s="1269"/>
      <c r="M142" s="1269"/>
      <c r="N142" s="1269"/>
      <c r="O142" s="1269"/>
      <c r="P142" s="1278"/>
      <c r="Q142" s="1270">
        <f t="shared" si="2"/>
        <v>0</v>
      </c>
      <c r="R142" s="1290"/>
      <c r="S142" s="47"/>
      <c r="T142" s="47" t="s">
        <v>308</v>
      </c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1276">
        <v>0</v>
      </c>
      <c r="AI142" s="1277"/>
    </row>
    <row r="143" spans="1:35" s="157" customFormat="1" ht="21.95" customHeight="1" x14ac:dyDescent="0.3">
      <c r="A143" s="100"/>
      <c r="B143" s="2004"/>
      <c r="C143" s="1271"/>
      <c r="D143" s="1272" t="s">
        <v>308</v>
      </c>
      <c r="E143" s="1273"/>
      <c r="F143" s="1273"/>
      <c r="G143" s="1273"/>
      <c r="H143" s="1273"/>
      <c r="I143" s="1273"/>
      <c r="J143" s="1273"/>
      <c r="K143" s="1273"/>
      <c r="L143" s="1273"/>
      <c r="M143" s="1273"/>
      <c r="N143" s="1273"/>
      <c r="O143" s="1273"/>
      <c r="P143" s="1273"/>
      <c r="Q143" s="1274">
        <f t="shared" si="2"/>
        <v>0</v>
      </c>
      <c r="R143" s="1290"/>
      <c r="S143" s="47" t="s">
        <v>1738</v>
      </c>
      <c r="T143" s="47" t="s">
        <v>305</v>
      </c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1276">
        <v>0</v>
      </c>
      <c r="AI143" s="1277"/>
    </row>
    <row r="144" spans="1:35" s="157" customFormat="1" ht="21.95" customHeight="1" x14ac:dyDescent="0.3">
      <c r="A144" s="100"/>
      <c r="B144" s="2002">
        <v>36</v>
      </c>
      <c r="C144" s="1263" t="s">
        <v>1713</v>
      </c>
      <c r="D144" s="1264" t="s">
        <v>305</v>
      </c>
      <c r="E144" s="1265"/>
      <c r="F144" s="1265"/>
      <c r="G144" s="1265"/>
      <c r="H144" s="1265"/>
      <c r="I144" s="1265"/>
      <c r="J144" s="1265"/>
      <c r="K144" s="1265"/>
      <c r="L144" s="1265"/>
      <c r="M144" s="1265"/>
      <c r="N144" s="1265"/>
      <c r="O144" s="1265"/>
      <c r="P144" s="1275"/>
      <c r="Q144" s="1266">
        <f t="shared" si="2"/>
        <v>0</v>
      </c>
      <c r="R144" s="1290"/>
      <c r="S144" s="47"/>
      <c r="T144" s="47" t="s">
        <v>306</v>
      </c>
      <c r="U144" s="47">
        <v>2.6021100000000001</v>
      </c>
      <c r="V144" s="47">
        <v>2.0825689999999999</v>
      </c>
      <c r="W144" s="47">
        <v>1.569094</v>
      </c>
      <c r="X144" s="47">
        <v>0.40975799999999996</v>
      </c>
      <c r="Y144" s="47">
        <v>2.6955260000000001</v>
      </c>
      <c r="Z144" s="47">
        <v>2.3593249999999997</v>
      </c>
      <c r="AA144" s="47">
        <v>2.4192360000000002</v>
      </c>
      <c r="AB144" s="47">
        <v>2.5934780000000002</v>
      </c>
      <c r="AC144" s="47">
        <v>2.6312690000000001</v>
      </c>
      <c r="AD144" s="47">
        <v>2.4404859999999999</v>
      </c>
      <c r="AE144" s="47">
        <v>2.382088</v>
      </c>
      <c r="AF144" s="47">
        <v>2.7859499999999997</v>
      </c>
      <c r="AG144" s="47">
        <v>26.970889</v>
      </c>
      <c r="AH144" s="1276">
        <v>0</v>
      </c>
      <c r="AI144" s="1277"/>
    </row>
    <row r="145" spans="1:35" s="157" customFormat="1" ht="21.95" customHeight="1" x14ac:dyDescent="0.3">
      <c r="A145" s="100"/>
      <c r="B145" s="2003"/>
      <c r="C145" s="1267"/>
      <c r="D145" s="1268" t="s">
        <v>306</v>
      </c>
      <c r="E145" s="1269">
        <v>0</v>
      </c>
      <c r="F145" s="1269">
        <v>0</v>
      </c>
      <c r="G145" s="1269">
        <v>0</v>
      </c>
      <c r="H145" s="1269"/>
      <c r="I145" s="1269">
        <v>0</v>
      </c>
      <c r="J145" s="1269">
        <v>0</v>
      </c>
      <c r="K145" s="1269">
        <v>0</v>
      </c>
      <c r="L145" s="1269">
        <v>0</v>
      </c>
      <c r="M145" s="1269">
        <v>0</v>
      </c>
      <c r="N145" s="1269">
        <v>0</v>
      </c>
      <c r="O145" s="1269">
        <v>0</v>
      </c>
      <c r="P145" s="1278">
        <v>0</v>
      </c>
      <c r="Q145" s="1270">
        <f t="shared" si="2"/>
        <v>0</v>
      </c>
      <c r="R145" s="1290"/>
      <c r="S145" s="47"/>
      <c r="T145" s="47" t="s">
        <v>307</v>
      </c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1276">
        <v>0</v>
      </c>
      <c r="AI145" s="1277"/>
    </row>
    <row r="146" spans="1:35" s="157" customFormat="1" ht="21.95" customHeight="1" x14ac:dyDescent="0.3">
      <c r="A146" s="100"/>
      <c r="B146" s="2003"/>
      <c r="C146" s="1267"/>
      <c r="D146" s="1268" t="s">
        <v>307</v>
      </c>
      <c r="E146" s="1269"/>
      <c r="F146" s="1269"/>
      <c r="G146" s="1269"/>
      <c r="H146" s="1269"/>
      <c r="I146" s="1269"/>
      <c r="J146" s="1269"/>
      <c r="K146" s="1269"/>
      <c r="L146" s="1269"/>
      <c r="M146" s="1269"/>
      <c r="N146" s="1269"/>
      <c r="O146" s="1269"/>
      <c r="P146" s="1278"/>
      <c r="Q146" s="1270">
        <f t="shared" si="2"/>
        <v>0</v>
      </c>
      <c r="R146" s="1290"/>
      <c r="S146" s="47"/>
      <c r="T146" s="47" t="s">
        <v>308</v>
      </c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1276">
        <v>0</v>
      </c>
      <c r="AI146" s="1277"/>
    </row>
    <row r="147" spans="1:35" s="157" customFormat="1" ht="21.95" customHeight="1" x14ac:dyDescent="0.3">
      <c r="A147" s="100"/>
      <c r="B147" s="2004"/>
      <c r="C147" s="1271"/>
      <c r="D147" s="1272" t="s">
        <v>308</v>
      </c>
      <c r="E147" s="1273"/>
      <c r="F147" s="1273"/>
      <c r="G147" s="1273"/>
      <c r="H147" s="1273"/>
      <c r="I147" s="1273"/>
      <c r="J147" s="1273"/>
      <c r="K147" s="1273"/>
      <c r="L147" s="1273"/>
      <c r="M147" s="1273"/>
      <c r="N147" s="1273"/>
      <c r="O147" s="1273"/>
      <c r="P147" s="1279"/>
      <c r="Q147" s="1274">
        <f t="shared" si="2"/>
        <v>0</v>
      </c>
      <c r="R147" s="1290"/>
      <c r="S147" s="47" t="s">
        <v>1713</v>
      </c>
      <c r="T147" s="47" t="s">
        <v>305</v>
      </c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1276">
        <v>0</v>
      </c>
      <c r="AI147" s="1277"/>
    </row>
    <row r="148" spans="1:35" s="157" customFormat="1" ht="21.95" customHeight="1" x14ac:dyDescent="0.3">
      <c r="A148" s="100"/>
      <c r="B148" s="2002">
        <v>37</v>
      </c>
      <c r="C148" s="1263" t="s">
        <v>226</v>
      </c>
      <c r="D148" s="1264" t="s">
        <v>305</v>
      </c>
      <c r="E148" s="1265">
        <v>0</v>
      </c>
      <c r="F148" s="1265">
        <v>0</v>
      </c>
      <c r="G148" s="1265">
        <v>0</v>
      </c>
      <c r="H148" s="1265">
        <v>0</v>
      </c>
      <c r="I148" s="1265">
        <v>0</v>
      </c>
      <c r="J148" s="1265">
        <v>0</v>
      </c>
      <c r="K148" s="1265">
        <v>0</v>
      </c>
      <c r="L148" s="1265">
        <v>0</v>
      </c>
      <c r="M148" s="1265">
        <v>0</v>
      </c>
      <c r="N148" s="1265"/>
      <c r="O148" s="1265"/>
      <c r="P148" s="1275">
        <v>0</v>
      </c>
      <c r="Q148" s="1266">
        <f t="shared" si="2"/>
        <v>0</v>
      </c>
      <c r="R148" s="1290"/>
      <c r="S148" s="47"/>
      <c r="T148" s="47" t="s">
        <v>306</v>
      </c>
      <c r="U148" s="47">
        <v>0</v>
      </c>
      <c r="V148" s="47">
        <v>0</v>
      </c>
      <c r="W148" s="47">
        <v>0</v>
      </c>
      <c r="X148" s="47"/>
      <c r="Y148" s="47">
        <v>0</v>
      </c>
      <c r="Z148" s="47">
        <v>0</v>
      </c>
      <c r="AA148" s="47">
        <v>0</v>
      </c>
      <c r="AB148" s="47">
        <v>0</v>
      </c>
      <c r="AC148" s="47">
        <v>0</v>
      </c>
      <c r="AD148" s="47">
        <v>0</v>
      </c>
      <c r="AE148" s="47">
        <v>0</v>
      </c>
      <c r="AF148" s="47">
        <v>0</v>
      </c>
      <c r="AG148" s="47">
        <v>0</v>
      </c>
      <c r="AH148" s="1276">
        <v>0</v>
      </c>
      <c r="AI148" s="1277"/>
    </row>
    <row r="149" spans="1:35" s="157" customFormat="1" ht="21.95" customHeight="1" x14ac:dyDescent="0.3">
      <c r="A149" s="100"/>
      <c r="B149" s="2003"/>
      <c r="C149" s="1267"/>
      <c r="D149" s="1268" t="s">
        <v>306</v>
      </c>
      <c r="E149" s="1269">
        <v>0</v>
      </c>
      <c r="F149" s="1269">
        <v>0</v>
      </c>
      <c r="G149" s="1269">
        <v>0</v>
      </c>
      <c r="H149" s="1269">
        <v>0</v>
      </c>
      <c r="I149" s="1269">
        <v>0</v>
      </c>
      <c r="J149" s="1269">
        <v>0</v>
      </c>
      <c r="K149" s="1269">
        <v>0</v>
      </c>
      <c r="L149" s="1269">
        <v>0</v>
      </c>
      <c r="M149" s="1269">
        <v>0</v>
      </c>
      <c r="N149" s="1269">
        <v>0</v>
      </c>
      <c r="O149" s="1269">
        <v>0</v>
      </c>
      <c r="P149" s="1278">
        <v>0</v>
      </c>
      <c r="Q149" s="1270">
        <f t="shared" si="2"/>
        <v>0</v>
      </c>
      <c r="R149" s="1290"/>
      <c r="S149" s="47"/>
      <c r="T149" s="47" t="s">
        <v>307</v>
      </c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1276">
        <v>0</v>
      </c>
      <c r="AI149" s="1277"/>
    </row>
    <row r="150" spans="1:35" s="157" customFormat="1" ht="21.95" customHeight="1" x14ac:dyDescent="0.3">
      <c r="A150" s="100"/>
      <c r="B150" s="2003"/>
      <c r="C150" s="1267"/>
      <c r="D150" s="1268" t="s">
        <v>307</v>
      </c>
      <c r="E150" s="1269"/>
      <c r="F150" s="1269"/>
      <c r="G150" s="1269"/>
      <c r="H150" s="1269"/>
      <c r="I150" s="1269"/>
      <c r="J150" s="1269"/>
      <c r="K150" s="1269"/>
      <c r="L150" s="1269"/>
      <c r="M150" s="1269"/>
      <c r="N150" s="1269"/>
      <c r="O150" s="1269"/>
      <c r="P150" s="1278"/>
      <c r="Q150" s="1270">
        <f t="shared" si="2"/>
        <v>0</v>
      </c>
      <c r="R150" s="1290"/>
      <c r="S150" s="47"/>
      <c r="T150" s="47" t="s">
        <v>308</v>
      </c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1276">
        <v>0</v>
      </c>
      <c r="AI150" s="1277"/>
    </row>
    <row r="151" spans="1:35" s="157" customFormat="1" ht="21.95" customHeight="1" x14ac:dyDescent="0.3">
      <c r="A151" s="100"/>
      <c r="B151" s="2004"/>
      <c r="C151" s="1271"/>
      <c r="D151" s="1272" t="s">
        <v>308</v>
      </c>
      <c r="E151" s="1273"/>
      <c r="F151" s="1273"/>
      <c r="G151" s="1273"/>
      <c r="H151" s="1273"/>
      <c r="I151" s="1273"/>
      <c r="J151" s="1273"/>
      <c r="K151" s="1273"/>
      <c r="L151" s="1273"/>
      <c r="M151" s="1273"/>
      <c r="N151" s="1273"/>
      <c r="O151" s="1273"/>
      <c r="P151" s="1279"/>
      <c r="Q151" s="1274">
        <f t="shared" si="2"/>
        <v>0</v>
      </c>
      <c r="R151" s="1290"/>
      <c r="S151" s="47" t="s">
        <v>226</v>
      </c>
      <c r="T151" s="47" t="s">
        <v>305</v>
      </c>
      <c r="U151" s="47">
        <v>0</v>
      </c>
      <c r="V151" s="47">
        <v>0</v>
      </c>
      <c r="W151" s="47">
        <v>0</v>
      </c>
      <c r="X151" s="47">
        <v>0</v>
      </c>
      <c r="Y151" s="47">
        <v>0</v>
      </c>
      <c r="Z151" s="47">
        <v>0</v>
      </c>
      <c r="AA151" s="47">
        <v>0</v>
      </c>
      <c r="AB151" s="47">
        <v>0</v>
      </c>
      <c r="AC151" s="47">
        <v>0</v>
      </c>
      <c r="AD151" s="47"/>
      <c r="AE151" s="47"/>
      <c r="AF151" s="47">
        <v>0</v>
      </c>
      <c r="AG151" s="47">
        <v>0</v>
      </c>
      <c r="AH151" s="1276">
        <v>0</v>
      </c>
      <c r="AI151" s="1277"/>
    </row>
    <row r="152" spans="1:35" s="157" customFormat="1" ht="21.95" customHeight="1" x14ac:dyDescent="0.3">
      <c r="A152" s="100"/>
      <c r="B152" s="2002">
        <v>38</v>
      </c>
      <c r="C152" s="1263" t="s">
        <v>1572</v>
      </c>
      <c r="D152" s="1264" t="s">
        <v>305</v>
      </c>
      <c r="E152" s="1265"/>
      <c r="F152" s="1265"/>
      <c r="G152" s="1265"/>
      <c r="H152" s="1265"/>
      <c r="I152" s="1265"/>
      <c r="J152" s="1265"/>
      <c r="K152" s="1265"/>
      <c r="L152" s="1265"/>
      <c r="M152" s="1265"/>
      <c r="N152" s="1265"/>
      <c r="O152" s="1265"/>
      <c r="P152" s="1275"/>
      <c r="Q152" s="1266">
        <f t="shared" si="2"/>
        <v>0</v>
      </c>
      <c r="R152" s="1290"/>
      <c r="S152" s="47"/>
      <c r="T152" s="47" t="s">
        <v>306</v>
      </c>
      <c r="U152" s="47">
        <v>0</v>
      </c>
      <c r="V152" s="47">
        <v>0</v>
      </c>
      <c r="W152" s="47">
        <v>0</v>
      </c>
      <c r="X152" s="47">
        <v>0</v>
      </c>
      <c r="Y152" s="47">
        <v>0</v>
      </c>
      <c r="Z152" s="47">
        <v>0</v>
      </c>
      <c r="AA152" s="47">
        <v>0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0</v>
      </c>
      <c r="AH152" s="1276">
        <v>0</v>
      </c>
      <c r="AI152" s="1277"/>
    </row>
    <row r="153" spans="1:35" s="157" customFormat="1" ht="21.95" customHeight="1" x14ac:dyDescent="0.3">
      <c r="A153" s="100"/>
      <c r="B153" s="2003"/>
      <c r="C153" s="1267"/>
      <c r="D153" s="1268" t="s">
        <v>306</v>
      </c>
      <c r="E153" s="1269">
        <v>0</v>
      </c>
      <c r="F153" s="1269">
        <v>0</v>
      </c>
      <c r="G153" s="1269">
        <v>0</v>
      </c>
      <c r="H153" s="1269">
        <v>0</v>
      </c>
      <c r="I153" s="1269">
        <v>0</v>
      </c>
      <c r="J153" s="1269">
        <v>0</v>
      </c>
      <c r="K153" s="1269">
        <v>0</v>
      </c>
      <c r="L153" s="1269">
        <v>0</v>
      </c>
      <c r="M153" s="1269">
        <v>0</v>
      </c>
      <c r="N153" s="1269">
        <v>0</v>
      </c>
      <c r="O153" s="1269">
        <v>0</v>
      </c>
      <c r="P153" s="1278">
        <v>0</v>
      </c>
      <c r="Q153" s="1270">
        <f t="shared" si="2"/>
        <v>0</v>
      </c>
      <c r="R153" s="1290"/>
      <c r="S153" s="47"/>
      <c r="T153" s="47" t="s">
        <v>307</v>
      </c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1276">
        <v>0</v>
      </c>
      <c r="AI153" s="1277"/>
    </row>
    <row r="154" spans="1:35" s="157" customFormat="1" ht="21.95" customHeight="1" x14ac:dyDescent="0.3">
      <c r="A154" s="100"/>
      <c r="B154" s="2003"/>
      <c r="C154" s="1267"/>
      <c r="D154" s="1268" t="s">
        <v>307</v>
      </c>
      <c r="E154" s="1269"/>
      <c r="F154" s="1269"/>
      <c r="G154" s="1269"/>
      <c r="H154" s="1269"/>
      <c r="I154" s="1269"/>
      <c r="J154" s="1269"/>
      <c r="K154" s="1269"/>
      <c r="L154" s="1269"/>
      <c r="M154" s="1269"/>
      <c r="N154" s="1269"/>
      <c r="O154" s="1269"/>
      <c r="P154" s="1278"/>
      <c r="Q154" s="1270">
        <f t="shared" si="2"/>
        <v>0</v>
      </c>
      <c r="R154" s="1290"/>
      <c r="S154" s="47"/>
      <c r="T154" s="47" t="s">
        <v>308</v>
      </c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1276">
        <v>0</v>
      </c>
      <c r="AI154" s="1277"/>
    </row>
    <row r="155" spans="1:35" s="157" customFormat="1" ht="21.95" customHeight="1" x14ac:dyDescent="0.3">
      <c r="A155" s="100"/>
      <c r="B155" s="2004"/>
      <c r="C155" s="1271"/>
      <c r="D155" s="1272" t="s">
        <v>308</v>
      </c>
      <c r="E155" s="1273"/>
      <c r="F155" s="1273"/>
      <c r="G155" s="1273"/>
      <c r="H155" s="1273"/>
      <c r="I155" s="1273"/>
      <c r="J155" s="1273"/>
      <c r="K155" s="1273"/>
      <c r="L155" s="1273"/>
      <c r="M155" s="1273"/>
      <c r="N155" s="1273"/>
      <c r="O155" s="1273"/>
      <c r="P155" s="1279"/>
      <c r="Q155" s="1274">
        <f t="shared" si="2"/>
        <v>0</v>
      </c>
      <c r="R155" s="1290"/>
      <c r="S155" s="47" t="s">
        <v>1572</v>
      </c>
      <c r="T155" s="47" t="s">
        <v>305</v>
      </c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1276">
        <v>0</v>
      </c>
      <c r="AI155" s="1277"/>
    </row>
    <row r="156" spans="1:35" s="157" customFormat="1" ht="21.95" customHeight="1" x14ac:dyDescent="0.3">
      <c r="A156" s="100"/>
      <c r="B156" s="2002">
        <v>39</v>
      </c>
      <c r="C156" s="1263" t="s">
        <v>1756</v>
      </c>
      <c r="D156" s="1264" t="s">
        <v>305</v>
      </c>
      <c r="E156" s="1269"/>
      <c r="F156" s="1269"/>
      <c r="G156" s="1269"/>
      <c r="H156" s="1269"/>
      <c r="I156" s="1269"/>
      <c r="J156" s="1269"/>
      <c r="K156" s="1269"/>
      <c r="L156" s="1269"/>
      <c r="M156" s="1269"/>
      <c r="N156" s="1269"/>
      <c r="O156" s="1269"/>
      <c r="P156" s="1278"/>
      <c r="Q156" s="1270">
        <f t="shared" si="2"/>
        <v>0</v>
      </c>
      <c r="R156" s="1290"/>
      <c r="S156" s="47"/>
      <c r="T156" s="47" t="s">
        <v>306</v>
      </c>
      <c r="U156" s="47">
        <v>0</v>
      </c>
      <c r="V156" s="47">
        <v>0</v>
      </c>
      <c r="W156" s="47">
        <v>0</v>
      </c>
      <c r="X156" s="47">
        <v>0</v>
      </c>
      <c r="Y156" s="47">
        <v>0</v>
      </c>
      <c r="Z156" s="47">
        <v>0</v>
      </c>
      <c r="AA156" s="47">
        <v>0</v>
      </c>
      <c r="AB156" s="47">
        <v>0</v>
      </c>
      <c r="AC156" s="47">
        <v>0</v>
      </c>
      <c r="AD156" s="47">
        <v>0</v>
      </c>
      <c r="AE156" s="47">
        <v>0</v>
      </c>
      <c r="AF156" s="47">
        <v>0</v>
      </c>
      <c r="AG156" s="47">
        <v>0</v>
      </c>
      <c r="AH156" s="1276">
        <v>0</v>
      </c>
      <c r="AI156" s="1277"/>
    </row>
    <row r="157" spans="1:35" s="157" customFormat="1" ht="21.95" customHeight="1" x14ac:dyDescent="0.3">
      <c r="A157" s="100"/>
      <c r="B157" s="2003"/>
      <c r="C157" s="1267"/>
      <c r="D157" s="1268" t="s">
        <v>306</v>
      </c>
      <c r="E157" s="1269">
        <v>0</v>
      </c>
      <c r="F157" s="1269">
        <v>0</v>
      </c>
      <c r="G157" s="1269">
        <v>0</v>
      </c>
      <c r="H157" s="1269">
        <v>0</v>
      </c>
      <c r="I157" s="1269">
        <v>0</v>
      </c>
      <c r="J157" s="1269">
        <v>0</v>
      </c>
      <c r="K157" s="1269">
        <v>0</v>
      </c>
      <c r="L157" s="1269">
        <v>0</v>
      </c>
      <c r="M157" s="1269">
        <v>0</v>
      </c>
      <c r="N157" s="1269">
        <v>0</v>
      </c>
      <c r="O157" s="1269">
        <v>0</v>
      </c>
      <c r="P157" s="1278">
        <v>0</v>
      </c>
      <c r="Q157" s="1270">
        <f t="shared" si="2"/>
        <v>0</v>
      </c>
      <c r="R157" s="1290"/>
      <c r="S157" s="47"/>
      <c r="T157" s="47" t="s">
        <v>307</v>
      </c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1276">
        <v>0</v>
      </c>
      <c r="AI157" s="1277"/>
    </row>
    <row r="158" spans="1:35" s="157" customFormat="1" ht="21.95" customHeight="1" x14ac:dyDescent="0.3">
      <c r="A158" s="100"/>
      <c r="B158" s="2003"/>
      <c r="C158" s="1267"/>
      <c r="D158" s="1268" t="s">
        <v>307</v>
      </c>
      <c r="E158" s="1269"/>
      <c r="F158" s="1269"/>
      <c r="G158" s="1269"/>
      <c r="H158" s="1269"/>
      <c r="I158" s="1269"/>
      <c r="J158" s="1269"/>
      <c r="K158" s="1269"/>
      <c r="L158" s="1269"/>
      <c r="M158" s="1269"/>
      <c r="N158" s="1269"/>
      <c r="O158" s="1269"/>
      <c r="P158" s="1278"/>
      <c r="Q158" s="1270">
        <f t="shared" si="2"/>
        <v>0</v>
      </c>
      <c r="R158" s="1290"/>
      <c r="S158" s="47"/>
      <c r="T158" s="47" t="s">
        <v>308</v>
      </c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1276">
        <v>0</v>
      </c>
      <c r="AI158" s="1277"/>
    </row>
    <row r="159" spans="1:35" s="157" customFormat="1" ht="21.95" customHeight="1" x14ac:dyDescent="0.3">
      <c r="A159" s="100"/>
      <c r="B159" s="2004"/>
      <c r="C159" s="1271"/>
      <c r="D159" s="1272" t="s">
        <v>308</v>
      </c>
      <c r="E159" s="1269"/>
      <c r="F159" s="1269"/>
      <c r="G159" s="1269"/>
      <c r="H159" s="1269"/>
      <c r="I159" s="1269"/>
      <c r="J159" s="1269"/>
      <c r="K159" s="1269"/>
      <c r="L159" s="1269"/>
      <c r="M159" s="1269"/>
      <c r="N159" s="1269"/>
      <c r="O159" s="1269"/>
      <c r="P159" s="1278"/>
      <c r="Q159" s="1270">
        <f t="shared" si="2"/>
        <v>0</v>
      </c>
      <c r="R159" s="1290"/>
      <c r="S159" s="47" t="s">
        <v>1756</v>
      </c>
      <c r="T159" s="47" t="s">
        <v>305</v>
      </c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1276">
        <v>0</v>
      </c>
      <c r="AI159" s="1277"/>
    </row>
    <row r="160" spans="1:35" s="157" customFormat="1" ht="21.95" customHeight="1" x14ac:dyDescent="0.3">
      <c r="A160" s="100"/>
      <c r="B160" s="2002">
        <v>40</v>
      </c>
      <c r="C160" s="1263" t="s">
        <v>228</v>
      </c>
      <c r="D160" s="1264" t="s">
        <v>305</v>
      </c>
      <c r="E160" s="1265">
        <v>0.10208099999999999</v>
      </c>
      <c r="F160" s="1265">
        <v>9.7920999999999994E-2</v>
      </c>
      <c r="G160" s="1265">
        <v>0.112427</v>
      </c>
      <c r="H160" s="1265">
        <v>0.10061299999999999</v>
      </c>
      <c r="I160" s="1265">
        <v>0.10528799999999999</v>
      </c>
      <c r="J160" s="1265">
        <v>9.6098000000000003E-2</v>
      </c>
      <c r="K160" s="1265">
        <v>9.8876999999999993E-2</v>
      </c>
      <c r="L160" s="1265">
        <v>9.5384999999999998E-2</v>
      </c>
      <c r="M160" s="1265">
        <v>8.2362999999999992E-2</v>
      </c>
      <c r="N160" s="1265">
        <v>8.4887999999999991E-2</v>
      </c>
      <c r="O160" s="1265">
        <v>8.6624000000000007E-2</v>
      </c>
      <c r="P160" s="1275">
        <v>9.0930000000000011E-2</v>
      </c>
      <c r="Q160" s="1266">
        <f t="shared" si="2"/>
        <v>1.1534949999999997</v>
      </c>
      <c r="R160" s="1290"/>
      <c r="S160" s="47"/>
      <c r="T160" s="47" t="s">
        <v>306</v>
      </c>
      <c r="U160" s="47">
        <v>0</v>
      </c>
      <c r="V160" s="47">
        <v>0</v>
      </c>
      <c r="W160" s="47">
        <v>0</v>
      </c>
      <c r="X160" s="47">
        <v>0</v>
      </c>
      <c r="Y160" s="47">
        <v>0</v>
      </c>
      <c r="Z160" s="47">
        <v>0</v>
      </c>
      <c r="AA160" s="47">
        <v>0</v>
      </c>
      <c r="AB160" s="47">
        <v>0</v>
      </c>
      <c r="AC160" s="47">
        <v>0</v>
      </c>
      <c r="AD160" s="47">
        <v>0</v>
      </c>
      <c r="AE160" s="47">
        <v>0</v>
      </c>
      <c r="AF160" s="47">
        <v>0</v>
      </c>
      <c r="AG160" s="47">
        <v>0</v>
      </c>
      <c r="AH160" s="1276">
        <v>0</v>
      </c>
      <c r="AI160" s="1277"/>
    </row>
    <row r="161" spans="1:35" s="157" customFormat="1" ht="21.95" customHeight="1" x14ac:dyDescent="0.3">
      <c r="A161" s="100"/>
      <c r="B161" s="2003"/>
      <c r="C161" s="1267"/>
      <c r="D161" s="1268" t="s">
        <v>306</v>
      </c>
      <c r="E161" s="1269"/>
      <c r="F161" s="1269"/>
      <c r="G161" s="1269"/>
      <c r="H161" s="1269"/>
      <c r="I161" s="1269"/>
      <c r="J161" s="1269"/>
      <c r="K161" s="1269"/>
      <c r="L161" s="1269"/>
      <c r="M161" s="1269"/>
      <c r="N161" s="1269"/>
      <c r="O161" s="1269"/>
      <c r="P161" s="1278"/>
      <c r="Q161" s="1270">
        <f t="shared" si="2"/>
        <v>0</v>
      </c>
      <c r="R161" s="1290"/>
      <c r="S161" s="47"/>
      <c r="T161" s="47" t="s">
        <v>307</v>
      </c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1276">
        <v>0</v>
      </c>
      <c r="AI161" s="1277"/>
    </row>
    <row r="162" spans="1:35" s="157" customFormat="1" ht="21.95" customHeight="1" x14ac:dyDescent="0.3">
      <c r="A162" s="100"/>
      <c r="B162" s="2003"/>
      <c r="C162" s="1267"/>
      <c r="D162" s="1268" t="s">
        <v>307</v>
      </c>
      <c r="E162" s="1269"/>
      <c r="F162" s="1269"/>
      <c r="G162" s="1269"/>
      <c r="H162" s="1269"/>
      <c r="I162" s="1269"/>
      <c r="J162" s="1269"/>
      <c r="K162" s="1269"/>
      <c r="L162" s="1269"/>
      <c r="M162" s="1269"/>
      <c r="N162" s="1269"/>
      <c r="O162" s="1269"/>
      <c r="P162" s="1278"/>
      <c r="Q162" s="1270">
        <f t="shared" si="2"/>
        <v>0</v>
      </c>
      <c r="R162" s="1290"/>
      <c r="S162" s="47"/>
      <c r="T162" s="47" t="s">
        <v>308</v>
      </c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1276">
        <v>0</v>
      </c>
      <c r="AI162" s="1277"/>
    </row>
    <row r="163" spans="1:35" s="157" customFormat="1" ht="21.95" customHeight="1" x14ac:dyDescent="0.3">
      <c r="A163" s="100"/>
      <c r="B163" s="2004"/>
      <c r="C163" s="1271"/>
      <c r="D163" s="1272" t="s">
        <v>308</v>
      </c>
      <c r="E163" s="1273"/>
      <c r="F163" s="1273"/>
      <c r="G163" s="1273"/>
      <c r="H163" s="1273"/>
      <c r="I163" s="1273"/>
      <c r="J163" s="1273"/>
      <c r="K163" s="1273"/>
      <c r="L163" s="1273"/>
      <c r="M163" s="1273"/>
      <c r="N163" s="1273"/>
      <c r="O163" s="1273"/>
      <c r="P163" s="1279"/>
      <c r="Q163" s="1274">
        <f t="shared" si="2"/>
        <v>0</v>
      </c>
      <c r="R163" s="1290"/>
      <c r="S163" s="47" t="s">
        <v>228</v>
      </c>
      <c r="T163" s="47" t="s">
        <v>305</v>
      </c>
      <c r="U163" s="47">
        <v>0.10208099999999999</v>
      </c>
      <c r="V163" s="47">
        <v>9.7920999999999994E-2</v>
      </c>
      <c r="W163" s="47">
        <v>0.112427</v>
      </c>
      <c r="X163" s="47">
        <v>0.10061299999999999</v>
      </c>
      <c r="Y163" s="47">
        <v>0.10528799999999999</v>
      </c>
      <c r="Z163" s="47">
        <v>9.6098000000000003E-2</v>
      </c>
      <c r="AA163" s="47">
        <v>9.8876999999999993E-2</v>
      </c>
      <c r="AB163" s="47">
        <v>9.5384999999999998E-2</v>
      </c>
      <c r="AC163" s="47">
        <v>8.2362999999999992E-2</v>
      </c>
      <c r="AD163" s="47">
        <v>8.4887999999999991E-2</v>
      </c>
      <c r="AE163" s="47">
        <v>8.6624000000000007E-2</v>
      </c>
      <c r="AF163" s="47">
        <v>9.0930000000000011E-2</v>
      </c>
      <c r="AG163" s="47">
        <v>1.1534949999999997</v>
      </c>
      <c r="AH163" s="1276">
        <v>0</v>
      </c>
      <c r="AI163" s="1277"/>
    </row>
    <row r="164" spans="1:35" s="157" customFormat="1" ht="21.95" customHeight="1" x14ac:dyDescent="0.3">
      <c r="A164" s="100"/>
      <c r="B164" s="2002">
        <v>41</v>
      </c>
      <c r="C164" s="1263" t="s">
        <v>230</v>
      </c>
      <c r="D164" s="1264" t="s">
        <v>305</v>
      </c>
      <c r="E164" s="1265"/>
      <c r="F164" s="1265"/>
      <c r="G164" s="1265"/>
      <c r="H164" s="1265"/>
      <c r="I164" s="1265"/>
      <c r="J164" s="1265"/>
      <c r="K164" s="1265"/>
      <c r="L164" s="1265"/>
      <c r="M164" s="1265"/>
      <c r="N164" s="1265"/>
      <c r="O164" s="1265"/>
      <c r="P164" s="1275"/>
      <c r="Q164" s="1266">
        <f t="shared" si="2"/>
        <v>0</v>
      </c>
      <c r="R164" s="1290"/>
      <c r="S164" s="47"/>
      <c r="T164" s="47" t="s">
        <v>306</v>
      </c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1276">
        <v>0</v>
      </c>
      <c r="AI164" s="1277"/>
    </row>
    <row r="165" spans="1:35" s="157" customFormat="1" ht="21.95" customHeight="1" x14ac:dyDescent="0.3">
      <c r="A165" s="100"/>
      <c r="B165" s="2003"/>
      <c r="C165" s="1267"/>
      <c r="D165" s="1268" t="s">
        <v>306</v>
      </c>
      <c r="E165" s="1269">
        <v>8.7662049999999994</v>
      </c>
      <c r="F165" s="1269">
        <v>7.9964469999999999</v>
      </c>
      <c r="G165" s="1269">
        <v>7.4593159999999994</v>
      </c>
      <c r="H165" s="1269">
        <v>8.1630179999999992</v>
      </c>
      <c r="I165" s="1269">
        <v>8.9116479999999996</v>
      </c>
      <c r="J165" s="1269">
        <v>8.4383790000000012</v>
      </c>
      <c r="K165" s="1269">
        <v>8.2762150000000005</v>
      </c>
      <c r="L165" s="1269">
        <v>8.9789820000000002</v>
      </c>
      <c r="M165" s="1269">
        <v>6.5159060000000002</v>
      </c>
      <c r="N165" s="1269">
        <v>8.9807829999999989</v>
      </c>
      <c r="O165" s="1269">
        <v>8.3224840000000011</v>
      </c>
      <c r="P165" s="1278">
        <v>8.5078779999999998</v>
      </c>
      <c r="Q165" s="1270">
        <f t="shared" si="2"/>
        <v>99.317261000000002</v>
      </c>
      <c r="R165" s="1290"/>
      <c r="S165" s="47"/>
      <c r="T165" s="47" t="s">
        <v>307</v>
      </c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1276">
        <v>0</v>
      </c>
      <c r="AI165" s="1277"/>
    </row>
    <row r="166" spans="1:35" s="157" customFormat="1" ht="21.95" customHeight="1" x14ac:dyDescent="0.3">
      <c r="A166" s="100"/>
      <c r="B166" s="2003"/>
      <c r="C166" s="1267"/>
      <c r="D166" s="1268" t="s">
        <v>307</v>
      </c>
      <c r="E166" s="1269"/>
      <c r="F166" s="1269"/>
      <c r="G166" s="1269"/>
      <c r="H166" s="1269"/>
      <c r="I166" s="1269"/>
      <c r="J166" s="1269"/>
      <c r="K166" s="1269"/>
      <c r="L166" s="1269"/>
      <c r="M166" s="1269"/>
      <c r="N166" s="1269"/>
      <c r="O166" s="1269"/>
      <c r="P166" s="1278"/>
      <c r="Q166" s="1270">
        <f t="shared" si="2"/>
        <v>0</v>
      </c>
      <c r="R166" s="1290"/>
      <c r="S166" s="47"/>
      <c r="T166" s="47" t="s">
        <v>308</v>
      </c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1276">
        <v>0</v>
      </c>
      <c r="AI166" s="1277"/>
    </row>
    <row r="167" spans="1:35" s="157" customFormat="1" ht="21.95" customHeight="1" x14ac:dyDescent="0.3">
      <c r="A167" s="100"/>
      <c r="B167" s="2004"/>
      <c r="C167" s="1271"/>
      <c r="D167" s="1272" t="s">
        <v>308</v>
      </c>
      <c r="E167" s="1273"/>
      <c r="F167" s="1273"/>
      <c r="G167" s="1273"/>
      <c r="H167" s="1273"/>
      <c r="I167" s="1273"/>
      <c r="J167" s="1273"/>
      <c r="K167" s="1273"/>
      <c r="L167" s="1273"/>
      <c r="M167" s="1273"/>
      <c r="N167" s="1273"/>
      <c r="O167" s="1273"/>
      <c r="P167" s="1279"/>
      <c r="Q167" s="1274">
        <f t="shared" si="2"/>
        <v>0</v>
      </c>
      <c r="R167" s="1290"/>
      <c r="S167" s="47" t="s">
        <v>230</v>
      </c>
      <c r="T167" s="47" t="s">
        <v>305</v>
      </c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1276">
        <v>0</v>
      </c>
      <c r="AI167" s="1277"/>
    </row>
    <row r="168" spans="1:35" s="157" customFormat="1" ht="21.95" customHeight="1" x14ac:dyDescent="0.3">
      <c r="A168" s="100"/>
      <c r="B168" s="2002">
        <v>42</v>
      </c>
      <c r="C168" s="1263" t="s">
        <v>1571</v>
      </c>
      <c r="D168" s="1264" t="s">
        <v>305</v>
      </c>
      <c r="E168" s="1265"/>
      <c r="F168" s="1265"/>
      <c r="G168" s="1265"/>
      <c r="H168" s="1265"/>
      <c r="I168" s="1265"/>
      <c r="J168" s="1265"/>
      <c r="K168" s="1265"/>
      <c r="L168" s="1265"/>
      <c r="M168" s="1265"/>
      <c r="N168" s="1265"/>
      <c r="O168" s="1265"/>
      <c r="P168" s="1275"/>
      <c r="Q168" s="1266">
        <f t="shared" si="2"/>
        <v>0</v>
      </c>
      <c r="R168" s="1290"/>
      <c r="S168" s="47"/>
      <c r="T168" s="47" t="s">
        <v>306</v>
      </c>
      <c r="U168" s="47">
        <v>8.7662049999999994</v>
      </c>
      <c r="V168" s="47">
        <v>7.9964469999999999</v>
      </c>
      <c r="W168" s="47">
        <v>7.4593159999999994</v>
      </c>
      <c r="X168" s="47">
        <v>8.1630179999999992</v>
      </c>
      <c r="Y168" s="47">
        <v>8.9116479999999996</v>
      </c>
      <c r="Z168" s="47">
        <v>8.4383790000000012</v>
      </c>
      <c r="AA168" s="47">
        <v>8.2762150000000005</v>
      </c>
      <c r="AB168" s="47">
        <v>8.9789820000000002</v>
      </c>
      <c r="AC168" s="47">
        <v>6.5159060000000002</v>
      </c>
      <c r="AD168" s="47">
        <v>8.9807829999999989</v>
      </c>
      <c r="AE168" s="47">
        <v>8.3224840000000011</v>
      </c>
      <c r="AF168" s="47">
        <v>8.5078779999999998</v>
      </c>
      <c r="AG168" s="47">
        <v>99.317261000000002</v>
      </c>
      <c r="AH168" s="1276">
        <v>0</v>
      </c>
      <c r="AI168" s="1277"/>
    </row>
    <row r="169" spans="1:35" s="157" customFormat="1" ht="21.95" customHeight="1" x14ac:dyDescent="0.3">
      <c r="A169" s="100"/>
      <c r="B169" s="2003"/>
      <c r="C169" s="1267"/>
      <c r="D169" s="1268" t="s">
        <v>306</v>
      </c>
      <c r="E169" s="1269">
        <v>1.1999999999999999E-3</v>
      </c>
      <c r="F169" s="1269">
        <v>0</v>
      </c>
      <c r="G169" s="1269">
        <v>0</v>
      </c>
      <c r="H169" s="1269">
        <v>0</v>
      </c>
      <c r="I169" s="1269">
        <v>0</v>
      </c>
      <c r="J169" s="1269">
        <v>0</v>
      </c>
      <c r="K169" s="1269">
        <v>0</v>
      </c>
      <c r="L169" s="1269">
        <v>0</v>
      </c>
      <c r="M169" s="1269">
        <v>0</v>
      </c>
      <c r="N169" s="1269">
        <v>3.5E-4</v>
      </c>
      <c r="O169" s="1269">
        <v>0</v>
      </c>
      <c r="P169" s="1278">
        <v>3.3640000000000002E-3</v>
      </c>
      <c r="Q169" s="1270">
        <f t="shared" si="2"/>
        <v>4.914E-3</v>
      </c>
      <c r="R169" s="1290"/>
      <c r="S169" s="47"/>
      <c r="T169" s="47" t="s">
        <v>307</v>
      </c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1276">
        <v>0</v>
      </c>
      <c r="AI169" s="1277"/>
    </row>
    <row r="170" spans="1:35" s="157" customFormat="1" ht="21.95" customHeight="1" x14ac:dyDescent="0.3">
      <c r="A170" s="100"/>
      <c r="B170" s="2003"/>
      <c r="C170" s="1267"/>
      <c r="D170" s="1268" t="s">
        <v>307</v>
      </c>
      <c r="E170" s="1269"/>
      <c r="F170" s="1269"/>
      <c r="G170" s="1269"/>
      <c r="H170" s="1269"/>
      <c r="I170" s="1269"/>
      <c r="J170" s="1269"/>
      <c r="K170" s="1269"/>
      <c r="L170" s="1269"/>
      <c r="M170" s="1269"/>
      <c r="N170" s="1269"/>
      <c r="O170" s="1269"/>
      <c r="P170" s="1278"/>
      <c r="Q170" s="1270">
        <f t="shared" si="2"/>
        <v>0</v>
      </c>
      <c r="R170" s="1290"/>
      <c r="S170" s="47"/>
      <c r="T170" s="47" t="s">
        <v>308</v>
      </c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1276">
        <v>0</v>
      </c>
      <c r="AI170" s="1277"/>
    </row>
    <row r="171" spans="1:35" s="157" customFormat="1" ht="21.95" customHeight="1" x14ac:dyDescent="0.3">
      <c r="A171" s="100"/>
      <c r="B171" s="2004"/>
      <c r="C171" s="1271"/>
      <c r="D171" s="1272" t="s">
        <v>308</v>
      </c>
      <c r="E171" s="1273"/>
      <c r="F171" s="1273"/>
      <c r="G171" s="1273"/>
      <c r="H171" s="1273"/>
      <c r="I171" s="1273"/>
      <c r="J171" s="1273"/>
      <c r="K171" s="1273"/>
      <c r="L171" s="1273"/>
      <c r="M171" s="1273"/>
      <c r="N171" s="1273"/>
      <c r="O171" s="1273"/>
      <c r="P171" s="1279"/>
      <c r="Q171" s="1274">
        <f t="shared" si="2"/>
        <v>0</v>
      </c>
      <c r="R171" s="1290"/>
      <c r="S171" s="47" t="s">
        <v>1571</v>
      </c>
      <c r="T171" s="47" t="s">
        <v>305</v>
      </c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1276">
        <v>0</v>
      </c>
      <c r="AI171" s="1277"/>
    </row>
    <row r="172" spans="1:35" s="157" customFormat="1" ht="21.95" customHeight="1" x14ac:dyDescent="0.3">
      <c r="A172" s="100"/>
      <c r="B172" s="2002">
        <v>43</v>
      </c>
      <c r="C172" s="1263" t="s">
        <v>1573</v>
      </c>
      <c r="D172" s="1264" t="s">
        <v>305</v>
      </c>
      <c r="E172" s="1269"/>
      <c r="F172" s="1269"/>
      <c r="G172" s="1269"/>
      <c r="H172" s="1269"/>
      <c r="I172" s="1269"/>
      <c r="J172" s="1269"/>
      <c r="K172" s="1269"/>
      <c r="L172" s="1269"/>
      <c r="M172" s="1269"/>
      <c r="N172" s="1269"/>
      <c r="O172" s="1269"/>
      <c r="P172" s="1278"/>
      <c r="Q172" s="1270">
        <f t="shared" si="2"/>
        <v>0</v>
      </c>
      <c r="R172" s="1290"/>
      <c r="S172" s="47"/>
      <c r="T172" s="47" t="s">
        <v>306</v>
      </c>
      <c r="U172" s="47">
        <v>1.1999999999999999E-3</v>
      </c>
      <c r="V172" s="47">
        <v>0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0</v>
      </c>
      <c r="AC172" s="47">
        <v>0</v>
      </c>
      <c r="AD172" s="47">
        <v>3.5E-4</v>
      </c>
      <c r="AE172" s="47">
        <v>0</v>
      </c>
      <c r="AF172" s="47">
        <v>3.3640000000000002E-3</v>
      </c>
      <c r="AG172" s="47">
        <v>4.914E-3</v>
      </c>
      <c r="AH172" s="1276">
        <v>0</v>
      </c>
      <c r="AI172" s="1277"/>
    </row>
    <row r="173" spans="1:35" s="157" customFormat="1" ht="21.95" customHeight="1" x14ac:dyDescent="0.3">
      <c r="A173" s="100"/>
      <c r="B173" s="2003"/>
      <c r="C173" s="1267"/>
      <c r="D173" s="1268" t="s">
        <v>306</v>
      </c>
      <c r="E173" s="1269">
        <v>0</v>
      </c>
      <c r="F173" s="1269">
        <v>0</v>
      </c>
      <c r="G173" s="1269">
        <v>0</v>
      </c>
      <c r="H173" s="1269">
        <v>0</v>
      </c>
      <c r="I173" s="1269">
        <v>0</v>
      </c>
      <c r="J173" s="1269">
        <v>0</v>
      </c>
      <c r="K173" s="1269">
        <v>8.4000000000000009E-5</v>
      </c>
      <c r="L173" s="1269">
        <v>0</v>
      </c>
      <c r="M173" s="1269">
        <v>0</v>
      </c>
      <c r="N173" s="1269">
        <v>0</v>
      </c>
      <c r="O173" s="1269">
        <v>0</v>
      </c>
      <c r="P173" s="1278">
        <v>0</v>
      </c>
      <c r="Q173" s="1270">
        <f t="shared" si="2"/>
        <v>8.4000000000000009E-5</v>
      </c>
      <c r="R173" s="1290"/>
      <c r="S173" s="47"/>
      <c r="T173" s="47" t="s">
        <v>307</v>
      </c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1276">
        <v>0</v>
      </c>
      <c r="AI173" s="1277"/>
    </row>
    <row r="174" spans="1:35" s="157" customFormat="1" ht="21.95" customHeight="1" x14ac:dyDescent="0.3">
      <c r="A174" s="100"/>
      <c r="B174" s="2003"/>
      <c r="C174" s="1267"/>
      <c r="D174" s="1268" t="s">
        <v>307</v>
      </c>
      <c r="E174" s="1269"/>
      <c r="F174" s="1269"/>
      <c r="G174" s="1269"/>
      <c r="H174" s="1269"/>
      <c r="I174" s="1269"/>
      <c r="J174" s="1269"/>
      <c r="K174" s="1269"/>
      <c r="L174" s="1269"/>
      <c r="M174" s="1269"/>
      <c r="N174" s="1269"/>
      <c r="O174" s="1269"/>
      <c r="P174" s="1278"/>
      <c r="Q174" s="1270">
        <f t="shared" si="2"/>
        <v>0</v>
      </c>
      <c r="R174" s="1290"/>
      <c r="S174" s="47"/>
      <c r="T174" s="47" t="s">
        <v>308</v>
      </c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1276">
        <v>0</v>
      </c>
      <c r="AI174" s="1277"/>
    </row>
    <row r="175" spans="1:35" s="157" customFormat="1" ht="21.95" customHeight="1" x14ac:dyDescent="0.3">
      <c r="A175" s="100"/>
      <c r="B175" s="2004"/>
      <c r="C175" s="1271"/>
      <c r="D175" s="1272" t="s">
        <v>308</v>
      </c>
      <c r="E175" s="1269"/>
      <c r="F175" s="1269"/>
      <c r="G175" s="1269"/>
      <c r="H175" s="1269"/>
      <c r="I175" s="1269"/>
      <c r="J175" s="1269"/>
      <c r="K175" s="1269"/>
      <c r="L175" s="1269"/>
      <c r="M175" s="1269"/>
      <c r="N175" s="1269"/>
      <c r="O175" s="1269"/>
      <c r="P175" s="1278"/>
      <c r="Q175" s="1270">
        <f t="shared" si="2"/>
        <v>0</v>
      </c>
      <c r="R175" s="1290"/>
      <c r="S175" s="47" t="s">
        <v>1573</v>
      </c>
      <c r="T175" s="47" t="s">
        <v>305</v>
      </c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1276">
        <v>0</v>
      </c>
      <c r="AI175" s="1277"/>
    </row>
    <row r="176" spans="1:35" s="157" customFormat="1" ht="21.95" customHeight="1" x14ac:dyDescent="0.3">
      <c r="A176" s="100"/>
      <c r="B176" s="2002">
        <v>44</v>
      </c>
      <c r="C176" s="1263" t="s">
        <v>232</v>
      </c>
      <c r="D176" s="1264" t="s">
        <v>305</v>
      </c>
      <c r="E176" s="1265"/>
      <c r="F176" s="1265"/>
      <c r="G176" s="1265"/>
      <c r="H176" s="1265"/>
      <c r="I176" s="1265"/>
      <c r="J176" s="1265"/>
      <c r="K176" s="1265"/>
      <c r="L176" s="1265"/>
      <c r="M176" s="1265"/>
      <c r="N176" s="1265"/>
      <c r="O176" s="1265"/>
      <c r="P176" s="1275"/>
      <c r="Q176" s="1266">
        <f t="shared" si="2"/>
        <v>0</v>
      </c>
      <c r="R176" s="1290"/>
      <c r="S176" s="47"/>
      <c r="T176" s="47" t="s">
        <v>306</v>
      </c>
      <c r="U176" s="47">
        <v>0</v>
      </c>
      <c r="V176" s="47">
        <v>0</v>
      </c>
      <c r="W176" s="47">
        <v>0</v>
      </c>
      <c r="X176" s="47">
        <v>0</v>
      </c>
      <c r="Y176" s="47">
        <v>0</v>
      </c>
      <c r="Z176" s="47">
        <v>0</v>
      </c>
      <c r="AA176" s="47">
        <v>8.4000000000000009E-5</v>
      </c>
      <c r="AB176" s="47">
        <v>0</v>
      </c>
      <c r="AC176" s="47">
        <v>0</v>
      </c>
      <c r="AD176" s="47">
        <v>0</v>
      </c>
      <c r="AE176" s="47">
        <v>0</v>
      </c>
      <c r="AF176" s="47">
        <v>0</v>
      </c>
      <c r="AG176" s="47">
        <v>8.4000000000000009E-5</v>
      </c>
      <c r="AH176" s="1276">
        <v>0</v>
      </c>
      <c r="AI176" s="1277"/>
    </row>
    <row r="177" spans="1:35" s="157" customFormat="1" ht="21.95" customHeight="1" x14ac:dyDescent="0.3">
      <c r="A177" s="100"/>
      <c r="B177" s="2003"/>
      <c r="C177" s="1267"/>
      <c r="D177" s="1268" t="s">
        <v>306</v>
      </c>
      <c r="E177" s="1269">
        <v>7.3590000000000001E-3</v>
      </c>
      <c r="F177" s="1269">
        <v>2.3860000000000001E-3</v>
      </c>
      <c r="G177" s="1269">
        <v>2.7309999999999999E-3</v>
      </c>
      <c r="H177" s="1269">
        <v>1.459E-3</v>
      </c>
      <c r="I177" s="1269">
        <v>2.1930000000000001E-3</v>
      </c>
      <c r="J177" s="1269">
        <v>7.2199999999999999E-4</v>
      </c>
      <c r="K177" s="1269">
        <v>1.8749999999999999E-3</v>
      </c>
      <c r="L177" s="1269">
        <v>8.7299999999999997E-4</v>
      </c>
      <c r="M177" s="1269">
        <v>1.5889999999999999E-3</v>
      </c>
      <c r="N177" s="1269">
        <v>1.4090000000000001E-3</v>
      </c>
      <c r="O177" s="1269">
        <v>1.0009999999999999E-3</v>
      </c>
      <c r="P177" s="1278">
        <v>1.3160000000000001E-3</v>
      </c>
      <c r="Q177" s="1270">
        <f t="shared" si="2"/>
        <v>2.4912999999999998E-2</v>
      </c>
      <c r="R177" s="1290"/>
      <c r="S177" s="47"/>
      <c r="T177" s="47" t="s">
        <v>307</v>
      </c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1276">
        <v>0</v>
      </c>
      <c r="AI177" s="1277"/>
    </row>
    <row r="178" spans="1:35" s="157" customFormat="1" ht="21.95" customHeight="1" x14ac:dyDescent="0.3">
      <c r="A178" s="100"/>
      <c r="B178" s="2003"/>
      <c r="C178" s="1267"/>
      <c r="D178" s="1268" t="s">
        <v>307</v>
      </c>
      <c r="E178" s="1269"/>
      <c r="F178" s="1269"/>
      <c r="G178" s="1269"/>
      <c r="H178" s="1269"/>
      <c r="I178" s="1269"/>
      <c r="J178" s="1269"/>
      <c r="K178" s="1269"/>
      <c r="L178" s="1269"/>
      <c r="M178" s="1269"/>
      <c r="N178" s="1269"/>
      <c r="O178" s="1269"/>
      <c r="P178" s="1278"/>
      <c r="Q178" s="1270">
        <f t="shared" si="2"/>
        <v>0</v>
      </c>
      <c r="R178" s="1290"/>
      <c r="S178" s="47"/>
      <c r="T178" s="47" t="s">
        <v>308</v>
      </c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1276">
        <v>0</v>
      </c>
      <c r="AI178" s="1277"/>
    </row>
    <row r="179" spans="1:35" s="157" customFormat="1" ht="21.95" customHeight="1" x14ac:dyDescent="0.3">
      <c r="A179" s="100"/>
      <c r="B179" s="2004"/>
      <c r="C179" s="1271"/>
      <c r="D179" s="1272" t="s">
        <v>308</v>
      </c>
      <c r="E179" s="1273"/>
      <c r="F179" s="1273"/>
      <c r="G179" s="1273"/>
      <c r="H179" s="1273"/>
      <c r="I179" s="1273"/>
      <c r="J179" s="1273"/>
      <c r="K179" s="1273"/>
      <c r="L179" s="1273"/>
      <c r="M179" s="1273"/>
      <c r="N179" s="1273"/>
      <c r="O179" s="1273"/>
      <c r="P179" s="1279"/>
      <c r="Q179" s="1274">
        <f t="shared" si="2"/>
        <v>0</v>
      </c>
      <c r="R179" s="1290"/>
      <c r="S179" s="47" t="s">
        <v>232</v>
      </c>
      <c r="T179" s="47" t="s">
        <v>305</v>
      </c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1276">
        <v>0</v>
      </c>
      <c r="AI179" s="1277"/>
    </row>
    <row r="180" spans="1:35" s="157" customFormat="1" ht="21.95" customHeight="1" x14ac:dyDescent="0.3">
      <c r="A180" s="100"/>
      <c r="B180" s="2002">
        <v>45</v>
      </c>
      <c r="C180" s="1263" t="s">
        <v>234</v>
      </c>
      <c r="D180" s="1264" t="s">
        <v>305</v>
      </c>
      <c r="E180" s="1265"/>
      <c r="F180" s="1265"/>
      <c r="G180" s="1265"/>
      <c r="H180" s="1265"/>
      <c r="I180" s="1265"/>
      <c r="J180" s="1265"/>
      <c r="K180" s="1265"/>
      <c r="L180" s="1265"/>
      <c r="M180" s="1265"/>
      <c r="N180" s="1265"/>
      <c r="O180" s="1265"/>
      <c r="P180" s="1275"/>
      <c r="Q180" s="1266">
        <f t="shared" si="2"/>
        <v>0</v>
      </c>
      <c r="R180" s="1290"/>
      <c r="S180" s="47"/>
      <c r="T180" s="47" t="s">
        <v>306</v>
      </c>
      <c r="U180" s="47">
        <v>7.3590000000000001E-3</v>
      </c>
      <c r="V180" s="47">
        <v>2.3860000000000001E-3</v>
      </c>
      <c r="W180" s="47">
        <v>2.7309999999999999E-3</v>
      </c>
      <c r="X180" s="47">
        <v>1.459E-3</v>
      </c>
      <c r="Y180" s="47">
        <v>2.1930000000000001E-3</v>
      </c>
      <c r="Z180" s="47">
        <v>7.2199999999999999E-4</v>
      </c>
      <c r="AA180" s="47">
        <v>1.8749999999999999E-3</v>
      </c>
      <c r="AB180" s="47">
        <v>8.7299999999999997E-4</v>
      </c>
      <c r="AC180" s="47">
        <v>1.5889999999999999E-3</v>
      </c>
      <c r="AD180" s="47">
        <v>1.4090000000000001E-3</v>
      </c>
      <c r="AE180" s="47">
        <v>1.0009999999999999E-3</v>
      </c>
      <c r="AF180" s="47">
        <v>1.3160000000000001E-3</v>
      </c>
      <c r="AG180" s="47">
        <v>2.4912999999999998E-2</v>
      </c>
      <c r="AH180" s="1276">
        <v>0</v>
      </c>
      <c r="AI180" s="1277"/>
    </row>
    <row r="181" spans="1:35" s="157" customFormat="1" ht="21.95" customHeight="1" x14ac:dyDescent="0.3">
      <c r="A181" s="100"/>
      <c r="B181" s="2003"/>
      <c r="C181" s="1267"/>
      <c r="D181" s="1268" t="s">
        <v>306</v>
      </c>
      <c r="E181" s="1269">
        <v>1.5918999999999999E-2</v>
      </c>
      <c r="F181" s="1269">
        <v>1.4339000000000001E-2</v>
      </c>
      <c r="G181" s="1269">
        <v>1.9687999999999997E-2</v>
      </c>
      <c r="H181" s="1269">
        <v>2.3963999999999999E-2</v>
      </c>
      <c r="I181" s="1269">
        <v>2.3963999999999999E-2</v>
      </c>
      <c r="J181" s="1269">
        <v>3.04E-2</v>
      </c>
      <c r="K181" s="1269">
        <v>4.0077000000000002E-2</v>
      </c>
      <c r="L181" s="1269">
        <v>3.4825000000000002E-2</v>
      </c>
      <c r="M181" s="1269">
        <v>3.2674999999999996E-2</v>
      </c>
      <c r="N181" s="1269">
        <v>3.0080999999999997E-2</v>
      </c>
      <c r="O181" s="1269">
        <v>2.8415999999999997E-2</v>
      </c>
      <c r="P181" s="1278">
        <v>1.9708E-2</v>
      </c>
      <c r="Q181" s="1270">
        <f t="shared" si="2"/>
        <v>0.31405599999999995</v>
      </c>
      <c r="R181" s="1290"/>
      <c r="S181" s="47"/>
      <c r="T181" s="47" t="s">
        <v>307</v>
      </c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1276">
        <v>0</v>
      </c>
      <c r="AI181" s="1277"/>
    </row>
    <row r="182" spans="1:35" s="157" customFormat="1" ht="21.95" customHeight="1" x14ac:dyDescent="0.3">
      <c r="A182" s="100"/>
      <c r="B182" s="2003"/>
      <c r="C182" s="1267"/>
      <c r="D182" s="1268" t="s">
        <v>307</v>
      </c>
      <c r="E182" s="1269"/>
      <c r="F182" s="1269"/>
      <c r="G182" s="1269"/>
      <c r="H182" s="1269"/>
      <c r="I182" s="1269"/>
      <c r="J182" s="1269"/>
      <c r="K182" s="1269"/>
      <c r="L182" s="1269"/>
      <c r="M182" s="1269"/>
      <c r="N182" s="1269"/>
      <c r="O182" s="1269"/>
      <c r="P182" s="1278"/>
      <c r="Q182" s="1270">
        <f t="shared" si="2"/>
        <v>0</v>
      </c>
      <c r="R182" s="1290"/>
      <c r="S182" s="47"/>
      <c r="T182" s="47" t="s">
        <v>308</v>
      </c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1276">
        <v>0</v>
      </c>
      <c r="AI182" s="1277"/>
    </row>
    <row r="183" spans="1:35" s="157" customFormat="1" ht="21.95" customHeight="1" x14ac:dyDescent="0.3">
      <c r="A183" s="100"/>
      <c r="B183" s="2004"/>
      <c r="C183" s="1271"/>
      <c r="D183" s="1272" t="s">
        <v>308</v>
      </c>
      <c r="E183" s="1273"/>
      <c r="F183" s="1273"/>
      <c r="G183" s="1273"/>
      <c r="H183" s="1273"/>
      <c r="I183" s="1273"/>
      <c r="J183" s="1273"/>
      <c r="K183" s="1273"/>
      <c r="L183" s="1273"/>
      <c r="M183" s="1273"/>
      <c r="N183" s="1273"/>
      <c r="O183" s="1273"/>
      <c r="P183" s="1279"/>
      <c r="Q183" s="1274">
        <f t="shared" si="2"/>
        <v>0</v>
      </c>
      <c r="R183" s="1290"/>
      <c r="S183" s="47" t="s">
        <v>234</v>
      </c>
      <c r="T183" s="47" t="s">
        <v>305</v>
      </c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1276">
        <v>0</v>
      </c>
      <c r="AI183" s="1277"/>
    </row>
    <row r="184" spans="1:35" s="157" customFormat="1" ht="21.95" customHeight="1" x14ac:dyDescent="0.3">
      <c r="A184" s="100"/>
      <c r="B184" s="2002">
        <v>46</v>
      </c>
      <c r="C184" s="1263" t="s">
        <v>1638</v>
      </c>
      <c r="D184" s="1264" t="s">
        <v>305</v>
      </c>
      <c r="E184" s="1265"/>
      <c r="F184" s="1265"/>
      <c r="G184" s="1265"/>
      <c r="H184" s="1265"/>
      <c r="I184" s="1265"/>
      <c r="J184" s="1265"/>
      <c r="K184" s="1265"/>
      <c r="L184" s="1265"/>
      <c r="M184" s="1265"/>
      <c r="N184" s="1265"/>
      <c r="O184" s="1265"/>
      <c r="P184" s="1275"/>
      <c r="Q184" s="1266">
        <f t="shared" si="2"/>
        <v>0</v>
      </c>
      <c r="R184" s="1290"/>
      <c r="S184" s="47"/>
      <c r="T184" s="47" t="s">
        <v>306</v>
      </c>
      <c r="U184" s="47">
        <v>1.5918999999999999E-2</v>
      </c>
      <c r="V184" s="47">
        <v>1.4339000000000001E-2</v>
      </c>
      <c r="W184" s="47">
        <v>1.9687999999999997E-2</v>
      </c>
      <c r="X184" s="47">
        <v>2.3963999999999999E-2</v>
      </c>
      <c r="Y184" s="47">
        <v>2.3963999999999999E-2</v>
      </c>
      <c r="Z184" s="47">
        <v>3.04E-2</v>
      </c>
      <c r="AA184" s="47">
        <v>4.0077000000000002E-2</v>
      </c>
      <c r="AB184" s="47">
        <v>3.4825000000000002E-2</v>
      </c>
      <c r="AC184" s="47">
        <v>3.2674999999999996E-2</v>
      </c>
      <c r="AD184" s="47">
        <v>3.0080999999999997E-2</v>
      </c>
      <c r="AE184" s="47">
        <v>2.8415999999999997E-2</v>
      </c>
      <c r="AF184" s="47">
        <v>1.9708E-2</v>
      </c>
      <c r="AG184" s="47">
        <v>0.31405599999999995</v>
      </c>
      <c r="AH184" s="1276">
        <v>0</v>
      </c>
      <c r="AI184" s="1277"/>
    </row>
    <row r="185" spans="1:35" s="157" customFormat="1" ht="21.95" customHeight="1" x14ac:dyDescent="0.3">
      <c r="A185" s="100"/>
      <c r="B185" s="2003"/>
      <c r="C185" s="1267"/>
      <c r="D185" s="1268" t="s">
        <v>306</v>
      </c>
      <c r="E185" s="1269">
        <v>0.60382000000000002</v>
      </c>
      <c r="F185" s="1269">
        <v>0.33174999999999999</v>
      </c>
      <c r="G185" s="1269">
        <v>0.71429999999999993</v>
      </c>
      <c r="H185" s="1269">
        <v>0.82840999999999998</v>
      </c>
      <c r="I185" s="1269">
        <v>0.78363000000000005</v>
      </c>
      <c r="J185" s="1269">
        <v>0.82125199999999998</v>
      </c>
      <c r="K185" s="1269">
        <v>0.69040999999999997</v>
      </c>
      <c r="L185" s="1269">
        <v>0.77349000000000001</v>
      </c>
      <c r="M185" s="1269">
        <v>0.73445000000000005</v>
      </c>
      <c r="N185" s="1269">
        <v>0.72160000000000002</v>
      </c>
      <c r="O185" s="1269">
        <v>0.58401000000000003</v>
      </c>
      <c r="P185" s="1278">
        <v>0.79092999999999991</v>
      </c>
      <c r="Q185" s="1270">
        <f t="shared" si="2"/>
        <v>8.3780520000000003</v>
      </c>
      <c r="R185" s="1290"/>
      <c r="S185" s="47"/>
      <c r="T185" s="47" t="s">
        <v>307</v>
      </c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1276">
        <v>0</v>
      </c>
      <c r="AI185" s="1277"/>
    </row>
    <row r="186" spans="1:35" s="157" customFormat="1" ht="21.95" customHeight="1" x14ac:dyDescent="0.3">
      <c r="A186" s="100"/>
      <c r="B186" s="2003"/>
      <c r="C186" s="1267"/>
      <c r="D186" s="1268" t="s">
        <v>307</v>
      </c>
      <c r="E186" s="1269"/>
      <c r="F186" s="1269"/>
      <c r="G186" s="1269"/>
      <c r="H186" s="1269"/>
      <c r="I186" s="1269"/>
      <c r="J186" s="1269"/>
      <c r="K186" s="1269"/>
      <c r="L186" s="1269"/>
      <c r="M186" s="1269"/>
      <c r="N186" s="1269"/>
      <c r="O186" s="1269"/>
      <c r="P186" s="1278"/>
      <c r="Q186" s="1270">
        <f t="shared" si="2"/>
        <v>0</v>
      </c>
      <c r="R186" s="1290"/>
      <c r="S186" s="47"/>
      <c r="T186" s="47" t="s">
        <v>308</v>
      </c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1276">
        <v>0</v>
      </c>
      <c r="AI186" s="1277"/>
    </row>
    <row r="187" spans="1:35" s="157" customFormat="1" ht="21.95" customHeight="1" x14ac:dyDescent="0.3">
      <c r="A187" s="100"/>
      <c r="B187" s="2004"/>
      <c r="C187" s="1271"/>
      <c r="D187" s="1272" t="s">
        <v>308</v>
      </c>
      <c r="E187" s="1273"/>
      <c r="F187" s="1273"/>
      <c r="G187" s="1273"/>
      <c r="H187" s="1273"/>
      <c r="I187" s="1273"/>
      <c r="J187" s="1273"/>
      <c r="K187" s="1273"/>
      <c r="L187" s="1273"/>
      <c r="M187" s="1273"/>
      <c r="N187" s="1273"/>
      <c r="O187" s="1273"/>
      <c r="P187" s="1279"/>
      <c r="Q187" s="1274">
        <f t="shared" si="2"/>
        <v>0</v>
      </c>
      <c r="R187" s="1290"/>
      <c r="S187" s="47" t="s">
        <v>1638</v>
      </c>
      <c r="T187" s="47" t="s">
        <v>305</v>
      </c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1276">
        <v>0</v>
      </c>
      <c r="AI187" s="1277"/>
    </row>
    <row r="188" spans="1:35" s="157" customFormat="1" ht="21.95" customHeight="1" x14ac:dyDescent="0.3">
      <c r="A188" s="100"/>
      <c r="B188" s="2002">
        <v>47</v>
      </c>
      <c r="C188" s="1263" t="s">
        <v>1732</v>
      </c>
      <c r="D188" s="1264" t="s">
        <v>305</v>
      </c>
      <c r="E188" s="1265"/>
      <c r="F188" s="1265"/>
      <c r="G188" s="1265"/>
      <c r="H188" s="1265"/>
      <c r="I188" s="1265"/>
      <c r="J188" s="1265"/>
      <c r="K188" s="1265"/>
      <c r="L188" s="1265"/>
      <c r="M188" s="1265"/>
      <c r="N188" s="1265"/>
      <c r="O188" s="1265"/>
      <c r="P188" s="1275"/>
      <c r="Q188" s="1266">
        <f t="shared" si="2"/>
        <v>0</v>
      </c>
      <c r="R188" s="1290"/>
      <c r="S188" s="47"/>
      <c r="T188" s="47" t="s">
        <v>306</v>
      </c>
      <c r="U188" s="47">
        <v>0.60382000000000002</v>
      </c>
      <c r="V188" s="47">
        <v>0.33174999999999999</v>
      </c>
      <c r="W188" s="47">
        <v>0.71429999999999993</v>
      </c>
      <c r="X188" s="47">
        <v>0.82840999999999998</v>
      </c>
      <c r="Y188" s="47">
        <v>0.78363000000000005</v>
      </c>
      <c r="Z188" s="47">
        <v>0.82125199999999998</v>
      </c>
      <c r="AA188" s="47">
        <v>0.69040999999999997</v>
      </c>
      <c r="AB188" s="47">
        <v>0.77349000000000001</v>
      </c>
      <c r="AC188" s="47">
        <v>0.73445000000000005</v>
      </c>
      <c r="AD188" s="47">
        <v>0.72160000000000002</v>
      </c>
      <c r="AE188" s="47">
        <v>0.58401000000000003</v>
      </c>
      <c r="AF188" s="47">
        <v>0.79092999999999991</v>
      </c>
      <c r="AG188" s="47">
        <v>8.3780520000000003</v>
      </c>
      <c r="AH188" s="1276">
        <v>0</v>
      </c>
      <c r="AI188" s="1277"/>
    </row>
    <row r="189" spans="1:35" s="157" customFormat="1" ht="21.95" customHeight="1" x14ac:dyDescent="0.3">
      <c r="A189" s="100"/>
      <c r="B189" s="2003"/>
      <c r="C189" s="1267"/>
      <c r="D189" s="1268" t="s">
        <v>306</v>
      </c>
      <c r="E189" s="1269">
        <v>4.3019309999999997</v>
      </c>
      <c r="F189" s="1269">
        <v>4.1501999999999999</v>
      </c>
      <c r="G189" s="1269">
        <v>3.9031999999999996</v>
      </c>
      <c r="H189" s="1269">
        <v>3.3988999999999998</v>
      </c>
      <c r="I189" s="1269">
        <v>4.4417229999999996</v>
      </c>
      <c r="J189" s="1269">
        <v>3.2614999999999998</v>
      </c>
      <c r="K189" s="1269">
        <v>4.1139999999999999</v>
      </c>
      <c r="L189" s="1269">
        <v>4.3540000000000001</v>
      </c>
      <c r="M189" s="1269">
        <v>4.28</v>
      </c>
      <c r="N189" s="1269">
        <v>4.1886999999999999</v>
      </c>
      <c r="O189" s="1269">
        <v>4.3609999999999998</v>
      </c>
      <c r="P189" s="1278">
        <v>2.1175999999999999</v>
      </c>
      <c r="Q189" s="1270">
        <f t="shared" si="2"/>
        <v>46.872753999999993</v>
      </c>
      <c r="R189" s="1290"/>
      <c r="S189" s="47"/>
      <c r="T189" s="47" t="s">
        <v>307</v>
      </c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1276">
        <v>0</v>
      </c>
      <c r="AI189" s="1277"/>
    </row>
    <row r="190" spans="1:35" s="157" customFormat="1" ht="21.95" customHeight="1" x14ac:dyDescent="0.3">
      <c r="A190" s="100"/>
      <c r="B190" s="2003"/>
      <c r="C190" s="1267"/>
      <c r="D190" s="1268" t="s">
        <v>307</v>
      </c>
      <c r="E190" s="1269"/>
      <c r="F190" s="1269"/>
      <c r="G190" s="1269"/>
      <c r="H190" s="1269"/>
      <c r="I190" s="1269"/>
      <c r="J190" s="1269"/>
      <c r="K190" s="1269"/>
      <c r="L190" s="1269"/>
      <c r="M190" s="1269"/>
      <c r="N190" s="1269"/>
      <c r="O190" s="1269"/>
      <c r="P190" s="1278"/>
      <c r="Q190" s="1270">
        <f t="shared" si="2"/>
        <v>0</v>
      </c>
      <c r="R190" s="1290"/>
      <c r="S190" s="47"/>
      <c r="T190" s="47" t="s">
        <v>308</v>
      </c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1276">
        <v>0</v>
      </c>
      <c r="AI190" s="1277"/>
    </row>
    <row r="191" spans="1:35" s="157" customFormat="1" ht="21.95" customHeight="1" x14ac:dyDescent="0.3">
      <c r="A191" s="100"/>
      <c r="B191" s="2004"/>
      <c r="C191" s="1271"/>
      <c r="D191" s="1272" t="s">
        <v>308</v>
      </c>
      <c r="E191" s="1273"/>
      <c r="F191" s="1273"/>
      <c r="G191" s="1273"/>
      <c r="H191" s="1273"/>
      <c r="I191" s="1273"/>
      <c r="J191" s="1273"/>
      <c r="K191" s="1273"/>
      <c r="L191" s="1273"/>
      <c r="M191" s="1273"/>
      <c r="N191" s="1273"/>
      <c r="O191" s="1273"/>
      <c r="P191" s="1279"/>
      <c r="Q191" s="1274">
        <f t="shared" si="2"/>
        <v>0</v>
      </c>
      <c r="R191" s="1290"/>
      <c r="S191" s="47" t="s">
        <v>1732</v>
      </c>
      <c r="T191" s="47" t="s">
        <v>305</v>
      </c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1276">
        <v>0</v>
      </c>
      <c r="AI191" s="1277"/>
    </row>
    <row r="192" spans="1:35" s="157" customFormat="1" ht="21.95" customHeight="1" x14ac:dyDescent="0.3">
      <c r="A192" s="100"/>
      <c r="B192" s="2002">
        <v>48</v>
      </c>
      <c r="C192" s="1263" t="s">
        <v>1727</v>
      </c>
      <c r="D192" s="1264" t="s">
        <v>305</v>
      </c>
      <c r="E192" s="1265"/>
      <c r="F192" s="1265"/>
      <c r="G192" s="1265"/>
      <c r="H192" s="1265"/>
      <c r="I192" s="1265"/>
      <c r="J192" s="1265"/>
      <c r="K192" s="1265"/>
      <c r="L192" s="1265"/>
      <c r="M192" s="1265"/>
      <c r="N192" s="1265"/>
      <c r="O192" s="1265"/>
      <c r="P192" s="1275"/>
      <c r="Q192" s="1266">
        <f t="shared" si="2"/>
        <v>0</v>
      </c>
      <c r="R192" s="1290"/>
      <c r="S192" s="47"/>
      <c r="T192" s="47" t="s">
        <v>306</v>
      </c>
      <c r="U192" s="47">
        <v>4.3019309999999997</v>
      </c>
      <c r="V192" s="47">
        <v>4.1501999999999999</v>
      </c>
      <c r="W192" s="47">
        <v>3.9031999999999996</v>
      </c>
      <c r="X192" s="47">
        <v>3.3988999999999998</v>
      </c>
      <c r="Y192" s="47">
        <v>4.4417229999999996</v>
      </c>
      <c r="Z192" s="47">
        <v>3.2614999999999998</v>
      </c>
      <c r="AA192" s="47">
        <v>4.1139999999999999</v>
      </c>
      <c r="AB192" s="47">
        <v>4.3540000000000001</v>
      </c>
      <c r="AC192" s="47">
        <v>4.28</v>
      </c>
      <c r="AD192" s="47">
        <v>4.1886999999999999</v>
      </c>
      <c r="AE192" s="47">
        <v>4.3609999999999998</v>
      </c>
      <c r="AF192" s="47">
        <v>2.1175999999999999</v>
      </c>
      <c r="AG192" s="47">
        <v>46.872753999999993</v>
      </c>
      <c r="AH192" s="1276">
        <v>0</v>
      </c>
      <c r="AI192" s="1277"/>
    </row>
    <row r="193" spans="1:35" s="157" customFormat="1" ht="21.95" customHeight="1" x14ac:dyDescent="0.3">
      <c r="A193" s="100"/>
      <c r="B193" s="2003"/>
      <c r="C193" s="1267"/>
      <c r="D193" s="1268" t="s">
        <v>306</v>
      </c>
      <c r="E193" s="1269">
        <v>5.9999999999999995E-4</v>
      </c>
      <c r="F193" s="1269">
        <v>5.9999999999999995E-4</v>
      </c>
      <c r="G193" s="1269">
        <v>6.4000000000000005E-4</v>
      </c>
      <c r="H193" s="1269">
        <v>5.2595999999999997E-2</v>
      </c>
      <c r="I193" s="1269">
        <v>1.6200000000000001E-3</v>
      </c>
      <c r="J193" s="1269">
        <v>5.1699999999999999E-4</v>
      </c>
      <c r="K193" s="1269">
        <v>6.5900000000000008E-4</v>
      </c>
      <c r="L193" s="1269">
        <v>2.0858000000000002E-2</v>
      </c>
      <c r="M193" s="1269">
        <v>3.7199999999999999E-4</v>
      </c>
      <c r="N193" s="1269">
        <v>6.7093E-2</v>
      </c>
      <c r="O193" s="1269">
        <v>5.0000000000000001E-4</v>
      </c>
      <c r="P193" s="1278">
        <v>5.0000000000000001E-4</v>
      </c>
      <c r="Q193" s="1270">
        <f t="shared" si="2"/>
        <v>0.14655499999999999</v>
      </c>
      <c r="R193" s="1290"/>
      <c r="S193" s="47"/>
      <c r="T193" s="47" t="s">
        <v>307</v>
      </c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1276">
        <v>0</v>
      </c>
      <c r="AI193" s="1277"/>
    </row>
    <row r="194" spans="1:35" s="157" customFormat="1" ht="21.95" customHeight="1" x14ac:dyDescent="0.3">
      <c r="A194" s="100"/>
      <c r="B194" s="2003"/>
      <c r="C194" s="1267"/>
      <c r="D194" s="1268" t="s">
        <v>307</v>
      </c>
      <c r="E194" s="1269"/>
      <c r="F194" s="1269"/>
      <c r="G194" s="1269"/>
      <c r="H194" s="1269"/>
      <c r="I194" s="1269"/>
      <c r="J194" s="1269"/>
      <c r="K194" s="1269"/>
      <c r="L194" s="1269"/>
      <c r="M194" s="1269"/>
      <c r="N194" s="1269"/>
      <c r="O194" s="1269"/>
      <c r="P194" s="1278"/>
      <c r="Q194" s="1270">
        <f t="shared" si="2"/>
        <v>0</v>
      </c>
      <c r="R194" s="1290"/>
      <c r="S194" s="47"/>
      <c r="T194" s="47" t="s">
        <v>308</v>
      </c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1276">
        <v>0</v>
      </c>
      <c r="AI194" s="1277"/>
    </row>
    <row r="195" spans="1:35" s="157" customFormat="1" ht="21.95" customHeight="1" x14ac:dyDescent="0.3">
      <c r="A195" s="100"/>
      <c r="B195" s="2004"/>
      <c r="C195" s="1271"/>
      <c r="D195" s="1272" t="s">
        <v>308</v>
      </c>
      <c r="E195" s="1273"/>
      <c r="F195" s="1273"/>
      <c r="G195" s="1273"/>
      <c r="H195" s="1273"/>
      <c r="I195" s="1273"/>
      <c r="J195" s="1273"/>
      <c r="K195" s="1273"/>
      <c r="L195" s="1273"/>
      <c r="M195" s="1273"/>
      <c r="N195" s="1273"/>
      <c r="O195" s="1273"/>
      <c r="P195" s="1279"/>
      <c r="Q195" s="1274">
        <f t="shared" si="2"/>
        <v>0</v>
      </c>
      <c r="R195" s="1290"/>
      <c r="S195" s="47" t="s">
        <v>1727</v>
      </c>
      <c r="T195" s="47" t="s">
        <v>305</v>
      </c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1276">
        <v>0</v>
      </c>
      <c r="AI195" s="1277"/>
    </row>
    <row r="196" spans="1:35" s="157" customFormat="1" ht="21.95" customHeight="1" x14ac:dyDescent="0.3">
      <c r="A196" s="100"/>
      <c r="B196" s="2002">
        <v>49</v>
      </c>
      <c r="C196" s="1263" t="s">
        <v>236</v>
      </c>
      <c r="D196" s="1264" t="s">
        <v>305</v>
      </c>
      <c r="E196" s="1269"/>
      <c r="F196" s="1269"/>
      <c r="G196" s="1269"/>
      <c r="H196" s="1269"/>
      <c r="I196" s="1269"/>
      <c r="J196" s="1269"/>
      <c r="K196" s="1269"/>
      <c r="L196" s="1269"/>
      <c r="M196" s="1269"/>
      <c r="N196" s="1269"/>
      <c r="O196" s="1269"/>
      <c r="P196" s="1278"/>
      <c r="Q196" s="1270">
        <f t="shared" si="2"/>
        <v>0</v>
      </c>
      <c r="R196" s="1290"/>
      <c r="S196" s="47"/>
      <c r="T196" s="47" t="s">
        <v>306</v>
      </c>
      <c r="U196" s="47">
        <v>5.9999999999999995E-4</v>
      </c>
      <c r="V196" s="47">
        <v>5.9999999999999995E-4</v>
      </c>
      <c r="W196" s="47">
        <v>6.4000000000000005E-4</v>
      </c>
      <c r="X196" s="47">
        <v>5.2595999999999997E-2</v>
      </c>
      <c r="Y196" s="47">
        <v>1.6200000000000001E-3</v>
      </c>
      <c r="Z196" s="47">
        <v>5.1699999999999999E-4</v>
      </c>
      <c r="AA196" s="47">
        <v>6.5900000000000008E-4</v>
      </c>
      <c r="AB196" s="47">
        <v>2.0858000000000002E-2</v>
      </c>
      <c r="AC196" s="47">
        <v>3.7199999999999999E-4</v>
      </c>
      <c r="AD196" s="47">
        <v>6.7093E-2</v>
      </c>
      <c r="AE196" s="47">
        <v>5.0000000000000001E-4</v>
      </c>
      <c r="AF196" s="47">
        <v>5.0000000000000001E-4</v>
      </c>
      <c r="AG196" s="47">
        <v>0.14655499999999999</v>
      </c>
      <c r="AH196" s="1276">
        <v>0</v>
      </c>
      <c r="AI196" s="1277"/>
    </row>
    <row r="197" spans="1:35" s="157" customFormat="1" ht="21.95" customHeight="1" x14ac:dyDescent="0.3">
      <c r="A197" s="100"/>
      <c r="B197" s="2003"/>
      <c r="C197" s="1267"/>
      <c r="D197" s="1268" t="s">
        <v>306</v>
      </c>
      <c r="E197" s="1269">
        <v>0</v>
      </c>
      <c r="F197" s="1269">
        <v>0</v>
      </c>
      <c r="G197" s="1269">
        <v>0</v>
      </c>
      <c r="H197" s="1269">
        <v>0</v>
      </c>
      <c r="I197" s="1269">
        <v>0</v>
      </c>
      <c r="J197" s="1269">
        <v>0</v>
      </c>
      <c r="K197" s="1269">
        <v>0</v>
      </c>
      <c r="L197" s="1269">
        <v>0</v>
      </c>
      <c r="M197" s="1269">
        <v>0</v>
      </c>
      <c r="N197" s="1269">
        <v>0</v>
      </c>
      <c r="O197" s="1269">
        <v>0</v>
      </c>
      <c r="P197" s="1278">
        <v>0</v>
      </c>
      <c r="Q197" s="1270">
        <f t="shared" si="2"/>
        <v>0</v>
      </c>
      <c r="R197" s="1290"/>
      <c r="S197" s="47"/>
      <c r="T197" s="47" t="s">
        <v>307</v>
      </c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1276">
        <v>0</v>
      </c>
      <c r="AI197" s="1277"/>
    </row>
    <row r="198" spans="1:35" s="157" customFormat="1" ht="21.95" customHeight="1" x14ac:dyDescent="0.3">
      <c r="A198" s="100"/>
      <c r="B198" s="2003"/>
      <c r="C198" s="1267"/>
      <c r="D198" s="1268" t="s">
        <v>307</v>
      </c>
      <c r="E198" s="1269"/>
      <c r="F198" s="1269"/>
      <c r="G198" s="1269"/>
      <c r="H198" s="1269"/>
      <c r="I198" s="1269"/>
      <c r="J198" s="1269"/>
      <c r="K198" s="1269"/>
      <c r="L198" s="1269"/>
      <c r="M198" s="1269"/>
      <c r="N198" s="1269"/>
      <c r="O198" s="1269"/>
      <c r="P198" s="1278"/>
      <c r="Q198" s="1270">
        <f t="shared" si="2"/>
        <v>0</v>
      </c>
      <c r="R198" s="1290"/>
      <c r="S198" s="47"/>
      <c r="T198" s="47" t="s">
        <v>308</v>
      </c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1276">
        <v>0</v>
      </c>
      <c r="AI198" s="1277"/>
    </row>
    <row r="199" spans="1:35" s="157" customFormat="1" ht="21.95" customHeight="1" x14ac:dyDescent="0.3">
      <c r="A199" s="100"/>
      <c r="B199" s="2004"/>
      <c r="C199" s="1271"/>
      <c r="D199" s="1272" t="s">
        <v>308</v>
      </c>
      <c r="E199" s="1269"/>
      <c r="F199" s="1269"/>
      <c r="G199" s="1269"/>
      <c r="H199" s="1269"/>
      <c r="I199" s="1269"/>
      <c r="J199" s="1269"/>
      <c r="K199" s="1269"/>
      <c r="L199" s="1269"/>
      <c r="M199" s="1269"/>
      <c r="N199" s="1269"/>
      <c r="O199" s="1269"/>
      <c r="P199" s="1278"/>
      <c r="Q199" s="1270">
        <f t="shared" si="2"/>
        <v>0</v>
      </c>
      <c r="R199" s="1290"/>
      <c r="S199" s="47" t="s">
        <v>236</v>
      </c>
      <c r="T199" s="47" t="s">
        <v>305</v>
      </c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1276">
        <v>0</v>
      </c>
      <c r="AI199" s="1277"/>
    </row>
    <row r="200" spans="1:35" s="157" customFormat="1" ht="21.95" customHeight="1" x14ac:dyDescent="0.3">
      <c r="A200" s="100"/>
      <c r="B200" s="2002">
        <v>50</v>
      </c>
      <c r="C200" s="1263" t="s">
        <v>238</v>
      </c>
      <c r="D200" s="1264" t="s">
        <v>305</v>
      </c>
      <c r="E200" s="1265"/>
      <c r="F200" s="1265"/>
      <c r="G200" s="1265"/>
      <c r="H200" s="1265"/>
      <c r="I200" s="1265"/>
      <c r="J200" s="1265"/>
      <c r="K200" s="1265"/>
      <c r="L200" s="1265"/>
      <c r="M200" s="1265"/>
      <c r="N200" s="1265"/>
      <c r="O200" s="1265"/>
      <c r="P200" s="1275"/>
      <c r="Q200" s="1266">
        <f t="shared" ref="Q200:Q263" si="3">+SUM(E200:P200)</f>
        <v>0</v>
      </c>
      <c r="R200" s="1290"/>
      <c r="S200" s="47"/>
      <c r="T200" s="47" t="s">
        <v>306</v>
      </c>
      <c r="U200" s="47">
        <v>0</v>
      </c>
      <c r="V200" s="47">
        <v>0</v>
      </c>
      <c r="W200" s="47">
        <v>0</v>
      </c>
      <c r="X200" s="47">
        <v>0</v>
      </c>
      <c r="Y200" s="47">
        <v>0</v>
      </c>
      <c r="Z200" s="47">
        <v>0</v>
      </c>
      <c r="AA200" s="47">
        <v>0</v>
      </c>
      <c r="AB200" s="47">
        <v>0</v>
      </c>
      <c r="AC200" s="47">
        <v>0</v>
      </c>
      <c r="AD200" s="47">
        <v>0</v>
      </c>
      <c r="AE200" s="47">
        <v>0</v>
      </c>
      <c r="AF200" s="47">
        <v>0</v>
      </c>
      <c r="AG200" s="47">
        <v>0</v>
      </c>
      <c r="AH200" s="1276">
        <v>0</v>
      </c>
      <c r="AI200" s="1277"/>
    </row>
    <row r="201" spans="1:35" s="157" customFormat="1" ht="21.95" customHeight="1" x14ac:dyDescent="0.3">
      <c r="A201" s="100"/>
      <c r="B201" s="2003"/>
      <c r="C201" s="1267"/>
      <c r="D201" s="1268" t="s">
        <v>306</v>
      </c>
      <c r="E201" s="1269">
        <v>6.9299999999999993E-4</v>
      </c>
      <c r="F201" s="1269">
        <v>6.02E-4</v>
      </c>
      <c r="G201" s="1269">
        <v>3.14E-3</v>
      </c>
      <c r="H201" s="1269">
        <v>7.9279999999999993E-3</v>
      </c>
      <c r="I201" s="1269">
        <v>1.9847999999999998E-2</v>
      </c>
      <c r="J201" s="1269">
        <v>5.6439000000000003E-2</v>
      </c>
      <c r="K201" s="1269">
        <v>2.9229999999999999E-2</v>
      </c>
      <c r="L201" s="1269">
        <v>3.8909999999999999E-3</v>
      </c>
      <c r="M201" s="1269">
        <v>2.4912E-2</v>
      </c>
      <c r="N201" s="1269">
        <v>4.0679999999999996E-3</v>
      </c>
      <c r="O201" s="1269">
        <v>1.4159000000000001E-2</v>
      </c>
      <c r="P201" s="1278">
        <v>2.8853E-2</v>
      </c>
      <c r="Q201" s="1270">
        <f t="shared" si="3"/>
        <v>0.19376299999999999</v>
      </c>
      <c r="R201" s="1290"/>
      <c r="S201" s="47"/>
      <c r="T201" s="47" t="s">
        <v>307</v>
      </c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1276">
        <v>0</v>
      </c>
      <c r="AI201" s="1277"/>
    </row>
    <row r="202" spans="1:35" s="157" customFormat="1" ht="21.95" customHeight="1" x14ac:dyDescent="0.3">
      <c r="A202" s="100"/>
      <c r="B202" s="2003"/>
      <c r="C202" s="1267"/>
      <c r="D202" s="1268" t="s">
        <v>307</v>
      </c>
      <c r="E202" s="1269"/>
      <c r="F202" s="1269"/>
      <c r="G202" s="1269"/>
      <c r="H202" s="1269"/>
      <c r="I202" s="1269"/>
      <c r="J202" s="1269"/>
      <c r="K202" s="1269"/>
      <c r="L202" s="1269"/>
      <c r="M202" s="1269"/>
      <c r="N202" s="1269"/>
      <c r="O202" s="1269"/>
      <c r="P202" s="1278"/>
      <c r="Q202" s="1270">
        <f t="shared" si="3"/>
        <v>0</v>
      </c>
      <c r="R202" s="1290"/>
      <c r="S202" s="47"/>
      <c r="T202" s="47" t="s">
        <v>308</v>
      </c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1276">
        <v>0</v>
      </c>
      <c r="AI202" s="1277"/>
    </row>
    <row r="203" spans="1:35" s="157" customFormat="1" ht="21.95" customHeight="1" x14ac:dyDescent="0.3">
      <c r="A203" s="100"/>
      <c r="B203" s="2004"/>
      <c r="C203" s="1271"/>
      <c r="D203" s="1272" t="s">
        <v>308</v>
      </c>
      <c r="E203" s="1273"/>
      <c r="F203" s="1273"/>
      <c r="G203" s="1273"/>
      <c r="H203" s="1273"/>
      <c r="I203" s="1273"/>
      <c r="J203" s="1273"/>
      <c r="K203" s="1273"/>
      <c r="L203" s="1273"/>
      <c r="M203" s="1273"/>
      <c r="N203" s="1273"/>
      <c r="O203" s="1273"/>
      <c r="P203" s="1279"/>
      <c r="Q203" s="1274">
        <f t="shared" si="3"/>
        <v>0</v>
      </c>
      <c r="R203" s="1290"/>
      <c r="S203" s="47" t="s">
        <v>238</v>
      </c>
      <c r="T203" s="47" t="s">
        <v>305</v>
      </c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1276">
        <v>0</v>
      </c>
      <c r="AI203" s="1277"/>
    </row>
    <row r="204" spans="1:35" s="157" customFormat="1" ht="21.95" customHeight="1" x14ac:dyDescent="0.3">
      <c r="A204" s="100"/>
      <c r="B204" s="2002">
        <v>51</v>
      </c>
      <c r="C204" s="1263" t="s">
        <v>240</v>
      </c>
      <c r="D204" s="1264" t="s">
        <v>305</v>
      </c>
      <c r="E204" s="1265"/>
      <c r="F204" s="1265"/>
      <c r="G204" s="1265"/>
      <c r="H204" s="1265"/>
      <c r="I204" s="1265"/>
      <c r="J204" s="1265"/>
      <c r="K204" s="1265"/>
      <c r="L204" s="1265"/>
      <c r="M204" s="1265"/>
      <c r="N204" s="1265"/>
      <c r="O204" s="1265"/>
      <c r="P204" s="1275"/>
      <c r="Q204" s="1266">
        <f t="shared" si="3"/>
        <v>0</v>
      </c>
      <c r="R204" s="1290"/>
      <c r="S204" s="47"/>
      <c r="T204" s="47" t="s">
        <v>306</v>
      </c>
      <c r="U204" s="47">
        <v>6.9299999999999993E-4</v>
      </c>
      <c r="V204" s="47">
        <v>6.02E-4</v>
      </c>
      <c r="W204" s="47">
        <v>3.14E-3</v>
      </c>
      <c r="X204" s="47">
        <v>7.9279999999999993E-3</v>
      </c>
      <c r="Y204" s="47">
        <v>1.9847999999999998E-2</v>
      </c>
      <c r="Z204" s="47">
        <v>5.6439000000000003E-2</v>
      </c>
      <c r="AA204" s="47">
        <v>2.9229999999999999E-2</v>
      </c>
      <c r="AB204" s="47">
        <v>3.8909999999999999E-3</v>
      </c>
      <c r="AC204" s="47">
        <v>2.4912E-2</v>
      </c>
      <c r="AD204" s="47">
        <v>4.0679999999999996E-3</v>
      </c>
      <c r="AE204" s="47">
        <v>1.4159000000000001E-2</v>
      </c>
      <c r="AF204" s="47">
        <v>2.8853E-2</v>
      </c>
      <c r="AG204" s="47">
        <v>0.19376299999999999</v>
      </c>
      <c r="AH204" s="1276">
        <v>0</v>
      </c>
      <c r="AI204" s="1277"/>
    </row>
    <row r="205" spans="1:35" s="157" customFormat="1" ht="21.95" customHeight="1" x14ac:dyDescent="0.3">
      <c r="A205" s="100"/>
      <c r="B205" s="2003"/>
      <c r="C205" s="1267"/>
      <c r="D205" s="1268" t="s">
        <v>306</v>
      </c>
      <c r="E205" s="1269">
        <v>8.9169999999999996E-3</v>
      </c>
      <c r="F205" s="1269">
        <v>0</v>
      </c>
      <c r="G205" s="1269">
        <v>4.2744999999999998E-2</v>
      </c>
      <c r="H205" s="1269">
        <v>9.35E-2</v>
      </c>
      <c r="I205" s="1269">
        <v>0.13441700000000001</v>
      </c>
      <c r="J205" s="1269">
        <v>3.4165000000000001E-2</v>
      </c>
      <c r="K205" s="1269">
        <v>0.111933</v>
      </c>
      <c r="L205" s="1269">
        <v>0.14988499999999999</v>
      </c>
      <c r="M205" s="1269">
        <v>0.212618</v>
      </c>
      <c r="N205" s="1269">
        <v>0.139543</v>
      </c>
      <c r="O205" s="1269">
        <v>5.9948000000000001E-2</v>
      </c>
      <c r="P205" s="1278">
        <v>9.2060000000000003E-2</v>
      </c>
      <c r="Q205" s="1270">
        <f t="shared" si="3"/>
        <v>1.079731</v>
      </c>
      <c r="R205" s="1290"/>
      <c r="S205" s="47"/>
      <c r="T205" s="47" t="s">
        <v>307</v>
      </c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1276">
        <v>0</v>
      </c>
      <c r="AI205" s="1277"/>
    </row>
    <row r="206" spans="1:35" s="157" customFormat="1" ht="21.95" customHeight="1" x14ac:dyDescent="0.3">
      <c r="A206" s="100"/>
      <c r="B206" s="2003"/>
      <c r="C206" s="1267"/>
      <c r="D206" s="1268" t="s">
        <v>307</v>
      </c>
      <c r="E206" s="1269"/>
      <c r="F206" s="1269"/>
      <c r="G206" s="1269"/>
      <c r="H206" s="1269"/>
      <c r="I206" s="1269"/>
      <c r="J206" s="1269"/>
      <c r="K206" s="1269"/>
      <c r="L206" s="1269"/>
      <c r="M206" s="1269"/>
      <c r="N206" s="1269"/>
      <c r="O206" s="1269"/>
      <c r="P206" s="1278"/>
      <c r="Q206" s="1270">
        <f t="shared" si="3"/>
        <v>0</v>
      </c>
      <c r="R206" s="1290"/>
      <c r="S206" s="47"/>
      <c r="T206" s="47" t="s">
        <v>308</v>
      </c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1276">
        <v>0</v>
      </c>
      <c r="AI206" s="1277"/>
    </row>
    <row r="207" spans="1:35" s="157" customFormat="1" ht="21.95" customHeight="1" x14ac:dyDescent="0.3">
      <c r="A207" s="100"/>
      <c r="B207" s="2004"/>
      <c r="C207" s="1271"/>
      <c r="D207" s="1272" t="s">
        <v>308</v>
      </c>
      <c r="E207" s="1273"/>
      <c r="F207" s="1273"/>
      <c r="G207" s="1273"/>
      <c r="H207" s="1273"/>
      <c r="I207" s="1273"/>
      <c r="J207" s="1273"/>
      <c r="K207" s="1273"/>
      <c r="L207" s="1273"/>
      <c r="M207" s="1273"/>
      <c r="N207" s="1273"/>
      <c r="O207" s="1273"/>
      <c r="P207" s="1279"/>
      <c r="Q207" s="1274">
        <f t="shared" si="3"/>
        <v>0</v>
      </c>
      <c r="R207" s="1290"/>
      <c r="S207" s="47" t="s">
        <v>240</v>
      </c>
      <c r="T207" s="47" t="s">
        <v>305</v>
      </c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1276">
        <v>0</v>
      </c>
      <c r="AI207" s="1277"/>
    </row>
    <row r="208" spans="1:35" s="157" customFormat="1" ht="21.95" customHeight="1" x14ac:dyDescent="0.3">
      <c r="A208" s="100"/>
      <c r="B208" s="2002">
        <v>52</v>
      </c>
      <c r="C208" s="1263" t="s">
        <v>1641</v>
      </c>
      <c r="D208" s="1264" t="s">
        <v>305</v>
      </c>
      <c r="E208" s="1265"/>
      <c r="F208" s="1265"/>
      <c r="G208" s="1265"/>
      <c r="H208" s="1265"/>
      <c r="I208" s="1265"/>
      <c r="J208" s="1265"/>
      <c r="K208" s="1265"/>
      <c r="L208" s="1265"/>
      <c r="M208" s="1265"/>
      <c r="N208" s="1265"/>
      <c r="O208" s="1265"/>
      <c r="P208" s="1275"/>
      <c r="Q208" s="1266">
        <f t="shared" si="3"/>
        <v>0</v>
      </c>
      <c r="R208" s="1290"/>
      <c r="S208" s="47"/>
      <c r="T208" s="47" t="s">
        <v>306</v>
      </c>
      <c r="U208" s="47">
        <v>8.9169999999999996E-3</v>
      </c>
      <c r="V208" s="47">
        <v>0</v>
      </c>
      <c r="W208" s="47">
        <v>4.2744999999999998E-2</v>
      </c>
      <c r="X208" s="47">
        <v>9.35E-2</v>
      </c>
      <c r="Y208" s="47">
        <v>0.13441700000000001</v>
      </c>
      <c r="Z208" s="47">
        <v>3.4165000000000001E-2</v>
      </c>
      <c r="AA208" s="47">
        <v>0.111933</v>
      </c>
      <c r="AB208" s="47">
        <v>0.14988499999999999</v>
      </c>
      <c r="AC208" s="47">
        <v>0.212618</v>
      </c>
      <c r="AD208" s="47">
        <v>0.139543</v>
      </c>
      <c r="AE208" s="47">
        <v>5.9948000000000001E-2</v>
      </c>
      <c r="AF208" s="47">
        <v>9.2060000000000003E-2</v>
      </c>
      <c r="AG208" s="47">
        <v>1.079731</v>
      </c>
      <c r="AH208" s="1276">
        <v>0</v>
      </c>
      <c r="AI208" s="1277"/>
    </row>
    <row r="209" spans="1:35" s="157" customFormat="1" ht="21.95" customHeight="1" x14ac:dyDescent="0.3">
      <c r="A209" s="100"/>
      <c r="B209" s="2003"/>
      <c r="C209" s="1267"/>
      <c r="D209" s="1268" t="s">
        <v>306</v>
      </c>
      <c r="E209" s="1269">
        <v>0.02</v>
      </c>
      <c r="F209" s="1269">
        <v>1.2E-2</v>
      </c>
      <c r="G209" s="1269">
        <v>4.829E-2</v>
      </c>
      <c r="H209" s="1269">
        <v>7.0290000000000005E-2</v>
      </c>
      <c r="I209" s="1269">
        <v>1.282E-2</v>
      </c>
      <c r="J209" s="1269">
        <v>1.295E-2</v>
      </c>
      <c r="K209" s="1269">
        <v>1.438E-2</v>
      </c>
      <c r="L209" s="1269">
        <v>9.7570905143167328E-3</v>
      </c>
      <c r="M209" s="1269">
        <v>1.762E-2</v>
      </c>
      <c r="N209" s="1269">
        <v>1.1220000000000001E-2</v>
      </c>
      <c r="O209" s="1269">
        <v>1.0500000000000001E-2</v>
      </c>
      <c r="P209" s="1278">
        <v>1.0500000000000001E-2</v>
      </c>
      <c r="Q209" s="1270">
        <f t="shared" si="3"/>
        <v>0.25032709051431673</v>
      </c>
      <c r="R209" s="1290"/>
      <c r="S209" s="47"/>
      <c r="T209" s="47" t="s">
        <v>307</v>
      </c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1276">
        <v>0</v>
      </c>
      <c r="AI209" s="1277"/>
    </row>
    <row r="210" spans="1:35" s="157" customFormat="1" ht="21.95" customHeight="1" x14ac:dyDescent="0.3">
      <c r="A210" s="100"/>
      <c r="B210" s="2003"/>
      <c r="C210" s="1267"/>
      <c r="D210" s="1268" t="s">
        <v>307</v>
      </c>
      <c r="E210" s="1269"/>
      <c r="F210" s="1269"/>
      <c r="G210" s="1269"/>
      <c r="H210" s="1269"/>
      <c r="I210" s="1269"/>
      <c r="J210" s="1269"/>
      <c r="K210" s="1269"/>
      <c r="L210" s="1269"/>
      <c r="M210" s="1269"/>
      <c r="N210" s="1269"/>
      <c r="O210" s="1269"/>
      <c r="P210" s="1278"/>
      <c r="Q210" s="1270">
        <f t="shared" si="3"/>
        <v>0</v>
      </c>
      <c r="R210" s="1290"/>
      <c r="S210" s="47"/>
      <c r="T210" s="47" t="s">
        <v>308</v>
      </c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1276">
        <v>0</v>
      </c>
      <c r="AI210" s="1277"/>
    </row>
    <row r="211" spans="1:35" s="157" customFormat="1" ht="21.95" customHeight="1" x14ac:dyDescent="0.3">
      <c r="A211" s="100"/>
      <c r="B211" s="2004"/>
      <c r="C211" s="1271"/>
      <c r="D211" s="1272" t="s">
        <v>308</v>
      </c>
      <c r="E211" s="1273"/>
      <c r="F211" s="1273"/>
      <c r="G211" s="1273"/>
      <c r="H211" s="1273"/>
      <c r="I211" s="1273"/>
      <c r="J211" s="1273"/>
      <c r="K211" s="1273"/>
      <c r="L211" s="1273"/>
      <c r="M211" s="1273"/>
      <c r="N211" s="1273"/>
      <c r="O211" s="1273"/>
      <c r="P211" s="1279"/>
      <c r="Q211" s="1274">
        <f t="shared" si="3"/>
        <v>0</v>
      </c>
      <c r="R211" s="1290"/>
      <c r="S211" s="47" t="s">
        <v>1641</v>
      </c>
      <c r="T211" s="47" t="s">
        <v>305</v>
      </c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1276">
        <v>0</v>
      </c>
      <c r="AI211" s="1277"/>
    </row>
    <row r="212" spans="1:35" s="157" customFormat="1" ht="21.95" customHeight="1" x14ac:dyDescent="0.3">
      <c r="A212" s="100"/>
      <c r="B212" s="2002">
        <v>53</v>
      </c>
      <c r="C212" s="1263" t="s">
        <v>1724</v>
      </c>
      <c r="D212" s="1264" t="s">
        <v>305</v>
      </c>
      <c r="E212" s="1269"/>
      <c r="F212" s="1269"/>
      <c r="G212" s="1269"/>
      <c r="H212" s="1269"/>
      <c r="I212" s="1269"/>
      <c r="J212" s="1269"/>
      <c r="K212" s="1269"/>
      <c r="L212" s="1269"/>
      <c r="M212" s="1269"/>
      <c r="N212" s="1269"/>
      <c r="O212" s="1269"/>
      <c r="P212" s="1278"/>
      <c r="Q212" s="1270">
        <f t="shared" si="3"/>
        <v>0</v>
      </c>
      <c r="R212" s="1290"/>
      <c r="S212" s="47"/>
      <c r="T212" s="47" t="s">
        <v>306</v>
      </c>
      <c r="U212" s="47">
        <v>0.02</v>
      </c>
      <c r="V212" s="47">
        <v>1.2E-2</v>
      </c>
      <c r="W212" s="47">
        <v>4.829E-2</v>
      </c>
      <c r="X212" s="47">
        <v>7.0290000000000005E-2</v>
      </c>
      <c r="Y212" s="47">
        <v>1.282E-2</v>
      </c>
      <c r="Z212" s="47">
        <v>1.295E-2</v>
      </c>
      <c r="AA212" s="47">
        <v>1.438E-2</v>
      </c>
      <c r="AB212" s="47">
        <v>9.7570905143167328E-3</v>
      </c>
      <c r="AC212" s="47">
        <v>1.762E-2</v>
      </c>
      <c r="AD212" s="47">
        <v>1.1220000000000001E-2</v>
      </c>
      <c r="AE212" s="47">
        <v>1.0500000000000001E-2</v>
      </c>
      <c r="AF212" s="47">
        <v>1.0500000000000001E-2</v>
      </c>
      <c r="AG212" s="47">
        <v>0.25032709051431673</v>
      </c>
      <c r="AH212" s="1276">
        <v>0</v>
      </c>
      <c r="AI212" s="1277"/>
    </row>
    <row r="213" spans="1:35" s="157" customFormat="1" ht="21.95" customHeight="1" x14ac:dyDescent="0.3">
      <c r="A213" s="100"/>
      <c r="B213" s="2003"/>
      <c r="C213" s="1267"/>
      <c r="D213" s="1268" t="s">
        <v>306</v>
      </c>
      <c r="E213" s="1269">
        <v>0.16686000000000001</v>
      </c>
      <c r="F213" s="1269">
        <v>3.4762999999999995E-2</v>
      </c>
      <c r="G213" s="1269">
        <v>5.7938000000000003E-2</v>
      </c>
      <c r="H213" s="1269">
        <v>3.2445000000000002E-2</v>
      </c>
      <c r="I213" s="1269">
        <v>2.3175000000000001E-2</v>
      </c>
      <c r="J213" s="1269">
        <v>1.7381000000000001E-2</v>
      </c>
      <c r="K213" s="1269">
        <v>6.953E-3</v>
      </c>
      <c r="L213" s="1269">
        <v>7.8799999999999999E-3</v>
      </c>
      <c r="M213" s="1269">
        <v>6.953E-3</v>
      </c>
      <c r="N213" s="1269">
        <v>6.953E-3</v>
      </c>
      <c r="O213" s="1269">
        <v>5.6314999999999997E-2</v>
      </c>
      <c r="P213" s="1278">
        <v>3.0130000000000001E-3</v>
      </c>
      <c r="Q213" s="1270">
        <f t="shared" si="3"/>
        <v>0.42062899999999992</v>
      </c>
      <c r="R213" s="1290"/>
      <c r="S213" s="47"/>
      <c r="T213" s="47" t="s">
        <v>307</v>
      </c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1276">
        <v>0</v>
      </c>
      <c r="AI213" s="1277"/>
    </row>
    <row r="214" spans="1:35" s="157" customFormat="1" ht="21.95" customHeight="1" x14ac:dyDescent="0.3">
      <c r="A214" s="100"/>
      <c r="B214" s="2003"/>
      <c r="C214" s="1267"/>
      <c r="D214" s="1268" t="s">
        <v>307</v>
      </c>
      <c r="E214" s="1269"/>
      <c r="F214" s="1269"/>
      <c r="G214" s="1269"/>
      <c r="H214" s="1269"/>
      <c r="I214" s="1269"/>
      <c r="J214" s="1269"/>
      <c r="K214" s="1269"/>
      <c r="L214" s="1269"/>
      <c r="M214" s="1269"/>
      <c r="N214" s="1269"/>
      <c r="O214" s="1269"/>
      <c r="P214" s="1278"/>
      <c r="Q214" s="1270">
        <f t="shared" si="3"/>
        <v>0</v>
      </c>
      <c r="R214" s="1290"/>
      <c r="S214" s="47"/>
      <c r="T214" s="47" t="s">
        <v>308</v>
      </c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1276">
        <v>0</v>
      </c>
      <c r="AI214" s="1277"/>
    </row>
    <row r="215" spans="1:35" s="157" customFormat="1" ht="21.95" customHeight="1" x14ac:dyDescent="0.3">
      <c r="A215" s="100"/>
      <c r="B215" s="2004"/>
      <c r="C215" s="1271"/>
      <c r="D215" s="1272" t="s">
        <v>308</v>
      </c>
      <c r="E215" s="1269"/>
      <c r="F215" s="1269"/>
      <c r="G215" s="1269"/>
      <c r="H215" s="1269"/>
      <c r="I215" s="1269"/>
      <c r="J215" s="1269"/>
      <c r="K215" s="1269"/>
      <c r="L215" s="1269"/>
      <c r="M215" s="1269"/>
      <c r="N215" s="1269"/>
      <c r="O215" s="1269"/>
      <c r="P215" s="1278"/>
      <c r="Q215" s="1270">
        <f t="shared" si="3"/>
        <v>0</v>
      </c>
      <c r="R215" s="1290"/>
      <c r="S215" s="47" t="s">
        <v>1724</v>
      </c>
      <c r="T215" s="47" t="s">
        <v>305</v>
      </c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1276">
        <v>0</v>
      </c>
      <c r="AI215" s="1277"/>
    </row>
    <row r="216" spans="1:35" s="157" customFormat="1" ht="21.95" customHeight="1" x14ac:dyDescent="0.3">
      <c r="A216" s="100"/>
      <c r="B216" s="2002">
        <v>54</v>
      </c>
      <c r="C216" s="1263" t="s">
        <v>242</v>
      </c>
      <c r="D216" s="1264" t="s">
        <v>305</v>
      </c>
      <c r="E216" s="1265"/>
      <c r="F216" s="1265"/>
      <c r="G216" s="1265"/>
      <c r="H216" s="1265"/>
      <c r="I216" s="1265"/>
      <c r="J216" s="1265"/>
      <c r="K216" s="1265"/>
      <c r="L216" s="1265"/>
      <c r="M216" s="1265"/>
      <c r="N216" s="1265"/>
      <c r="O216" s="1265"/>
      <c r="P216" s="1275"/>
      <c r="Q216" s="1266">
        <f t="shared" si="3"/>
        <v>0</v>
      </c>
      <c r="R216" s="1290"/>
      <c r="S216" s="47"/>
      <c r="T216" s="47" t="s">
        <v>306</v>
      </c>
      <c r="U216" s="47">
        <v>0.16686000000000001</v>
      </c>
      <c r="V216" s="47">
        <v>3.4762999999999995E-2</v>
      </c>
      <c r="W216" s="47">
        <v>5.7938000000000003E-2</v>
      </c>
      <c r="X216" s="47">
        <v>3.2445000000000002E-2</v>
      </c>
      <c r="Y216" s="47">
        <v>2.3175000000000001E-2</v>
      </c>
      <c r="Z216" s="47">
        <v>1.7381000000000001E-2</v>
      </c>
      <c r="AA216" s="47">
        <v>6.953E-3</v>
      </c>
      <c r="AB216" s="47">
        <v>7.8799999999999999E-3</v>
      </c>
      <c r="AC216" s="47">
        <v>6.953E-3</v>
      </c>
      <c r="AD216" s="47">
        <v>6.953E-3</v>
      </c>
      <c r="AE216" s="47">
        <v>5.6314999999999997E-2</v>
      </c>
      <c r="AF216" s="47">
        <v>3.0130000000000001E-3</v>
      </c>
      <c r="AG216" s="47">
        <v>0.42062899999999992</v>
      </c>
      <c r="AH216" s="1276">
        <v>0</v>
      </c>
      <c r="AI216" s="1277"/>
    </row>
    <row r="217" spans="1:35" s="157" customFormat="1" ht="21.95" customHeight="1" x14ac:dyDescent="0.3">
      <c r="A217" s="100"/>
      <c r="B217" s="2003"/>
      <c r="C217" s="1267"/>
      <c r="D217" s="1268" t="s">
        <v>306</v>
      </c>
      <c r="E217" s="1269">
        <v>0</v>
      </c>
      <c r="F217" s="1269">
        <v>0</v>
      </c>
      <c r="G217" s="1269">
        <v>0</v>
      </c>
      <c r="H217" s="1269">
        <v>0</v>
      </c>
      <c r="I217" s="1269">
        <v>0</v>
      </c>
      <c r="J217" s="1269">
        <v>0</v>
      </c>
      <c r="K217" s="1269">
        <v>0</v>
      </c>
      <c r="L217" s="1269">
        <v>0</v>
      </c>
      <c r="M217" s="1269">
        <v>0</v>
      </c>
      <c r="N217" s="1269">
        <v>0</v>
      </c>
      <c r="O217" s="1269">
        <v>0</v>
      </c>
      <c r="P217" s="1278">
        <v>0</v>
      </c>
      <c r="Q217" s="1270">
        <f t="shared" si="3"/>
        <v>0</v>
      </c>
      <c r="R217" s="1290"/>
      <c r="S217" s="47"/>
      <c r="T217" s="47" t="s">
        <v>307</v>
      </c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1276">
        <v>0</v>
      </c>
      <c r="AI217" s="1277"/>
    </row>
    <row r="218" spans="1:35" s="157" customFormat="1" ht="21.95" customHeight="1" x14ac:dyDescent="0.3">
      <c r="A218" s="100"/>
      <c r="B218" s="2003"/>
      <c r="C218" s="1267"/>
      <c r="D218" s="1268" t="s">
        <v>307</v>
      </c>
      <c r="E218" s="1269"/>
      <c r="F218" s="1269"/>
      <c r="G218" s="1269"/>
      <c r="H218" s="1269"/>
      <c r="I218" s="1269"/>
      <c r="J218" s="1269"/>
      <c r="K218" s="1269"/>
      <c r="L218" s="1269"/>
      <c r="M218" s="1269"/>
      <c r="N218" s="1269"/>
      <c r="O218" s="1269"/>
      <c r="P218" s="1278"/>
      <c r="Q218" s="1270">
        <f t="shared" si="3"/>
        <v>0</v>
      </c>
      <c r="R218" s="1290"/>
      <c r="S218" s="47"/>
      <c r="T218" s="47" t="s">
        <v>308</v>
      </c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1276">
        <v>0</v>
      </c>
      <c r="AI218" s="1277"/>
    </row>
    <row r="219" spans="1:35" s="157" customFormat="1" ht="21.95" customHeight="1" x14ac:dyDescent="0.3">
      <c r="A219" s="100"/>
      <c r="B219" s="2004"/>
      <c r="C219" s="1271"/>
      <c r="D219" s="1272" t="s">
        <v>308</v>
      </c>
      <c r="E219" s="1273"/>
      <c r="F219" s="1273"/>
      <c r="G219" s="1273"/>
      <c r="H219" s="1273"/>
      <c r="I219" s="1273"/>
      <c r="J219" s="1273"/>
      <c r="K219" s="1273"/>
      <c r="L219" s="1273"/>
      <c r="M219" s="1273"/>
      <c r="N219" s="1273"/>
      <c r="O219" s="1273"/>
      <c r="P219" s="1279"/>
      <c r="Q219" s="1274">
        <f t="shared" si="3"/>
        <v>0</v>
      </c>
      <c r="R219" s="1290"/>
      <c r="S219" s="47" t="s">
        <v>242</v>
      </c>
      <c r="T219" s="47" t="s">
        <v>305</v>
      </c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1276">
        <v>0</v>
      </c>
      <c r="AI219" s="1277"/>
    </row>
    <row r="220" spans="1:35" s="157" customFormat="1" ht="21.95" customHeight="1" x14ac:dyDescent="0.3">
      <c r="A220" s="100"/>
      <c r="B220" s="2002">
        <v>55</v>
      </c>
      <c r="C220" s="1267" t="s">
        <v>244</v>
      </c>
      <c r="D220" s="1264" t="s">
        <v>305</v>
      </c>
      <c r="E220" s="1269"/>
      <c r="F220" s="1269"/>
      <c r="G220" s="1269"/>
      <c r="H220" s="1269"/>
      <c r="I220" s="1269"/>
      <c r="J220" s="1269"/>
      <c r="K220" s="1269"/>
      <c r="L220" s="1269"/>
      <c r="M220" s="1269"/>
      <c r="N220" s="1269"/>
      <c r="O220" s="1269"/>
      <c r="P220" s="1278"/>
      <c r="Q220" s="1270">
        <f t="shared" si="3"/>
        <v>0</v>
      </c>
      <c r="R220" s="1290"/>
      <c r="S220" s="47"/>
      <c r="T220" s="47" t="s">
        <v>306</v>
      </c>
      <c r="U220" s="47">
        <v>0</v>
      </c>
      <c r="V220" s="47">
        <v>0</v>
      </c>
      <c r="W220" s="47">
        <v>0</v>
      </c>
      <c r="X220" s="47">
        <v>0</v>
      </c>
      <c r="Y220" s="47">
        <v>0</v>
      </c>
      <c r="Z220" s="47">
        <v>0</v>
      </c>
      <c r="AA220" s="47">
        <v>0</v>
      </c>
      <c r="AB220" s="47">
        <v>0</v>
      </c>
      <c r="AC220" s="47">
        <v>0</v>
      </c>
      <c r="AD220" s="47">
        <v>0</v>
      </c>
      <c r="AE220" s="47">
        <v>0</v>
      </c>
      <c r="AF220" s="47">
        <v>0</v>
      </c>
      <c r="AG220" s="47">
        <v>0</v>
      </c>
      <c r="AH220" s="1276">
        <v>0</v>
      </c>
      <c r="AI220" s="1277"/>
    </row>
    <row r="221" spans="1:35" s="157" customFormat="1" ht="21.95" customHeight="1" x14ac:dyDescent="0.3">
      <c r="A221" s="100"/>
      <c r="B221" s="2003"/>
      <c r="C221" s="1267"/>
      <c r="D221" s="1268" t="s">
        <v>306</v>
      </c>
      <c r="E221" s="1269">
        <v>2.7469999999999999E-3</v>
      </c>
      <c r="F221" s="1269">
        <v>2.513E-3</v>
      </c>
      <c r="G221" s="1269">
        <v>2.3169999999999996E-3</v>
      </c>
      <c r="H221" s="1269">
        <v>1.825E-3</v>
      </c>
      <c r="I221" s="1269">
        <v>1.8E-3</v>
      </c>
      <c r="J221" s="1269">
        <v>2.2959999999999999E-3</v>
      </c>
      <c r="K221" s="1269">
        <v>1.5449999999999999E-3</v>
      </c>
      <c r="L221" s="1269">
        <v>1.096E-3</v>
      </c>
      <c r="M221" s="1269">
        <v>9.5100000000000002E-4</v>
      </c>
      <c r="N221" s="1269">
        <v>1.2950000000000001E-3</v>
      </c>
      <c r="O221" s="1269">
        <v>2.8960000000000001E-3</v>
      </c>
      <c r="P221" s="1278">
        <v>7.7800000000000005E-4</v>
      </c>
      <c r="Q221" s="1270">
        <f t="shared" si="3"/>
        <v>2.2058999999999999E-2</v>
      </c>
      <c r="R221" s="1290"/>
      <c r="S221" s="47"/>
      <c r="T221" s="47" t="s">
        <v>307</v>
      </c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1276">
        <v>0</v>
      </c>
      <c r="AI221" s="1277"/>
    </row>
    <row r="222" spans="1:35" s="157" customFormat="1" ht="21.95" customHeight="1" x14ac:dyDescent="0.3">
      <c r="A222" s="100"/>
      <c r="B222" s="2003"/>
      <c r="C222" s="1267"/>
      <c r="D222" s="1268" t="s">
        <v>307</v>
      </c>
      <c r="E222" s="1269"/>
      <c r="F222" s="1269"/>
      <c r="G222" s="1269"/>
      <c r="H222" s="1269"/>
      <c r="I222" s="1269"/>
      <c r="J222" s="1269"/>
      <c r="K222" s="1269"/>
      <c r="L222" s="1269"/>
      <c r="M222" s="1269"/>
      <c r="N222" s="1269"/>
      <c r="O222" s="1269"/>
      <c r="P222" s="1278"/>
      <c r="Q222" s="1270">
        <f t="shared" si="3"/>
        <v>0</v>
      </c>
      <c r="R222" s="1290"/>
      <c r="S222" s="47"/>
      <c r="T222" s="47" t="s">
        <v>308</v>
      </c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1276">
        <v>0</v>
      </c>
      <c r="AI222" s="1277"/>
    </row>
    <row r="223" spans="1:35" s="157" customFormat="1" ht="21.95" customHeight="1" x14ac:dyDescent="0.3">
      <c r="A223" s="100"/>
      <c r="B223" s="2004"/>
      <c r="C223" s="1267"/>
      <c r="D223" s="1272" t="s">
        <v>308</v>
      </c>
      <c r="E223" s="1269"/>
      <c r="F223" s="1269"/>
      <c r="G223" s="1269"/>
      <c r="H223" s="1269"/>
      <c r="I223" s="1269"/>
      <c r="J223" s="1269"/>
      <c r="K223" s="1269"/>
      <c r="L223" s="1269"/>
      <c r="M223" s="1269"/>
      <c r="N223" s="1269"/>
      <c r="O223" s="1269"/>
      <c r="P223" s="1278"/>
      <c r="Q223" s="1270">
        <f t="shared" si="3"/>
        <v>0</v>
      </c>
      <c r="R223" s="1290"/>
      <c r="S223" s="47" t="s">
        <v>244</v>
      </c>
      <c r="T223" s="47" t="s">
        <v>305</v>
      </c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1276">
        <v>0</v>
      </c>
      <c r="AI223" s="1277"/>
    </row>
    <row r="224" spans="1:35" s="157" customFormat="1" ht="21.95" customHeight="1" x14ac:dyDescent="0.3">
      <c r="A224" s="100"/>
      <c r="B224" s="2002">
        <v>56</v>
      </c>
      <c r="C224" s="1263" t="s">
        <v>246</v>
      </c>
      <c r="D224" s="1264" t="s">
        <v>305</v>
      </c>
      <c r="E224" s="1265"/>
      <c r="F224" s="1265"/>
      <c r="G224" s="1265"/>
      <c r="H224" s="1265"/>
      <c r="I224" s="1265"/>
      <c r="J224" s="1265"/>
      <c r="K224" s="1265"/>
      <c r="L224" s="1265"/>
      <c r="M224" s="1265"/>
      <c r="N224" s="1265"/>
      <c r="O224" s="1265"/>
      <c r="P224" s="1275"/>
      <c r="Q224" s="1266">
        <f t="shared" si="3"/>
        <v>0</v>
      </c>
      <c r="R224" s="1290"/>
      <c r="S224" s="47"/>
      <c r="T224" s="47" t="s">
        <v>306</v>
      </c>
      <c r="U224" s="47">
        <v>2.7469999999999999E-3</v>
      </c>
      <c r="V224" s="47">
        <v>2.513E-3</v>
      </c>
      <c r="W224" s="47">
        <v>2.3169999999999996E-3</v>
      </c>
      <c r="X224" s="47">
        <v>1.825E-3</v>
      </c>
      <c r="Y224" s="47">
        <v>1.8E-3</v>
      </c>
      <c r="Z224" s="47">
        <v>2.2959999999999999E-3</v>
      </c>
      <c r="AA224" s="47">
        <v>1.5449999999999999E-3</v>
      </c>
      <c r="AB224" s="47">
        <v>1.096E-3</v>
      </c>
      <c r="AC224" s="47">
        <v>9.5100000000000002E-4</v>
      </c>
      <c r="AD224" s="47">
        <v>1.2950000000000001E-3</v>
      </c>
      <c r="AE224" s="47">
        <v>2.8960000000000001E-3</v>
      </c>
      <c r="AF224" s="47">
        <v>7.7800000000000005E-4</v>
      </c>
      <c r="AG224" s="47">
        <v>2.2058999999999999E-2</v>
      </c>
      <c r="AH224" s="1276">
        <v>0</v>
      </c>
      <c r="AI224" s="1277"/>
    </row>
    <row r="225" spans="1:35" s="157" customFormat="1" ht="21.95" customHeight="1" x14ac:dyDescent="0.3">
      <c r="A225" s="100"/>
      <c r="B225" s="2003"/>
      <c r="C225" s="1267"/>
      <c r="D225" s="1268" t="s">
        <v>306</v>
      </c>
      <c r="E225" s="1269">
        <v>0</v>
      </c>
      <c r="F225" s="1269">
        <v>0</v>
      </c>
      <c r="G225" s="1269">
        <v>4.0720000000000001E-3</v>
      </c>
      <c r="H225" s="1269">
        <v>2.1416000000000001E-2</v>
      </c>
      <c r="I225" s="1269">
        <v>8.6210000000000002E-3</v>
      </c>
      <c r="J225" s="1269">
        <v>1.4350000000000001E-3</v>
      </c>
      <c r="K225" s="1269">
        <v>6.9770000000000006E-3</v>
      </c>
      <c r="L225" s="1269">
        <v>8.5109999999999995E-3</v>
      </c>
      <c r="M225" s="1269">
        <v>0</v>
      </c>
      <c r="N225" s="1269">
        <v>8.3369999999999989E-3</v>
      </c>
      <c r="O225" s="1269">
        <v>7.8729999999999998E-3</v>
      </c>
      <c r="P225" s="1278">
        <v>1.3651999999999999E-2</v>
      </c>
      <c r="Q225" s="1270">
        <f t="shared" si="3"/>
        <v>8.0893999999999994E-2</v>
      </c>
      <c r="R225" s="1290"/>
      <c r="S225" s="47"/>
      <c r="T225" s="47" t="s">
        <v>307</v>
      </c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1276">
        <v>0</v>
      </c>
      <c r="AI225" s="1277"/>
    </row>
    <row r="226" spans="1:35" s="157" customFormat="1" ht="21.95" customHeight="1" x14ac:dyDescent="0.3">
      <c r="A226" s="100"/>
      <c r="B226" s="2003"/>
      <c r="C226" s="1267"/>
      <c r="D226" s="1268" t="s">
        <v>307</v>
      </c>
      <c r="E226" s="1269"/>
      <c r="F226" s="1269"/>
      <c r="G226" s="1269"/>
      <c r="H226" s="1269"/>
      <c r="I226" s="1269"/>
      <c r="J226" s="1269"/>
      <c r="K226" s="1269"/>
      <c r="L226" s="1269"/>
      <c r="M226" s="1269"/>
      <c r="N226" s="1269"/>
      <c r="O226" s="1269"/>
      <c r="P226" s="1278"/>
      <c r="Q226" s="1270">
        <f t="shared" si="3"/>
        <v>0</v>
      </c>
      <c r="R226" s="1290"/>
      <c r="S226" s="47"/>
      <c r="T226" s="47" t="s">
        <v>308</v>
      </c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1276">
        <v>0</v>
      </c>
      <c r="AI226" s="1277"/>
    </row>
    <row r="227" spans="1:35" s="157" customFormat="1" ht="21.95" customHeight="1" x14ac:dyDescent="0.3">
      <c r="A227" s="100"/>
      <c r="B227" s="2004"/>
      <c r="C227" s="1271"/>
      <c r="D227" s="1272" t="s">
        <v>308</v>
      </c>
      <c r="E227" s="1273"/>
      <c r="F227" s="1273"/>
      <c r="G227" s="1273"/>
      <c r="H227" s="1273"/>
      <c r="I227" s="1273"/>
      <c r="J227" s="1273"/>
      <c r="K227" s="1273"/>
      <c r="L227" s="1273"/>
      <c r="M227" s="1273"/>
      <c r="N227" s="1273"/>
      <c r="O227" s="1273"/>
      <c r="P227" s="1279"/>
      <c r="Q227" s="1274">
        <f t="shared" si="3"/>
        <v>0</v>
      </c>
      <c r="R227" s="1290"/>
      <c r="S227" s="47" t="s">
        <v>246</v>
      </c>
      <c r="T227" s="47" t="s">
        <v>305</v>
      </c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1276">
        <v>0</v>
      </c>
      <c r="AI227" s="1277"/>
    </row>
    <row r="228" spans="1:35" s="157" customFormat="1" ht="21.95" customHeight="1" x14ac:dyDescent="0.3">
      <c r="A228" s="100"/>
      <c r="B228" s="2002">
        <v>57</v>
      </c>
      <c r="C228" s="1263" t="s">
        <v>248</v>
      </c>
      <c r="D228" s="1264" t="s">
        <v>305</v>
      </c>
      <c r="E228" s="1265"/>
      <c r="F228" s="1265"/>
      <c r="G228" s="1265"/>
      <c r="H228" s="1265"/>
      <c r="I228" s="1265"/>
      <c r="J228" s="1265"/>
      <c r="K228" s="1265"/>
      <c r="L228" s="1265"/>
      <c r="M228" s="1265"/>
      <c r="N228" s="1265"/>
      <c r="O228" s="1265"/>
      <c r="P228" s="1275"/>
      <c r="Q228" s="1266">
        <f t="shared" si="3"/>
        <v>0</v>
      </c>
      <c r="R228" s="1290"/>
      <c r="S228" s="47"/>
      <c r="T228" s="47" t="s">
        <v>306</v>
      </c>
      <c r="U228" s="47">
        <v>0</v>
      </c>
      <c r="V228" s="47">
        <v>0</v>
      </c>
      <c r="W228" s="47">
        <v>4.0720000000000001E-3</v>
      </c>
      <c r="X228" s="47">
        <v>2.1416000000000001E-2</v>
      </c>
      <c r="Y228" s="47">
        <v>8.6210000000000002E-3</v>
      </c>
      <c r="Z228" s="47">
        <v>1.4350000000000001E-3</v>
      </c>
      <c r="AA228" s="47">
        <v>6.9770000000000006E-3</v>
      </c>
      <c r="AB228" s="47">
        <v>8.5109999999999995E-3</v>
      </c>
      <c r="AC228" s="47">
        <v>0</v>
      </c>
      <c r="AD228" s="47">
        <v>8.3369999999999989E-3</v>
      </c>
      <c r="AE228" s="47">
        <v>7.8729999999999998E-3</v>
      </c>
      <c r="AF228" s="47">
        <v>1.3651999999999999E-2</v>
      </c>
      <c r="AG228" s="47">
        <v>8.0893999999999994E-2</v>
      </c>
      <c r="AH228" s="1276">
        <v>0</v>
      </c>
      <c r="AI228" s="1277"/>
    </row>
    <row r="229" spans="1:35" s="157" customFormat="1" ht="21.95" customHeight="1" x14ac:dyDescent="0.3">
      <c r="A229" s="100"/>
      <c r="B229" s="2003"/>
      <c r="C229" s="1267"/>
      <c r="D229" s="1268" t="s">
        <v>306</v>
      </c>
      <c r="E229" s="1269">
        <v>9.4303000000000012E-2</v>
      </c>
      <c r="F229" s="1269">
        <v>8.590600000000001E-2</v>
      </c>
      <c r="G229" s="1269">
        <v>0.29149100000000006</v>
      </c>
      <c r="H229" s="1269">
        <v>0.29149100000000006</v>
      </c>
      <c r="I229" s="1269">
        <v>0.31611299999999998</v>
      </c>
      <c r="J229" s="1269">
        <v>0.29343000000000002</v>
      </c>
      <c r="K229" s="1269">
        <v>0.38305600000000001</v>
      </c>
      <c r="L229" s="1269">
        <v>0.35564700000000005</v>
      </c>
      <c r="M229" s="1269">
        <v>0.33619500000000002</v>
      </c>
      <c r="N229" s="1269">
        <v>0.34225499999999998</v>
      </c>
      <c r="O229" s="1269">
        <v>0.36029</v>
      </c>
      <c r="P229" s="1278">
        <v>0.38295000000000001</v>
      </c>
      <c r="Q229" s="1270">
        <f t="shared" si="3"/>
        <v>3.5331270000000004</v>
      </c>
      <c r="R229" s="1290"/>
      <c r="S229" s="47"/>
      <c r="T229" s="47" t="s">
        <v>307</v>
      </c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1276">
        <v>0</v>
      </c>
      <c r="AI229" s="1277"/>
    </row>
    <row r="230" spans="1:35" s="157" customFormat="1" ht="21.95" customHeight="1" x14ac:dyDescent="0.3">
      <c r="A230" s="100"/>
      <c r="B230" s="2003"/>
      <c r="C230" s="1267"/>
      <c r="D230" s="1268" t="s">
        <v>307</v>
      </c>
      <c r="E230" s="1269"/>
      <c r="F230" s="1269"/>
      <c r="G230" s="1269"/>
      <c r="H230" s="1269"/>
      <c r="I230" s="1269"/>
      <c r="J230" s="1269"/>
      <c r="K230" s="1269"/>
      <c r="L230" s="1269"/>
      <c r="M230" s="1269"/>
      <c r="N230" s="1269"/>
      <c r="O230" s="1269"/>
      <c r="P230" s="1278"/>
      <c r="Q230" s="1270">
        <f t="shared" si="3"/>
        <v>0</v>
      </c>
      <c r="R230" s="1290"/>
      <c r="S230" s="47"/>
      <c r="T230" s="47" t="s">
        <v>308</v>
      </c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1276">
        <v>0</v>
      </c>
      <c r="AI230" s="1277"/>
    </row>
    <row r="231" spans="1:35" s="157" customFormat="1" ht="21.95" customHeight="1" x14ac:dyDescent="0.3">
      <c r="A231" s="100"/>
      <c r="B231" s="2004"/>
      <c r="C231" s="1271"/>
      <c r="D231" s="1272" t="s">
        <v>308</v>
      </c>
      <c r="E231" s="1273"/>
      <c r="F231" s="1273"/>
      <c r="G231" s="1273"/>
      <c r="H231" s="1273"/>
      <c r="I231" s="1273"/>
      <c r="J231" s="1273"/>
      <c r="K231" s="1273"/>
      <c r="L231" s="1273"/>
      <c r="M231" s="1273"/>
      <c r="N231" s="1273"/>
      <c r="O231" s="1273"/>
      <c r="P231" s="1279"/>
      <c r="Q231" s="1274">
        <f t="shared" si="3"/>
        <v>0</v>
      </c>
      <c r="R231" s="1290"/>
      <c r="S231" s="47" t="s">
        <v>248</v>
      </c>
      <c r="T231" s="47" t="s">
        <v>305</v>
      </c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1276">
        <v>0</v>
      </c>
      <c r="AI231" s="1277"/>
    </row>
    <row r="232" spans="1:35" s="157" customFormat="1" ht="21.95" customHeight="1" x14ac:dyDescent="0.3">
      <c r="A232" s="100"/>
      <c r="B232" s="2002">
        <v>58</v>
      </c>
      <c r="C232" s="1267" t="s">
        <v>1735</v>
      </c>
      <c r="D232" s="1264" t="s">
        <v>305</v>
      </c>
      <c r="E232" s="1269"/>
      <c r="F232" s="1269"/>
      <c r="G232" s="1269"/>
      <c r="H232" s="1269"/>
      <c r="I232" s="1269"/>
      <c r="J232" s="1269"/>
      <c r="K232" s="1269"/>
      <c r="L232" s="1269"/>
      <c r="M232" s="1269"/>
      <c r="N232" s="1269"/>
      <c r="O232" s="1269"/>
      <c r="P232" s="1278"/>
      <c r="Q232" s="1270">
        <f t="shared" si="3"/>
        <v>0</v>
      </c>
      <c r="R232" s="1290"/>
      <c r="S232" s="47"/>
      <c r="T232" s="47" t="s">
        <v>306</v>
      </c>
      <c r="U232" s="47">
        <v>9.4303000000000012E-2</v>
      </c>
      <c r="V232" s="47">
        <v>8.590600000000001E-2</v>
      </c>
      <c r="W232" s="47">
        <v>0.29149100000000006</v>
      </c>
      <c r="X232" s="47">
        <v>0.29149100000000006</v>
      </c>
      <c r="Y232" s="47">
        <v>0.31611299999999998</v>
      </c>
      <c r="Z232" s="47">
        <v>0.29343000000000002</v>
      </c>
      <c r="AA232" s="47">
        <v>0.38305600000000001</v>
      </c>
      <c r="AB232" s="47">
        <v>0.35564700000000005</v>
      </c>
      <c r="AC232" s="47">
        <v>0.33619500000000002</v>
      </c>
      <c r="AD232" s="47">
        <v>0.34225499999999998</v>
      </c>
      <c r="AE232" s="47">
        <v>0.36029</v>
      </c>
      <c r="AF232" s="47">
        <v>0.38295000000000001</v>
      </c>
      <c r="AG232" s="47">
        <v>3.5331270000000004</v>
      </c>
      <c r="AH232" s="1276">
        <v>0</v>
      </c>
      <c r="AI232" s="1277"/>
    </row>
    <row r="233" spans="1:35" s="157" customFormat="1" ht="21.95" customHeight="1" x14ac:dyDescent="0.3">
      <c r="A233" s="100"/>
      <c r="B233" s="2003"/>
      <c r="C233" s="1267"/>
      <c r="D233" s="1268" t="s">
        <v>306</v>
      </c>
      <c r="E233" s="1269">
        <v>0</v>
      </c>
      <c r="F233" s="1269">
        <v>0</v>
      </c>
      <c r="G233" s="1269">
        <v>0</v>
      </c>
      <c r="H233" s="1269">
        <v>0</v>
      </c>
      <c r="I233" s="1269">
        <v>0</v>
      </c>
      <c r="J233" s="1269">
        <v>0</v>
      </c>
      <c r="K233" s="1269">
        <v>0</v>
      </c>
      <c r="L233" s="1269">
        <v>0</v>
      </c>
      <c r="M233" s="1269">
        <v>0</v>
      </c>
      <c r="N233" s="1269">
        <v>0</v>
      </c>
      <c r="O233" s="1269">
        <v>0</v>
      </c>
      <c r="P233" s="1278">
        <v>0</v>
      </c>
      <c r="Q233" s="1270">
        <f t="shared" si="3"/>
        <v>0</v>
      </c>
      <c r="R233" s="1290"/>
      <c r="S233" s="47"/>
      <c r="T233" s="47" t="s">
        <v>307</v>
      </c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1276">
        <v>0</v>
      </c>
      <c r="AI233" s="1277"/>
    </row>
    <row r="234" spans="1:35" s="157" customFormat="1" ht="21.95" customHeight="1" x14ac:dyDescent="0.3">
      <c r="A234" s="100"/>
      <c r="B234" s="2003"/>
      <c r="C234" s="1267"/>
      <c r="D234" s="1268" t="s">
        <v>307</v>
      </c>
      <c r="E234" s="1269"/>
      <c r="F234" s="1269"/>
      <c r="G234" s="1269"/>
      <c r="H234" s="1269"/>
      <c r="I234" s="1269"/>
      <c r="J234" s="1269"/>
      <c r="K234" s="1269"/>
      <c r="L234" s="1269"/>
      <c r="M234" s="1269"/>
      <c r="N234" s="1269"/>
      <c r="O234" s="1269"/>
      <c r="P234" s="1278"/>
      <c r="Q234" s="1270">
        <f t="shared" si="3"/>
        <v>0</v>
      </c>
      <c r="R234" s="1290"/>
      <c r="S234" s="47"/>
      <c r="T234" s="47" t="s">
        <v>308</v>
      </c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1276">
        <v>0</v>
      </c>
      <c r="AI234" s="1277"/>
    </row>
    <row r="235" spans="1:35" s="157" customFormat="1" ht="21.95" customHeight="1" x14ac:dyDescent="0.3">
      <c r="A235" s="100"/>
      <c r="B235" s="2004"/>
      <c r="C235" s="1267"/>
      <c r="D235" s="1272" t="s">
        <v>308</v>
      </c>
      <c r="E235" s="1269"/>
      <c r="F235" s="1269"/>
      <c r="G235" s="1269"/>
      <c r="H235" s="1269"/>
      <c r="I235" s="1269"/>
      <c r="J235" s="1269"/>
      <c r="K235" s="1269"/>
      <c r="L235" s="1269"/>
      <c r="M235" s="1269"/>
      <c r="N235" s="1269"/>
      <c r="O235" s="1269"/>
      <c r="P235" s="1278"/>
      <c r="Q235" s="1270">
        <f t="shared" si="3"/>
        <v>0</v>
      </c>
      <c r="R235" s="1290"/>
      <c r="S235" s="47" t="s">
        <v>1735</v>
      </c>
      <c r="T235" s="47" t="s">
        <v>305</v>
      </c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1276">
        <v>0</v>
      </c>
      <c r="AI235" s="1277"/>
    </row>
    <row r="236" spans="1:35" s="157" customFormat="1" ht="21.95" customHeight="1" x14ac:dyDescent="0.3">
      <c r="A236" s="100"/>
      <c r="B236" s="2002">
        <v>59</v>
      </c>
      <c r="C236" s="1263" t="s">
        <v>1736</v>
      </c>
      <c r="D236" s="1264" t="s">
        <v>305</v>
      </c>
      <c r="E236" s="1265"/>
      <c r="F236" s="1265"/>
      <c r="G236" s="1265"/>
      <c r="H236" s="1265"/>
      <c r="I236" s="1265"/>
      <c r="J236" s="1265"/>
      <c r="K236" s="1265"/>
      <c r="L236" s="1265"/>
      <c r="M236" s="1265"/>
      <c r="N236" s="1265"/>
      <c r="O236" s="1265"/>
      <c r="P236" s="1275"/>
      <c r="Q236" s="1266">
        <f t="shared" si="3"/>
        <v>0</v>
      </c>
      <c r="R236" s="1290"/>
      <c r="S236" s="47"/>
      <c r="T236" s="47" t="s">
        <v>306</v>
      </c>
      <c r="U236" s="47">
        <v>0</v>
      </c>
      <c r="V236" s="47">
        <v>0</v>
      </c>
      <c r="W236" s="47">
        <v>0</v>
      </c>
      <c r="X236" s="47">
        <v>0</v>
      </c>
      <c r="Y236" s="47">
        <v>0</v>
      </c>
      <c r="Z236" s="47">
        <v>0</v>
      </c>
      <c r="AA236" s="47">
        <v>0</v>
      </c>
      <c r="AB236" s="47">
        <v>0</v>
      </c>
      <c r="AC236" s="47">
        <v>0</v>
      </c>
      <c r="AD236" s="47">
        <v>0</v>
      </c>
      <c r="AE236" s="47">
        <v>0</v>
      </c>
      <c r="AF236" s="47">
        <v>0</v>
      </c>
      <c r="AG236" s="47">
        <v>0</v>
      </c>
      <c r="AH236" s="1276">
        <v>0</v>
      </c>
      <c r="AI236" s="1277"/>
    </row>
    <row r="237" spans="1:35" s="157" customFormat="1" ht="21.95" customHeight="1" x14ac:dyDescent="0.3">
      <c r="A237" s="100"/>
      <c r="B237" s="2003"/>
      <c r="C237" s="1267"/>
      <c r="D237" s="1268" t="s">
        <v>306</v>
      </c>
      <c r="E237" s="1269">
        <v>1.2999999999999999E-5</v>
      </c>
      <c r="F237" s="1269">
        <v>1.2999999999999999E-5</v>
      </c>
      <c r="G237" s="1269">
        <v>1.2999999999999999E-5</v>
      </c>
      <c r="H237" s="1269">
        <v>1.2999999999999999E-5</v>
      </c>
      <c r="I237" s="1269">
        <v>1.2999999999999999E-5</v>
      </c>
      <c r="J237" s="1269">
        <v>1.2999999999999999E-5</v>
      </c>
      <c r="K237" s="1269">
        <v>5.1999999999999997E-5</v>
      </c>
      <c r="L237" s="1269">
        <v>1.2999999999999999E-5</v>
      </c>
      <c r="M237" s="1269">
        <v>1.2999999999999999E-5</v>
      </c>
      <c r="N237" s="1269">
        <v>1.2999999999999999E-5</v>
      </c>
      <c r="O237" s="1269">
        <v>1.2999999999999999E-5</v>
      </c>
      <c r="P237" s="1269">
        <v>5.1999999999999997E-5</v>
      </c>
      <c r="Q237" s="1270">
        <f t="shared" si="3"/>
        <v>2.3399999999999994E-4</v>
      </c>
      <c r="R237" s="1290"/>
      <c r="S237" s="47"/>
      <c r="T237" s="47" t="s">
        <v>307</v>
      </c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1276">
        <v>0</v>
      </c>
      <c r="AI237" s="1277"/>
    </row>
    <row r="238" spans="1:35" s="157" customFormat="1" ht="21.95" customHeight="1" x14ac:dyDescent="0.3">
      <c r="A238" s="100"/>
      <c r="B238" s="2003"/>
      <c r="C238" s="1267"/>
      <c r="D238" s="1268" t="s">
        <v>307</v>
      </c>
      <c r="E238" s="1269"/>
      <c r="F238" s="1269"/>
      <c r="G238" s="1269"/>
      <c r="H238" s="1269"/>
      <c r="I238" s="1269"/>
      <c r="J238" s="1269"/>
      <c r="K238" s="1269"/>
      <c r="L238" s="1269"/>
      <c r="M238" s="1269"/>
      <c r="N238" s="1269"/>
      <c r="O238" s="1269"/>
      <c r="P238" s="1278"/>
      <c r="Q238" s="1270">
        <f t="shared" si="3"/>
        <v>0</v>
      </c>
      <c r="R238" s="1290"/>
      <c r="S238" s="47"/>
      <c r="T238" s="47" t="s">
        <v>308</v>
      </c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1276">
        <v>0</v>
      </c>
      <c r="AI238" s="1277"/>
    </row>
    <row r="239" spans="1:35" s="157" customFormat="1" ht="21.95" customHeight="1" x14ac:dyDescent="0.3">
      <c r="A239" s="100"/>
      <c r="B239" s="2004"/>
      <c r="C239" s="1271"/>
      <c r="D239" s="1272" t="s">
        <v>308</v>
      </c>
      <c r="E239" s="1273"/>
      <c r="F239" s="1273"/>
      <c r="G239" s="1273"/>
      <c r="H239" s="1273"/>
      <c r="I239" s="1273"/>
      <c r="J239" s="1273"/>
      <c r="K239" s="1273"/>
      <c r="L239" s="1273"/>
      <c r="M239" s="1273"/>
      <c r="N239" s="1273"/>
      <c r="O239" s="1273"/>
      <c r="P239" s="1279"/>
      <c r="Q239" s="1274">
        <f t="shared" si="3"/>
        <v>0</v>
      </c>
      <c r="R239" s="1290"/>
      <c r="S239" s="47" t="s">
        <v>1736</v>
      </c>
      <c r="T239" s="47" t="s">
        <v>305</v>
      </c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1276">
        <v>0</v>
      </c>
      <c r="AI239" s="1277"/>
    </row>
    <row r="240" spans="1:35" s="157" customFormat="1" ht="21.95" customHeight="1" x14ac:dyDescent="0.3">
      <c r="A240" s="100"/>
      <c r="B240" s="2002">
        <v>60</v>
      </c>
      <c r="C240" s="1263" t="s">
        <v>250</v>
      </c>
      <c r="D240" s="1264" t="s">
        <v>305</v>
      </c>
      <c r="E240" s="1265">
        <v>2.0680000000000001</v>
      </c>
      <c r="F240" s="1265">
        <v>2.3769999999999998</v>
      </c>
      <c r="G240" s="1265">
        <v>2.427</v>
      </c>
      <c r="H240" s="1265">
        <v>2.855</v>
      </c>
      <c r="I240" s="1265">
        <v>3.4140000000000001</v>
      </c>
      <c r="J240" s="1265">
        <v>2.6890000000000001</v>
      </c>
      <c r="K240" s="1265">
        <v>2.177</v>
      </c>
      <c r="L240" s="1265">
        <v>1.851</v>
      </c>
      <c r="M240" s="1265">
        <v>2.016</v>
      </c>
      <c r="N240" s="1265">
        <v>2.2360000000000002</v>
      </c>
      <c r="O240" s="1265">
        <v>2.7050000000000001</v>
      </c>
      <c r="P240" s="1275">
        <v>3.6179999999999999</v>
      </c>
      <c r="Q240" s="1266">
        <f t="shared" si="3"/>
        <v>30.433000000000003</v>
      </c>
      <c r="R240" s="1290"/>
      <c r="S240" s="47"/>
      <c r="T240" s="47" t="s">
        <v>306</v>
      </c>
      <c r="U240" s="47">
        <v>1.2999999999999999E-5</v>
      </c>
      <c r="V240" s="47">
        <v>1.2999999999999999E-5</v>
      </c>
      <c r="W240" s="47">
        <v>1.2999999999999999E-5</v>
      </c>
      <c r="X240" s="47">
        <v>1.2999999999999999E-5</v>
      </c>
      <c r="Y240" s="47">
        <v>1.2999999999999999E-5</v>
      </c>
      <c r="Z240" s="47">
        <v>1.2999999999999999E-5</v>
      </c>
      <c r="AA240" s="47">
        <v>5.1999999999999997E-5</v>
      </c>
      <c r="AB240" s="47">
        <v>1.2999999999999999E-5</v>
      </c>
      <c r="AC240" s="47">
        <v>1.2999999999999999E-5</v>
      </c>
      <c r="AD240" s="47">
        <v>1.2999999999999999E-5</v>
      </c>
      <c r="AE240" s="47">
        <v>1.2999999999999999E-5</v>
      </c>
      <c r="AF240" s="47">
        <v>5.1999999999999997E-5</v>
      </c>
      <c r="AG240" s="47">
        <v>2.3399999999999994E-4</v>
      </c>
      <c r="AH240" s="1276">
        <v>0</v>
      </c>
      <c r="AI240" s="1277"/>
    </row>
    <row r="241" spans="1:35" s="157" customFormat="1" ht="21.95" customHeight="1" x14ac:dyDescent="0.3">
      <c r="A241" s="100"/>
      <c r="B241" s="2003"/>
      <c r="C241" s="1267"/>
      <c r="D241" s="1268" t="s">
        <v>306</v>
      </c>
      <c r="E241" s="1269"/>
      <c r="F241" s="1269"/>
      <c r="G241" s="1269"/>
      <c r="H241" s="1269"/>
      <c r="I241" s="1269"/>
      <c r="J241" s="1269"/>
      <c r="K241" s="1269"/>
      <c r="L241" s="1269"/>
      <c r="M241" s="1269"/>
      <c r="N241" s="1269"/>
      <c r="O241" s="1269"/>
      <c r="P241" s="1278"/>
      <c r="Q241" s="1270">
        <f t="shared" si="3"/>
        <v>0</v>
      </c>
      <c r="R241" s="1290"/>
      <c r="S241" s="47"/>
      <c r="T241" s="47" t="s">
        <v>307</v>
      </c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1276">
        <v>0</v>
      </c>
      <c r="AI241" s="1277"/>
    </row>
    <row r="242" spans="1:35" s="157" customFormat="1" ht="21.95" customHeight="1" x14ac:dyDescent="0.3">
      <c r="A242" s="100"/>
      <c r="B242" s="2003"/>
      <c r="C242" s="1267"/>
      <c r="D242" s="1268" t="s">
        <v>307</v>
      </c>
      <c r="E242" s="1269"/>
      <c r="F242" s="1269"/>
      <c r="G242" s="1269"/>
      <c r="H242" s="1269"/>
      <c r="I242" s="1269"/>
      <c r="J242" s="1269"/>
      <c r="K242" s="1269"/>
      <c r="L242" s="1269"/>
      <c r="M242" s="1269"/>
      <c r="N242" s="1269"/>
      <c r="O242" s="1269"/>
      <c r="P242" s="1278"/>
      <c r="Q242" s="1270">
        <f t="shared" si="3"/>
        <v>0</v>
      </c>
      <c r="R242" s="1290"/>
      <c r="S242" s="47"/>
      <c r="T242" s="47" t="s">
        <v>308</v>
      </c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1276">
        <v>0</v>
      </c>
      <c r="AI242" s="1277"/>
    </row>
    <row r="243" spans="1:35" s="157" customFormat="1" ht="21.95" customHeight="1" x14ac:dyDescent="0.3">
      <c r="A243" s="100"/>
      <c r="B243" s="2004"/>
      <c r="C243" s="1271"/>
      <c r="D243" s="1272" t="s">
        <v>308</v>
      </c>
      <c r="E243" s="1273"/>
      <c r="F243" s="1273"/>
      <c r="G243" s="1273"/>
      <c r="H243" s="1273"/>
      <c r="I243" s="1273"/>
      <c r="J243" s="1273"/>
      <c r="K243" s="1273"/>
      <c r="L243" s="1273"/>
      <c r="M243" s="1273"/>
      <c r="N243" s="1273"/>
      <c r="O243" s="1273"/>
      <c r="P243" s="1279"/>
      <c r="Q243" s="1274">
        <f t="shared" si="3"/>
        <v>0</v>
      </c>
      <c r="R243" s="1290"/>
      <c r="S243" s="47" t="s">
        <v>250</v>
      </c>
      <c r="T243" s="47" t="s">
        <v>305</v>
      </c>
      <c r="U243" s="47">
        <v>2.0680000000000001</v>
      </c>
      <c r="V243" s="47">
        <v>2.3769999999999998</v>
      </c>
      <c r="W243" s="47">
        <v>2.427</v>
      </c>
      <c r="X243" s="47">
        <v>2.855</v>
      </c>
      <c r="Y243" s="47">
        <v>3.4140000000000001</v>
      </c>
      <c r="Z243" s="47">
        <v>2.6890000000000001</v>
      </c>
      <c r="AA243" s="47">
        <v>2.177</v>
      </c>
      <c r="AB243" s="47">
        <v>1.851</v>
      </c>
      <c r="AC243" s="47">
        <v>2.016</v>
      </c>
      <c r="AD243" s="47">
        <v>2.2360000000000002</v>
      </c>
      <c r="AE243" s="47">
        <v>2.7050000000000001</v>
      </c>
      <c r="AF243" s="47">
        <v>3.6179999999999999</v>
      </c>
      <c r="AG243" s="47">
        <v>30.433000000000003</v>
      </c>
      <c r="AH243" s="1276">
        <v>0</v>
      </c>
      <c r="AI243" s="1277"/>
    </row>
    <row r="244" spans="1:35" s="157" customFormat="1" ht="21.95" customHeight="1" x14ac:dyDescent="0.3">
      <c r="A244" s="100"/>
      <c r="B244" s="2002">
        <v>61</v>
      </c>
      <c r="C244" s="1263" t="s">
        <v>251</v>
      </c>
      <c r="D244" s="1264" t="s">
        <v>305</v>
      </c>
      <c r="E244" s="1269"/>
      <c r="F244" s="1269"/>
      <c r="G244" s="1269"/>
      <c r="H244" s="1269"/>
      <c r="I244" s="1269"/>
      <c r="J244" s="1269"/>
      <c r="K244" s="1269"/>
      <c r="L244" s="1269"/>
      <c r="M244" s="1269"/>
      <c r="N244" s="1269"/>
      <c r="O244" s="1269"/>
      <c r="P244" s="1278"/>
      <c r="Q244" s="1270">
        <f t="shared" si="3"/>
        <v>0</v>
      </c>
      <c r="R244" s="1290"/>
      <c r="S244" s="47"/>
      <c r="T244" s="47" t="s">
        <v>306</v>
      </c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1276">
        <v>0</v>
      </c>
      <c r="AI244" s="1277"/>
    </row>
    <row r="245" spans="1:35" s="157" customFormat="1" ht="21.95" customHeight="1" x14ac:dyDescent="0.3">
      <c r="A245" s="100"/>
      <c r="B245" s="2003"/>
      <c r="C245" s="1267"/>
      <c r="D245" s="1268" t="s">
        <v>306</v>
      </c>
      <c r="E245" s="1269">
        <v>0.693384</v>
      </c>
      <c r="F245" s="1269">
        <v>1.1549590000000001</v>
      </c>
      <c r="G245" s="1269">
        <v>0.26680599999999999</v>
      </c>
      <c r="H245" s="1269">
        <v>0.96905200000000002</v>
      </c>
      <c r="I245" s="1269">
        <v>1.146369</v>
      </c>
      <c r="J245" s="1269">
        <v>0.87111299999999992</v>
      </c>
      <c r="K245" s="1269">
        <v>0.86975000000000002</v>
      </c>
      <c r="L245" s="1269">
        <v>2.7442310000000001</v>
      </c>
      <c r="M245" s="1269">
        <v>2.1732499999999999</v>
      </c>
      <c r="N245" s="1269">
        <v>3.215951</v>
      </c>
      <c r="O245" s="1269">
        <v>1.8307220000000002</v>
      </c>
      <c r="P245" s="1278">
        <v>2.6949040000000002</v>
      </c>
      <c r="Q245" s="1270">
        <f t="shared" si="3"/>
        <v>18.630490999999999</v>
      </c>
      <c r="R245" s="1290"/>
      <c r="S245" s="47"/>
      <c r="T245" s="47" t="s">
        <v>307</v>
      </c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1276">
        <v>0</v>
      </c>
      <c r="AI245" s="1277"/>
    </row>
    <row r="246" spans="1:35" s="157" customFormat="1" ht="21.95" customHeight="1" x14ac:dyDescent="0.3">
      <c r="A246" s="100"/>
      <c r="B246" s="2003"/>
      <c r="C246" s="1267"/>
      <c r="D246" s="1268" t="s">
        <v>307</v>
      </c>
      <c r="E246" s="1269"/>
      <c r="F246" s="1269"/>
      <c r="G246" s="1269"/>
      <c r="H246" s="1269"/>
      <c r="I246" s="1269"/>
      <c r="J246" s="1269"/>
      <c r="K246" s="1269"/>
      <c r="L246" s="1269"/>
      <c r="M246" s="1269"/>
      <c r="N246" s="1269"/>
      <c r="O246" s="1269"/>
      <c r="P246" s="1278"/>
      <c r="Q246" s="1270">
        <f t="shared" si="3"/>
        <v>0</v>
      </c>
      <c r="R246" s="1290"/>
      <c r="S246" s="47"/>
      <c r="T246" s="47" t="s">
        <v>308</v>
      </c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1276">
        <v>0</v>
      </c>
      <c r="AI246" s="1277"/>
    </row>
    <row r="247" spans="1:35" s="157" customFormat="1" ht="21.95" customHeight="1" x14ac:dyDescent="0.3">
      <c r="A247" s="100"/>
      <c r="B247" s="2004"/>
      <c r="C247" s="1271"/>
      <c r="D247" s="1272" t="s">
        <v>308</v>
      </c>
      <c r="E247" s="1269"/>
      <c r="F247" s="1269"/>
      <c r="G247" s="1269"/>
      <c r="H247" s="1269"/>
      <c r="I247" s="1269"/>
      <c r="J247" s="1269"/>
      <c r="K247" s="1269"/>
      <c r="L247" s="1269"/>
      <c r="M247" s="1269"/>
      <c r="N247" s="1269"/>
      <c r="O247" s="1269"/>
      <c r="P247" s="1278"/>
      <c r="Q247" s="1270">
        <f t="shared" si="3"/>
        <v>0</v>
      </c>
      <c r="R247" s="1290"/>
      <c r="S247" s="47" t="s">
        <v>251</v>
      </c>
      <c r="T247" s="47" t="s">
        <v>305</v>
      </c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1276">
        <v>0</v>
      </c>
      <c r="AI247" s="1277"/>
    </row>
    <row r="248" spans="1:35" s="157" customFormat="1" ht="21.95" customHeight="1" x14ac:dyDescent="0.3">
      <c r="A248" s="100"/>
      <c r="B248" s="2002">
        <v>62</v>
      </c>
      <c r="C248" s="1263" t="s">
        <v>253</v>
      </c>
      <c r="D248" s="1264" t="s">
        <v>305</v>
      </c>
      <c r="E248" s="1265">
        <v>0</v>
      </c>
      <c r="F248" s="1265">
        <v>0</v>
      </c>
      <c r="G248" s="1265">
        <v>0</v>
      </c>
      <c r="H248" s="1265">
        <v>0</v>
      </c>
      <c r="I248" s="1265">
        <v>0</v>
      </c>
      <c r="J248" s="1265">
        <v>0</v>
      </c>
      <c r="K248" s="1265">
        <v>0</v>
      </c>
      <c r="L248" s="1265">
        <v>0</v>
      </c>
      <c r="M248" s="1265">
        <v>0</v>
      </c>
      <c r="N248" s="1265">
        <v>0</v>
      </c>
      <c r="O248" s="1265">
        <v>0</v>
      </c>
      <c r="P248" s="1275">
        <v>0</v>
      </c>
      <c r="Q248" s="1266">
        <f t="shared" si="3"/>
        <v>0</v>
      </c>
      <c r="R248" s="1290"/>
      <c r="S248" s="47"/>
      <c r="T248" s="47" t="s">
        <v>306</v>
      </c>
      <c r="U248" s="47">
        <v>0.693384</v>
      </c>
      <c r="V248" s="47">
        <v>1.1549590000000001</v>
      </c>
      <c r="W248" s="47">
        <v>0.26680599999999999</v>
      </c>
      <c r="X248" s="47">
        <v>0.96905200000000002</v>
      </c>
      <c r="Y248" s="47">
        <v>1.146369</v>
      </c>
      <c r="Z248" s="47">
        <v>0.87111299999999992</v>
      </c>
      <c r="AA248" s="47">
        <v>0.86975000000000002</v>
      </c>
      <c r="AB248" s="47">
        <v>2.7442310000000001</v>
      </c>
      <c r="AC248" s="47">
        <v>2.1732499999999999</v>
      </c>
      <c r="AD248" s="47">
        <v>3.215951</v>
      </c>
      <c r="AE248" s="47">
        <v>1.8307220000000002</v>
      </c>
      <c r="AF248" s="47">
        <v>2.6949040000000002</v>
      </c>
      <c r="AG248" s="47">
        <v>18.630490999999999</v>
      </c>
      <c r="AH248" s="1276">
        <v>0</v>
      </c>
      <c r="AI248" s="1277"/>
    </row>
    <row r="249" spans="1:35" s="157" customFormat="1" ht="21.95" customHeight="1" x14ac:dyDescent="0.3">
      <c r="A249" s="100"/>
      <c r="B249" s="2003"/>
      <c r="C249" s="1267"/>
      <c r="D249" s="1268" t="s">
        <v>306</v>
      </c>
      <c r="E249" s="1269">
        <v>0</v>
      </c>
      <c r="F249" s="1269">
        <v>0</v>
      </c>
      <c r="G249" s="1269">
        <v>0</v>
      </c>
      <c r="H249" s="1269">
        <v>0</v>
      </c>
      <c r="I249" s="1269">
        <v>0</v>
      </c>
      <c r="J249" s="1269">
        <v>0</v>
      </c>
      <c r="K249" s="1269">
        <v>0</v>
      </c>
      <c r="L249" s="1269">
        <v>0</v>
      </c>
      <c r="M249" s="1269">
        <v>0</v>
      </c>
      <c r="N249" s="1269">
        <v>0</v>
      </c>
      <c r="O249" s="1269">
        <v>0</v>
      </c>
      <c r="P249" s="1278">
        <v>0</v>
      </c>
      <c r="Q249" s="1270">
        <f t="shared" si="3"/>
        <v>0</v>
      </c>
      <c r="R249" s="1290"/>
      <c r="S249" s="47"/>
      <c r="T249" s="47" t="s">
        <v>307</v>
      </c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1276">
        <v>0</v>
      </c>
      <c r="AI249" s="1277"/>
    </row>
    <row r="250" spans="1:35" s="157" customFormat="1" ht="21.95" customHeight="1" x14ac:dyDescent="0.3">
      <c r="A250" s="100"/>
      <c r="B250" s="2003"/>
      <c r="C250" s="1267"/>
      <c r="D250" s="1268" t="s">
        <v>307</v>
      </c>
      <c r="E250" s="1269"/>
      <c r="F250" s="1269"/>
      <c r="G250" s="1269"/>
      <c r="H250" s="1269"/>
      <c r="I250" s="1269"/>
      <c r="J250" s="1269"/>
      <c r="K250" s="1269"/>
      <c r="L250" s="1269"/>
      <c r="M250" s="1269"/>
      <c r="N250" s="1269"/>
      <c r="O250" s="1269"/>
      <c r="P250" s="1278"/>
      <c r="Q250" s="1270">
        <f t="shared" si="3"/>
        <v>0</v>
      </c>
      <c r="R250" s="1290"/>
      <c r="S250" s="47"/>
      <c r="T250" s="47" t="s">
        <v>308</v>
      </c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1276">
        <v>0</v>
      </c>
      <c r="AI250" s="1277"/>
    </row>
    <row r="251" spans="1:35" s="157" customFormat="1" ht="21.95" customHeight="1" x14ac:dyDescent="0.3">
      <c r="A251" s="100"/>
      <c r="B251" s="2004"/>
      <c r="C251" s="1271"/>
      <c r="D251" s="1272" t="s">
        <v>308</v>
      </c>
      <c r="E251" s="1273"/>
      <c r="F251" s="1273"/>
      <c r="G251" s="1273"/>
      <c r="H251" s="1273"/>
      <c r="I251" s="1273"/>
      <c r="J251" s="1273"/>
      <c r="K251" s="1273"/>
      <c r="L251" s="1273"/>
      <c r="M251" s="1273"/>
      <c r="N251" s="1273"/>
      <c r="O251" s="1273"/>
      <c r="P251" s="1279"/>
      <c r="Q251" s="1274">
        <f t="shared" si="3"/>
        <v>0</v>
      </c>
      <c r="R251" s="1290"/>
      <c r="S251" s="47" t="s">
        <v>253</v>
      </c>
      <c r="T251" s="47" t="s">
        <v>305</v>
      </c>
      <c r="U251" s="47">
        <v>0</v>
      </c>
      <c r="V251" s="47">
        <v>0</v>
      </c>
      <c r="W251" s="47">
        <v>0</v>
      </c>
      <c r="X251" s="47">
        <v>0</v>
      </c>
      <c r="Y251" s="47">
        <v>0</v>
      </c>
      <c r="Z251" s="47">
        <v>0</v>
      </c>
      <c r="AA251" s="47">
        <v>0</v>
      </c>
      <c r="AB251" s="47">
        <v>0</v>
      </c>
      <c r="AC251" s="47">
        <v>0</v>
      </c>
      <c r="AD251" s="47">
        <v>0</v>
      </c>
      <c r="AE251" s="47">
        <v>0</v>
      </c>
      <c r="AF251" s="47">
        <v>0</v>
      </c>
      <c r="AG251" s="47">
        <v>0</v>
      </c>
      <c r="AH251" s="1276">
        <v>0</v>
      </c>
      <c r="AI251" s="1277"/>
    </row>
    <row r="252" spans="1:35" s="157" customFormat="1" ht="21.95" customHeight="1" x14ac:dyDescent="0.3">
      <c r="A252" s="100"/>
      <c r="B252" s="2002">
        <v>63</v>
      </c>
      <c r="C252" s="1263" t="s">
        <v>254</v>
      </c>
      <c r="D252" s="1264" t="s">
        <v>305</v>
      </c>
      <c r="E252" s="1265"/>
      <c r="F252" s="1265"/>
      <c r="G252" s="1265"/>
      <c r="H252" s="1265"/>
      <c r="I252" s="1265"/>
      <c r="J252" s="1265"/>
      <c r="K252" s="1265"/>
      <c r="L252" s="1265"/>
      <c r="M252" s="1265"/>
      <c r="N252" s="1265"/>
      <c r="O252" s="1265"/>
      <c r="P252" s="1275"/>
      <c r="Q252" s="1266">
        <f t="shared" si="3"/>
        <v>0</v>
      </c>
      <c r="R252" s="1290"/>
      <c r="S252" s="47"/>
      <c r="T252" s="47" t="s">
        <v>306</v>
      </c>
      <c r="U252" s="47">
        <v>0</v>
      </c>
      <c r="V252" s="47">
        <v>0</v>
      </c>
      <c r="W252" s="47">
        <v>0</v>
      </c>
      <c r="X252" s="47">
        <v>0</v>
      </c>
      <c r="Y252" s="47">
        <v>0</v>
      </c>
      <c r="Z252" s="47">
        <v>0</v>
      </c>
      <c r="AA252" s="47">
        <v>0</v>
      </c>
      <c r="AB252" s="47">
        <v>0</v>
      </c>
      <c r="AC252" s="47">
        <v>0</v>
      </c>
      <c r="AD252" s="47">
        <v>0</v>
      </c>
      <c r="AE252" s="47">
        <v>0</v>
      </c>
      <c r="AF252" s="47">
        <v>0</v>
      </c>
      <c r="AG252" s="47">
        <v>0</v>
      </c>
      <c r="AH252" s="1276">
        <v>0</v>
      </c>
      <c r="AI252" s="1277"/>
    </row>
    <row r="253" spans="1:35" s="157" customFormat="1" ht="21.95" customHeight="1" x14ac:dyDescent="0.3">
      <c r="A253" s="100"/>
      <c r="B253" s="2003"/>
      <c r="C253" s="1267"/>
      <c r="D253" s="1268" t="s">
        <v>306</v>
      </c>
      <c r="E253" s="1269">
        <v>0</v>
      </c>
      <c r="F253" s="1269">
        <v>0</v>
      </c>
      <c r="G253" s="1269">
        <v>0</v>
      </c>
      <c r="H253" s="1269">
        <v>0</v>
      </c>
      <c r="I253" s="1269">
        <v>0</v>
      </c>
      <c r="J253" s="1269">
        <v>0</v>
      </c>
      <c r="K253" s="1269">
        <v>0</v>
      </c>
      <c r="L253" s="1269">
        <v>0</v>
      </c>
      <c r="M253" s="1269">
        <v>0</v>
      </c>
      <c r="N253" s="1269">
        <v>0</v>
      </c>
      <c r="O253" s="1269">
        <v>0</v>
      </c>
      <c r="P253" s="1278">
        <v>0</v>
      </c>
      <c r="Q253" s="1270">
        <f t="shared" si="3"/>
        <v>0</v>
      </c>
      <c r="R253" s="1290"/>
      <c r="S253" s="47"/>
      <c r="T253" s="47" t="s">
        <v>307</v>
      </c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1276">
        <v>0</v>
      </c>
      <c r="AI253" s="1277"/>
    </row>
    <row r="254" spans="1:35" s="157" customFormat="1" ht="21.95" customHeight="1" x14ac:dyDescent="0.3">
      <c r="A254" s="100"/>
      <c r="B254" s="2003"/>
      <c r="C254" s="1267"/>
      <c r="D254" s="1268" t="s">
        <v>307</v>
      </c>
      <c r="E254" s="1269"/>
      <c r="F254" s="1269"/>
      <c r="G254" s="1269"/>
      <c r="H254" s="1269"/>
      <c r="I254" s="1269"/>
      <c r="J254" s="1269"/>
      <c r="K254" s="1269"/>
      <c r="L254" s="1269"/>
      <c r="M254" s="1269"/>
      <c r="N254" s="1269"/>
      <c r="O254" s="1269"/>
      <c r="P254" s="1278"/>
      <c r="Q254" s="1270">
        <f t="shared" si="3"/>
        <v>0</v>
      </c>
      <c r="R254" s="1290"/>
      <c r="S254" s="47"/>
      <c r="T254" s="47" t="s">
        <v>308</v>
      </c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1276">
        <v>0</v>
      </c>
      <c r="AI254" s="1277"/>
    </row>
    <row r="255" spans="1:35" s="157" customFormat="1" ht="21.95" customHeight="1" x14ac:dyDescent="0.3">
      <c r="A255" s="100"/>
      <c r="B255" s="2004"/>
      <c r="C255" s="1271"/>
      <c r="D255" s="1272" t="s">
        <v>308</v>
      </c>
      <c r="E255" s="1273"/>
      <c r="F255" s="1273"/>
      <c r="G255" s="1273"/>
      <c r="H255" s="1273"/>
      <c r="I255" s="1273"/>
      <c r="J255" s="1273"/>
      <c r="K255" s="1273"/>
      <c r="L255" s="1273"/>
      <c r="M255" s="1273"/>
      <c r="N255" s="1273"/>
      <c r="O255" s="1273"/>
      <c r="P255" s="1279"/>
      <c r="Q255" s="1274">
        <f t="shared" si="3"/>
        <v>0</v>
      </c>
      <c r="R255" s="1290"/>
      <c r="S255" s="47" t="s">
        <v>254</v>
      </c>
      <c r="T255" s="47" t="s">
        <v>305</v>
      </c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1276">
        <v>0</v>
      </c>
      <c r="AI255" s="1277"/>
    </row>
    <row r="256" spans="1:35" s="157" customFormat="1" ht="21.95" customHeight="1" x14ac:dyDescent="0.3">
      <c r="A256" s="100"/>
      <c r="B256" s="2002">
        <v>64</v>
      </c>
      <c r="C256" s="1263" t="s">
        <v>256</v>
      </c>
      <c r="D256" s="1264" t="s">
        <v>305</v>
      </c>
      <c r="E256" s="1265"/>
      <c r="F256" s="1265"/>
      <c r="G256" s="1265"/>
      <c r="H256" s="1265"/>
      <c r="I256" s="1265"/>
      <c r="J256" s="1265"/>
      <c r="K256" s="1265"/>
      <c r="L256" s="1265"/>
      <c r="M256" s="1265"/>
      <c r="N256" s="1265"/>
      <c r="O256" s="1265"/>
      <c r="P256" s="1275"/>
      <c r="Q256" s="1266">
        <f t="shared" si="3"/>
        <v>0</v>
      </c>
      <c r="R256" s="1290"/>
      <c r="S256" s="47"/>
      <c r="T256" s="47" t="s">
        <v>306</v>
      </c>
      <c r="U256" s="47">
        <v>0</v>
      </c>
      <c r="V256" s="47">
        <v>0</v>
      </c>
      <c r="W256" s="47">
        <v>0</v>
      </c>
      <c r="X256" s="47">
        <v>0</v>
      </c>
      <c r="Y256" s="47">
        <v>0</v>
      </c>
      <c r="Z256" s="47">
        <v>0</v>
      </c>
      <c r="AA256" s="47">
        <v>0</v>
      </c>
      <c r="AB256" s="47">
        <v>0</v>
      </c>
      <c r="AC256" s="47">
        <v>0</v>
      </c>
      <c r="AD256" s="47">
        <v>0</v>
      </c>
      <c r="AE256" s="47">
        <v>0</v>
      </c>
      <c r="AF256" s="47">
        <v>0</v>
      </c>
      <c r="AG256" s="47">
        <v>0</v>
      </c>
      <c r="AH256" s="1276">
        <v>0</v>
      </c>
      <c r="AI256" s="1277"/>
    </row>
    <row r="257" spans="1:35" s="157" customFormat="1" ht="21.95" customHeight="1" x14ac:dyDescent="0.3">
      <c r="A257" s="100"/>
      <c r="B257" s="2003"/>
      <c r="C257" s="1267"/>
      <c r="D257" s="1268" t="s">
        <v>306</v>
      </c>
      <c r="E257" s="1269">
        <v>0</v>
      </c>
      <c r="F257" s="1269">
        <v>0</v>
      </c>
      <c r="G257" s="1269">
        <v>0</v>
      </c>
      <c r="H257" s="1269">
        <v>0</v>
      </c>
      <c r="I257" s="1269">
        <v>0</v>
      </c>
      <c r="J257" s="1269">
        <v>0</v>
      </c>
      <c r="K257" s="1269">
        <v>0</v>
      </c>
      <c r="L257" s="1269">
        <v>0</v>
      </c>
      <c r="M257" s="1269">
        <v>0</v>
      </c>
      <c r="N257" s="1269">
        <v>0</v>
      </c>
      <c r="O257" s="1269">
        <v>0</v>
      </c>
      <c r="P257" s="1278">
        <v>0</v>
      </c>
      <c r="Q257" s="1270">
        <f t="shared" si="3"/>
        <v>0</v>
      </c>
      <c r="R257" s="1290"/>
      <c r="S257" s="47"/>
      <c r="T257" s="47" t="s">
        <v>307</v>
      </c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1276">
        <v>0</v>
      </c>
      <c r="AI257" s="1277"/>
    </row>
    <row r="258" spans="1:35" s="157" customFormat="1" ht="21.95" customHeight="1" x14ac:dyDescent="0.3">
      <c r="A258" s="100"/>
      <c r="B258" s="2003"/>
      <c r="C258" s="1267"/>
      <c r="D258" s="1268" t="s">
        <v>307</v>
      </c>
      <c r="E258" s="1269"/>
      <c r="F258" s="1269"/>
      <c r="G258" s="1269"/>
      <c r="H258" s="1269"/>
      <c r="I258" s="1269"/>
      <c r="J258" s="1269"/>
      <c r="K258" s="1269"/>
      <c r="L258" s="1269"/>
      <c r="M258" s="1269"/>
      <c r="N258" s="1269"/>
      <c r="O258" s="1269"/>
      <c r="P258" s="1278"/>
      <c r="Q258" s="1270">
        <f t="shared" si="3"/>
        <v>0</v>
      </c>
      <c r="R258" s="1290"/>
      <c r="S258" s="47"/>
      <c r="T258" s="47" t="s">
        <v>308</v>
      </c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1276">
        <v>0</v>
      </c>
      <c r="AI258" s="1277"/>
    </row>
    <row r="259" spans="1:35" s="157" customFormat="1" ht="21.95" customHeight="1" x14ac:dyDescent="0.3">
      <c r="A259" s="100"/>
      <c r="B259" s="2004"/>
      <c r="C259" s="1271"/>
      <c r="D259" s="1272" t="s">
        <v>308</v>
      </c>
      <c r="E259" s="1273"/>
      <c r="F259" s="1273"/>
      <c r="G259" s="1273"/>
      <c r="H259" s="1273"/>
      <c r="I259" s="1273"/>
      <c r="J259" s="1273"/>
      <c r="K259" s="1273"/>
      <c r="L259" s="1273"/>
      <c r="M259" s="1273"/>
      <c r="N259" s="1273"/>
      <c r="O259" s="1273"/>
      <c r="P259" s="1279"/>
      <c r="Q259" s="1274">
        <f t="shared" si="3"/>
        <v>0</v>
      </c>
      <c r="R259" s="1290"/>
      <c r="S259" s="47" t="s">
        <v>256</v>
      </c>
      <c r="T259" s="47" t="s">
        <v>305</v>
      </c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1276">
        <v>0</v>
      </c>
      <c r="AI259" s="1277"/>
    </row>
    <row r="260" spans="1:35" s="157" customFormat="1" ht="21.95" customHeight="1" x14ac:dyDescent="0.3">
      <c r="A260" s="100"/>
      <c r="B260" s="2002">
        <v>65</v>
      </c>
      <c r="C260" s="1263" t="s">
        <v>258</v>
      </c>
      <c r="D260" s="1264" t="s">
        <v>305</v>
      </c>
      <c r="E260" s="1269"/>
      <c r="F260" s="1269"/>
      <c r="G260" s="1269"/>
      <c r="H260" s="1269"/>
      <c r="I260" s="1269"/>
      <c r="J260" s="1269"/>
      <c r="K260" s="1269"/>
      <c r="L260" s="1269"/>
      <c r="M260" s="1269"/>
      <c r="N260" s="1269"/>
      <c r="O260" s="1269"/>
      <c r="P260" s="1278"/>
      <c r="Q260" s="1270">
        <f t="shared" si="3"/>
        <v>0</v>
      </c>
      <c r="R260" s="1290"/>
      <c r="S260" s="47"/>
      <c r="T260" s="47" t="s">
        <v>306</v>
      </c>
      <c r="U260" s="47">
        <v>0</v>
      </c>
      <c r="V260" s="47">
        <v>0</v>
      </c>
      <c r="W260" s="47">
        <v>0</v>
      </c>
      <c r="X260" s="47">
        <v>0</v>
      </c>
      <c r="Y260" s="47">
        <v>0</v>
      </c>
      <c r="Z260" s="47">
        <v>0</v>
      </c>
      <c r="AA260" s="47">
        <v>0</v>
      </c>
      <c r="AB260" s="47">
        <v>0</v>
      </c>
      <c r="AC260" s="47">
        <v>0</v>
      </c>
      <c r="AD260" s="47">
        <v>0</v>
      </c>
      <c r="AE260" s="47">
        <v>0</v>
      </c>
      <c r="AF260" s="47">
        <v>0</v>
      </c>
      <c r="AG260" s="47">
        <v>0</v>
      </c>
      <c r="AH260" s="1276">
        <v>0</v>
      </c>
      <c r="AI260" s="1277"/>
    </row>
    <row r="261" spans="1:35" s="157" customFormat="1" ht="21.95" customHeight="1" x14ac:dyDescent="0.3">
      <c r="A261" s="100"/>
      <c r="B261" s="2003"/>
      <c r="C261" s="1267"/>
      <c r="D261" s="1268" t="s">
        <v>306</v>
      </c>
      <c r="E261" s="1269">
        <v>22.457689999999999</v>
      </c>
      <c r="F261" s="1269">
        <v>16.03613</v>
      </c>
      <c r="G261" s="1269">
        <v>19.450939999999999</v>
      </c>
      <c r="H261" s="1269">
        <v>18.851880000000001</v>
      </c>
      <c r="I261" s="1269">
        <v>12.175940000000001</v>
      </c>
      <c r="J261" s="1269">
        <v>13.75994</v>
      </c>
      <c r="K261" s="1269">
        <v>9.9779400000000003</v>
      </c>
      <c r="L261" s="1269">
        <v>9.01281</v>
      </c>
      <c r="M261" s="1269">
        <v>15.15225</v>
      </c>
      <c r="N261" s="1269">
        <v>13.928690000000001</v>
      </c>
      <c r="O261" s="1269">
        <v>11.09619</v>
      </c>
      <c r="P261" s="1278">
        <v>17.058499999999999</v>
      </c>
      <c r="Q261" s="1270">
        <f t="shared" si="3"/>
        <v>178.9589</v>
      </c>
      <c r="R261" s="1290"/>
      <c r="S261" s="47"/>
      <c r="T261" s="47" t="s">
        <v>307</v>
      </c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1276">
        <v>0</v>
      </c>
      <c r="AI261" s="1277"/>
    </row>
    <row r="262" spans="1:35" s="157" customFormat="1" ht="21.95" customHeight="1" x14ac:dyDescent="0.3">
      <c r="A262" s="100"/>
      <c r="B262" s="2003"/>
      <c r="C262" s="1267"/>
      <c r="D262" s="1268" t="s">
        <v>307</v>
      </c>
      <c r="E262" s="1269"/>
      <c r="F262" s="1269"/>
      <c r="G262" s="1269"/>
      <c r="H262" s="1269"/>
      <c r="I262" s="1269"/>
      <c r="J262" s="1269"/>
      <c r="K262" s="1269"/>
      <c r="L262" s="1269"/>
      <c r="M262" s="1269"/>
      <c r="N262" s="1269"/>
      <c r="O262" s="1269"/>
      <c r="P262" s="1278"/>
      <c r="Q262" s="1270">
        <f t="shared" si="3"/>
        <v>0</v>
      </c>
      <c r="R262" s="1290"/>
      <c r="S262" s="47"/>
      <c r="T262" s="47" t="s">
        <v>308</v>
      </c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1276">
        <v>0</v>
      </c>
      <c r="AI262" s="1277"/>
    </row>
    <row r="263" spans="1:35" s="157" customFormat="1" ht="21.95" customHeight="1" x14ac:dyDescent="0.3">
      <c r="A263" s="100"/>
      <c r="B263" s="2004"/>
      <c r="C263" s="1271"/>
      <c r="D263" s="1272" t="s">
        <v>308</v>
      </c>
      <c r="E263" s="1269"/>
      <c r="F263" s="1269"/>
      <c r="G263" s="1269"/>
      <c r="H263" s="1269"/>
      <c r="I263" s="1269"/>
      <c r="J263" s="1269"/>
      <c r="K263" s="1269"/>
      <c r="L263" s="1269"/>
      <c r="M263" s="1269"/>
      <c r="N263" s="1269"/>
      <c r="O263" s="1269"/>
      <c r="P263" s="1278"/>
      <c r="Q263" s="1270">
        <f t="shared" si="3"/>
        <v>0</v>
      </c>
      <c r="R263" s="1290"/>
      <c r="S263" s="47" t="s">
        <v>258</v>
      </c>
      <c r="T263" s="47" t="s">
        <v>305</v>
      </c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1276">
        <v>0</v>
      </c>
      <c r="AI263" s="1277"/>
    </row>
    <row r="264" spans="1:35" s="157" customFormat="1" ht="21.95" customHeight="1" x14ac:dyDescent="0.3">
      <c r="A264" s="100"/>
      <c r="B264" s="2002">
        <v>66</v>
      </c>
      <c r="C264" s="1263" t="s">
        <v>260</v>
      </c>
      <c r="D264" s="1264" t="s">
        <v>305</v>
      </c>
      <c r="E264" s="1265"/>
      <c r="F264" s="1265"/>
      <c r="G264" s="1265"/>
      <c r="H264" s="1265"/>
      <c r="I264" s="1265"/>
      <c r="J264" s="1265"/>
      <c r="K264" s="1265"/>
      <c r="L264" s="1265"/>
      <c r="M264" s="1265"/>
      <c r="N264" s="1265"/>
      <c r="O264" s="1265"/>
      <c r="P264" s="1275"/>
      <c r="Q264" s="1266">
        <f t="shared" ref="Q264:Q327" si="4">+SUM(E264:P264)</f>
        <v>0</v>
      </c>
      <c r="R264" s="1290"/>
      <c r="S264" s="47"/>
      <c r="T264" s="47" t="s">
        <v>306</v>
      </c>
      <c r="U264" s="47">
        <v>22.457689999999999</v>
      </c>
      <c r="V264" s="47">
        <v>16.03613</v>
      </c>
      <c r="W264" s="47">
        <v>19.450939999999999</v>
      </c>
      <c r="X264" s="47">
        <v>18.851880000000001</v>
      </c>
      <c r="Y264" s="47">
        <v>12.175940000000001</v>
      </c>
      <c r="Z264" s="47">
        <v>13.75994</v>
      </c>
      <c r="AA264" s="47">
        <v>9.9779400000000003</v>
      </c>
      <c r="AB264" s="47">
        <v>9.01281</v>
      </c>
      <c r="AC264" s="47">
        <v>15.15225</v>
      </c>
      <c r="AD264" s="47">
        <v>13.928690000000001</v>
      </c>
      <c r="AE264" s="47">
        <v>11.09619</v>
      </c>
      <c r="AF264" s="47">
        <v>17.058499999999999</v>
      </c>
      <c r="AG264" s="47">
        <v>178.9589</v>
      </c>
      <c r="AH264" s="1276">
        <v>0</v>
      </c>
      <c r="AI264" s="1277"/>
    </row>
    <row r="265" spans="1:35" s="157" customFormat="1" ht="21.95" customHeight="1" x14ac:dyDescent="0.3">
      <c r="A265" s="100"/>
      <c r="B265" s="2003"/>
      <c r="C265" s="1267"/>
      <c r="D265" s="1268" t="s">
        <v>306</v>
      </c>
      <c r="E265" s="1269">
        <v>1.4353670000000001</v>
      </c>
      <c r="F265" s="1269">
        <v>0.12830000000000003</v>
      </c>
      <c r="G265" s="1269">
        <v>0</v>
      </c>
      <c r="H265" s="1269">
        <v>1.1867000000000001E-2</v>
      </c>
      <c r="I265" s="1269">
        <v>0</v>
      </c>
      <c r="J265" s="1269">
        <v>0.12473000000000001</v>
      </c>
      <c r="K265" s="1269">
        <v>2.6099999999999999E-3</v>
      </c>
      <c r="L265" s="1269">
        <v>0.56012600000000001</v>
      </c>
      <c r="M265" s="1269">
        <v>0</v>
      </c>
      <c r="N265" s="1269">
        <v>0.17851</v>
      </c>
      <c r="O265" s="1269">
        <v>0.60865999999999998</v>
      </c>
      <c r="P265" s="1278">
        <v>9.9299999999999996E-3</v>
      </c>
      <c r="Q265" s="1270">
        <f t="shared" si="4"/>
        <v>3.0601000000000007</v>
      </c>
      <c r="R265" s="1290"/>
      <c r="S265" s="47"/>
      <c r="T265" s="47" t="s">
        <v>307</v>
      </c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1276">
        <v>0</v>
      </c>
      <c r="AI265" s="1277"/>
    </row>
    <row r="266" spans="1:35" s="157" customFormat="1" ht="21.95" customHeight="1" x14ac:dyDescent="0.3">
      <c r="A266" s="100"/>
      <c r="B266" s="2003"/>
      <c r="C266" s="1267"/>
      <c r="D266" s="1268" t="s">
        <v>307</v>
      </c>
      <c r="E266" s="1269"/>
      <c r="F266" s="1269"/>
      <c r="G266" s="1269"/>
      <c r="H266" s="1269"/>
      <c r="I266" s="1269"/>
      <c r="J266" s="1269"/>
      <c r="K266" s="1269"/>
      <c r="L266" s="1269"/>
      <c r="M266" s="1269"/>
      <c r="N266" s="1269"/>
      <c r="O266" s="1269"/>
      <c r="P266" s="1278"/>
      <c r="Q266" s="1270">
        <f t="shared" si="4"/>
        <v>0</v>
      </c>
      <c r="R266" s="1290"/>
      <c r="S266" s="47"/>
      <c r="T266" s="47" t="s">
        <v>308</v>
      </c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1276">
        <v>0</v>
      </c>
      <c r="AI266" s="1277"/>
    </row>
    <row r="267" spans="1:35" s="157" customFormat="1" ht="21.95" customHeight="1" x14ac:dyDescent="0.3">
      <c r="A267" s="100"/>
      <c r="B267" s="2004"/>
      <c r="C267" s="1271"/>
      <c r="D267" s="1272" t="s">
        <v>308</v>
      </c>
      <c r="E267" s="1273"/>
      <c r="F267" s="1273"/>
      <c r="G267" s="1273"/>
      <c r="H267" s="1273"/>
      <c r="I267" s="1273"/>
      <c r="J267" s="1273"/>
      <c r="K267" s="1273"/>
      <c r="L267" s="1273"/>
      <c r="M267" s="1273"/>
      <c r="N267" s="1273"/>
      <c r="O267" s="1273"/>
      <c r="P267" s="1279"/>
      <c r="Q267" s="1274">
        <f t="shared" si="4"/>
        <v>0</v>
      </c>
      <c r="R267" s="1290"/>
      <c r="S267" s="47" t="s">
        <v>260</v>
      </c>
      <c r="T267" s="47" t="s">
        <v>305</v>
      </c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1276">
        <v>0</v>
      </c>
      <c r="AI267" s="1277"/>
    </row>
    <row r="268" spans="1:35" s="157" customFormat="1" ht="21.95" customHeight="1" x14ac:dyDescent="0.3">
      <c r="A268" s="100"/>
      <c r="B268" s="2002">
        <v>67</v>
      </c>
      <c r="C268" s="1263" t="s">
        <v>262</v>
      </c>
      <c r="D268" s="1264" t="s">
        <v>305</v>
      </c>
      <c r="E268" s="1265"/>
      <c r="F268" s="1265"/>
      <c r="G268" s="1265"/>
      <c r="H268" s="1265"/>
      <c r="I268" s="1265"/>
      <c r="J268" s="1265"/>
      <c r="K268" s="1265"/>
      <c r="L268" s="1265"/>
      <c r="M268" s="1265"/>
      <c r="N268" s="1265"/>
      <c r="O268" s="1265"/>
      <c r="P268" s="1275"/>
      <c r="Q268" s="1266">
        <f t="shared" si="4"/>
        <v>0</v>
      </c>
      <c r="R268" s="1290"/>
      <c r="S268" s="47"/>
      <c r="T268" s="47" t="s">
        <v>306</v>
      </c>
      <c r="U268" s="47">
        <v>1.4353670000000001</v>
      </c>
      <c r="V268" s="47">
        <v>0.12830000000000003</v>
      </c>
      <c r="W268" s="47">
        <v>0</v>
      </c>
      <c r="X268" s="47">
        <v>1.1867000000000001E-2</v>
      </c>
      <c r="Y268" s="47">
        <v>0</v>
      </c>
      <c r="Z268" s="47">
        <v>0.12473000000000001</v>
      </c>
      <c r="AA268" s="47">
        <v>2.6099999999999999E-3</v>
      </c>
      <c r="AB268" s="47">
        <v>0.56012600000000001</v>
      </c>
      <c r="AC268" s="47">
        <v>0</v>
      </c>
      <c r="AD268" s="47">
        <v>0.17851</v>
      </c>
      <c r="AE268" s="47">
        <v>0.60865999999999998</v>
      </c>
      <c r="AF268" s="47">
        <v>9.9299999999999996E-3</v>
      </c>
      <c r="AG268" s="47">
        <v>3.0601000000000007</v>
      </c>
      <c r="AH268" s="1276">
        <v>0</v>
      </c>
      <c r="AI268" s="1277"/>
    </row>
    <row r="269" spans="1:35" s="157" customFormat="1" ht="21.95" customHeight="1" x14ac:dyDescent="0.3">
      <c r="A269" s="100"/>
      <c r="B269" s="2003"/>
      <c r="C269" s="1267"/>
      <c r="D269" s="1268" t="s">
        <v>306</v>
      </c>
      <c r="E269" s="1269">
        <v>0</v>
      </c>
      <c r="F269" s="1269">
        <v>0</v>
      </c>
      <c r="G269" s="1269">
        <v>0</v>
      </c>
      <c r="H269" s="1269">
        <v>0</v>
      </c>
      <c r="I269" s="1269">
        <v>0</v>
      </c>
      <c r="J269" s="1269">
        <v>0</v>
      </c>
      <c r="K269" s="1269">
        <v>0</v>
      </c>
      <c r="L269" s="1269">
        <v>0</v>
      </c>
      <c r="M269" s="1269">
        <v>0</v>
      </c>
      <c r="N269" s="1269">
        <v>0</v>
      </c>
      <c r="O269" s="1269">
        <v>0</v>
      </c>
      <c r="P269" s="1278">
        <v>0</v>
      </c>
      <c r="Q269" s="1270">
        <f t="shared" si="4"/>
        <v>0</v>
      </c>
      <c r="R269" s="1290"/>
      <c r="S269" s="47"/>
      <c r="T269" s="47" t="s">
        <v>307</v>
      </c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1276">
        <v>0</v>
      </c>
      <c r="AI269" s="1277"/>
    </row>
    <row r="270" spans="1:35" s="157" customFormat="1" ht="21.95" customHeight="1" x14ac:dyDescent="0.3">
      <c r="A270" s="100"/>
      <c r="B270" s="2003"/>
      <c r="C270" s="1267"/>
      <c r="D270" s="1268" t="s">
        <v>307</v>
      </c>
      <c r="E270" s="1269"/>
      <c r="F270" s="1269"/>
      <c r="G270" s="1269"/>
      <c r="H270" s="1269"/>
      <c r="I270" s="1269"/>
      <c r="J270" s="1269"/>
      <c r="K270" s="1269"/>
      <c r="L270" s="1269"/>
      <c r="M270" s="1269"/>
      <c r="N270" s="1269"/>
      <c r="O270" s="1269"/>
      <c r="P270" s="1278"/>
      <c r="Q270" s="1270">
        <f t="shared" si="4"/>
        <v>0</v>
      </c>
      <c r="R270" s="1290"/>
      <c r="S270" s="47"/>
      <c r="T270" s="47" t="s">
        <v>308</v>
      </c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1276">
        <v>0</v>
      </c>
      <c r="AI270" s="1277"/>
    </row>
    <row r="271" spans="1:35" s="157" customFormat="1" ht="21.95" customHeight="1" x14ac:dyDescent="0.3">
      <c r="A271" s="100"/>
      <c r="B271" s="2004"/>
      <c r="C271" s="1271"/>
      <c r="D271" s="1272" t="s">
        <v>308</v>
      </c>
      <c r="E271" s="1273"/>
      <c r="F271" s="1273"/>
      <c r="G271" s="1273"/>
      <c r="H271" s="1273"/>
      <c r="I271" s="1273"/>
      <c r="J271" s="1273"/>
      <c r="K271" s="1273"/>
      <c r="L271" s="1273"/>
      <c r="M271" s="1273"/>
      <c r="N271" s="1273"/>
      <c r="O271" s="1273"/>
      <c r="P271" s="1279"/>
      <c r="Q271" s="1274">
        <f t="shared" si="4"/>
        <v>0</v>
      </c>
      <c r="R271" s="1290"/>
      <c r="S271" s="47" t="s">
        <v>262</v>
      </c>
      <c r="T271" s="47" t="s">
        <v>305</v>
      </c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1276">
        <v>0</v>
      </c>
      <c r="AI271" s="1277"/>
    </row>
    <row r="272" spans="1:35" s="157" customFormat="1" ht="21.95" customHeight="1" x14ac:dyDescent="0.3">
      <c r="A272" s="100"/>
      <c r="B272" s="2002">
        <v>68</v>
      </c>
      <c r="C272" s="1263" t="s">
        <v>264</v>
      </c>
      <c r="D272" s="1264" t="s">
        <v>305</v>
      </c>
      <c r="E272" s="1265"/>
      <c r="F272" s="1265"/>
      <c r="G272" s="1265"/>
      <c r="H272" s="1265"/>
      <c r="I272" s="1265"/>
      <c r="J272" s="1265"/>
      <c r="K272" s="1265"/>
      <c r="L272" s="1265"/>
      <c r="M272" s="1265"/>
      <c r="N272" s="1265"/>
      <c r="O272" s="1265"/>
      <c r="P272" s="1275"/>
      <c r="Q272" s="1266">
        <f t="shared" si="4"/>
        <v>0</v>
      </c>
      <c r="R272" s="1290"/>
      <c r="S272" s="47"/>
      <c r="T272" s="47" t="s">
        <v>306</v>
      </c>
      <c r="U272" s="47">
        <v>0</v>
      </c>
      <c r="V272" s="47">
        <v>0</v>
      </c>
      <c r="W272" s="47">
        <v>0</v>
      </c>
      <c r="X272" s="47">
        <v>0</v>
      </c>
      <c r="Y272" s="47">
        <v>0</v>
      </c>
      <c r="Z272" s="47">
        <v>0</v>
      </c>
      <c r="AA272" s="47">
        <v>0</v>
      </c>
      <c r="AB272" s="47">
        <v>0</v>
      </c>
      <c r="AC272" s="47">
        <v>0</v>
      </c>
      <c r="AD272" s="47">
        <v>0</v>
      </c>
      <c r="AE272" s="47">
        <v>0</v>
      </c>
      <c r="AF272" s="47">
        <v>0</v>
      </c>
      <c r="AG272" s="47">
        <v>0</v>
      </c>
      <c r="AH272" s="1276">
        <v>0</v>
      </c>
      <c r="AI272" s="1277"/>
    </row>
    <row r="273" spans="1:35" s="157" customFormat="1" ht="21.95" customHeight="1" x14ac:dyDescent="0.3">
      <c r="A273" s="100"/>
      <c r="B273" s="2003"/>
      <c r="C273" s="1267"/>
      <c r="D273" s="1268" t="s">
        <v>306</v>
      </c>
      <c r="E273" s="1269">
        <v>0.77143000000000006</v>
      </c>
      <c r="F273" s="1269">
        <v>0.70257000000000003</v>
      </c>
      <c r="G273" s="1269">
        <v>0.81842999999999999</v>
      </c>
      <c r="H273" s="1269">
        <v>0.76029000000000002</v>
      </c>
      <c r="I273" s="1269">
        <v>0.89363000000000004</v>
      </c>
      <c r="J273" s="1269">
        <v>0.8065500000000001</v>
      </c>
      <c r="K273" s="1269">
        <v>0.85880000000000001</v>
      </c>
      <c r="L273" s="1269">
        <v>0.88872000000000007</v>
      </c>
      <c r="M273" s="1269">
        <v>0.79513</v>
      </c>
      <c r="N273" s="1269">
        <v>0.85995600000000005</v>
      </c>
      <c r="O273" s="1269">
        <v>1.0936699999999999</v>
      </c>
      <c r="P273" s="1278">
        <v>1.1874800000000001</v>
      </c>
      <c r="Q273" s="1270">
        <f t="shared" si="4"/>
        <v>10.436656000000001</v>
      </c>
      <c r="R273" s="1290"/>
      <c r="S273" s="47"/>
      <c r="T273" s="47" t="s">
        <v>307</v>
      </c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1276">
        <v>0</v>
      </c>
      <c r="AI273" s="1277"/>
    </row>
    <row r="274" spans="1:35" s="157" customFormat="1" ht="21.95" customHeight="1" x14ac:dyDescent="0.3">
      <c r="A274" s="100"/>
      <c r="B274" s="2003"/>
      <c r="C274" s="1267"/>
      <c r="D274" s="1268" t="s">
        <v>307</v>
      </c>
      <c r="E274" s="1269"/>
      <c r="F274" s="1269"/>
      <c r="G274" s="1269"/>
      <c r="H274" s="1269"/>
      <c r="I274" s="1269"/>
      <c r="J274" s="1269"/>
      <c r="K274" s="1269"/>
      <c r="L274" s="1269"/>
      <c r="M274" s="1269"/>
      <c r="N274" s="1269"/>
      <c r="O274" s="1269"/>
      <c r="P274" s="1278"/>
      <c r="Q274" s="1270">
        <f t="shared" si="4"/>
        <v>0</v>
      </c>
      <c r="R274" s="1290"/>
      <c r="S274" s="47"/>
      <c r="T274" s="47" t="s">
        <v>308</v>
      </c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1276">
        <v>0</v>
      </c>
      <c r="AI274" s="1277"/>
    </row>
    <row r="275" spans="1:35" s="157" customFormat="1" ht="21.95" customHeight="1" x14ac:dyDescent="0.3">
      <c r="A275" s="100"/>
      <c r="B275" s="2004"/>
      <c r="C275" s="1271"/>
      <c r="D275" s="1272" t="s">
        <v>308</v>
      </c>
      <c r="E275" s="1273"/>
      <c r="F275" s="1273"/>
      <c r="G275" s="1273"/>
      <c r="H275" s="1273"/>
      <c r="I275" s="1273"/>
      <c r="J275" s="1273"/>
      <c r="K275" s="1273"/>
      <c r="L275" s="1273"/>
      <c r="M275" s="1273"/>
      <c r="N275" s="1273"/>
      <c r="O275" s="1273"/>
      <c r="P275" s="1279"/>
      <c r="Q275" s="1274">
        <f t="shared" si="4"/>
        <v>0</v>
      </c>
      <c r="R275" s="1290"/>
      <c r="S275" s="47" t="s">
        <v>264</v>
      </c>
      <c r="T275" s="47" t="s">
        <v>305</v>
      </c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1276">
        <v>0</v>
      </c>
      <c r="AI275" s="1277"/>
    </row>
    <row r="276" spans="1:35" s="157" customFormat="1" ht="21.95" customHeight="1" x14ac:dyDescent="0.3">
      <c r="A276" s="100"/>
      <c r="B276" s="2002">
        <v>69</v>
      </c>
      <c r="C276" s="1263" t="s">
        <v>266</v>
      </c>
      <c r="D276" s="1264" t="s">
        <v>305</v>
      </c>
      <c r="E276" s="1265"/>
      <c r="F276" s="1265"/>
      <c r="G276" s="1265"/>
      <c r="H276" s="1265"/>
      <c r="I276" s="1265"/>
      <c r="J276" s="1265"/>
      <c r="K276" s="1265"/>
      <c r="L276" s="1265"/>
      <c r="M276" s="1265"/>
      <c r="N276" s="1265"/>
      <c r="O276" s="1265"/>
      <c r="P276" s="1275"/>
      <c r="Q276" s="1266">
        <f t="shared" si="4"/>
        <v>0</v>
      </c>
      <c r="R276" s="1290"/>
      <c r="S276" s="47"/>
      <c r="T276" s="47" t="s">
        <v>306</v>
      </c>
      <c r="U276" s="47">
        <v>0.77143000000000006</v>
      </c>
      <c r="V276" s="47">
        <v>0.70257000000000003</v>
      </c>
      <c r="W276" s="47">
        <v>0.81842999999999999</v>
      </c>
      <c r="X276" s="47">
        <v>0.76029000000000002</v>
      </c>
      <c r="Y276" s="47">
        <v>0.89363000000000004</v>
      </c>
      <c r="Z276" s="47">
        <v>0.8065500000000001</v>
      </c>
      <c r="AA276" s="47">
        <v>0.85880000000000001</v>
      </c>
      <c r="AB276" s="47">
        <v>0.88872000000000007</v>
      </c>
      <c r="AC276" s="47">
        <v>0.79513</v>
      </c>
      <c r="AD276" s="47">
        <v>0.85995600000000005</v>
      </c>
      <c r="AE276" s="47">
        <v>1.0936699999999999</v>
      </c>
      <c r="AF276" s="47">
        <v>1.1874800000000001</v>
      </c>
      <c r="AG276" s="47">
        <v>10.436656000000001</v>
      </c>
      <c r="AH276" s="1276">
        <v>0</v>
      </c>
      <c r="AI276" s="1277"/>
    </row>
    <row r="277" spans="1:35" s="157" customFormat="1" ht="21.95" customHeight="1" x14ac:dyDescent="0.3">
      <c r="A277" s="100"/>
      <c r="B277" s="2003"/>
      <c r="C277" s="1267"/>
      <c r="D277" s="1268" t="s">
        <v>306</v>
      </c>
      <c r="E277" s="1269">
        <v>0</v>
      </c>
      <c r="F277" s="1269">
        <v>0</v>
      </c>
      <c r="G277" s="1269">
        <v>0</v>
      </c>
      <c r="H277" s="1269">
        <v>0</v>
      </c>
      <c r="I277" s="1269">
        <v>0</v>
      </c>
      <c r="J277" s="1269">
        <v>0</v>
      </c>
      <c r="K277" s="1269">
        <v>0</v>
      </c>
      <c r="L277" s="1269">
        <v>0</v>
      </c>
      <c r="M277" s="1269">
        <v>0</v>
      </c>
      <c r="N277" s="1269">
        <v>0</v>
      </c>
      <c r="O277" s="1269">
        <v>0</v>
      </c>
      <c r="P277" s="1278">
        <v>0</v>
      </c>
      <c r="Q277" s="1270">
        <f t="shared" si="4"/>
        <v>0</v>
      </c>
      <c r="R277" s="1290"/>
      <c r="S277" s="47"/>
      <c r="T277" s="47" t="s">
        <v>307</v>
      </c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1276">
        <v>0</v>
      </c>
    </row>
    <row r="278" spans="1:35" s="157" customFormat="1" ht="21.95" customHeight="1" x14ac:dyDescent="0.3">
      <c r="A278" s="100"/>
      <c r="B278" s="2003"/>
      <c r="C278" s="1267"/>
      <c r="D278" s="1268" t="s">
        <v>307</v>
      </c>
      <c r="E278" s="1269"/>
      <c r="F278" s="1269"/>
      <c r="G278" s="1269"/>
      <c r="H278" s="1269"/>
      <c r="I278" s="1269"/>
      <c r="J278" s="1269"/>
      <c r="K278" s="1269"/>
      <c r="L278" s="1269"/>
      <c r="M278" s="1269"/>
      <c r="N278" s="1269"/>
      <c r="O278" s="1269"/>
      <c r="P278" s="1278"/>
      <c r="Q278" s="1270">
        <f t="shared" si="4"/>
        <v>0</v>
      </c>
      <c r="R278" s="1290"/>
      <c r="S278" s="47"/>
      <c r="T278" s="47" t="s">
        <v>308</v>
      </c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1276">
        <v>0</v>
      </c>
    </row>
    <row r="279" spans="1:35" s="157" customFormat="1" ht="21.95" customHeight="1" x14ac:dyDescent="0.3">
      <c r="A279" s="100"/>
      <c r="B279" s="2004"/>
      <c r="C279" s="1271"/>
      <c r="D279" s="1272" t="s">
        <v>308</v>
      </c>
      <c r="E279" s="1273"/>
      <c r="F279" s="1273"/>
      <c r="G279" s="1273"/>
      <c r="H279" s="1273"/>
      <c r="I279" s="1273"/>
      <c r="J279" s="1273"/>
      <c r="K279" s="1273"/>
      <c r="L279" s="1273"/>
      <c r="M279" s="1273"/>
      <c r="N279" s="1273"/>
      <c r="O279" s="1273"/>
      <c r="P279" s="1279"/>
      <c r="Q279" s="1274">
        <f t="shared" si="4"/>
        <v>0</v>
      </c>
      <c r="R279" s="1290"/>
      <c r="S279" s="47" t="s">
        <v>266</v>
      </c>
      <c r="T279" s="47" t="s">
        <v>305</v>
      </c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1276">
        <v>0</v>
      </c>
    </row>
    <row r="280" spans="1:35" s="157" customFormat="1" ht="21.95" customHeight="1" x14ac:dyDescent="0.3">
      <c r="A280" s="100"/>
      <c r="B280" s="2002">
        <v>70</v>
      </c>
      <c r="C280" s="1263" t="s">
        <v>268</v>
      </c>
      <c r="D280" s="1264" t="s">
        <v>305</v>
      </c>
      <c r="E280" s="1265"/>
      <c r="F280" s="1265"/>
      <c r="G280" s="1265"/>
      <c r="H280" s="1265"/>
      <c r="I280" s="1265"/>
      <c r="J280" s="1265"/>
      <c r="K280" s="1265"/>
      <c r="L280" s="1265"/>
      <c r="M280" s="1265"/>
      <c r="N280" s="1265"/>
      <c r="O280" s="1265"/>
      <c r="P280" s="1275"/>
      <c r="Q280" s="1266">
        <f t="shared" si="4"/>
        <v>0</v>
      </c>
      <c r="R280" s="1290"/>
      <c r="S280" s="47"/>
      <c r="T280" s="47" t="s">
        <v>306</v>
      </c>
      <c r="U280" s="47">
        <v>0</v>
      </c>
      <c r="V280" s="47">
        <v>0</v>
      </c>
      <c r="W280" s="47">
        <v>0</v>
      </c>
      <c r="X280" s="47">
        <v>0</v>
      </c>
      <c r="Y280" s="47">
        <v>0</v>
      </c>
      <c r="Z280" s="47">
        <v>0</v>
      </c>
      <c r="AA280" s="47">
        <v>0</v>
      </c>
      <c r="AB280" s="47">
        <v>0</v>
      </c>
      <c r="AC280" s="47">
        <v>0</v>
      </c>
      <c r="AD280" s="47">
        <v>0</v>
      </c>
      <c r="AE280" s="47">
        <v>0</v>
      </c>
      <c r="AF280" s="47">
        <v>0</v>
      </c>
      <c r="AG280" s="47">
        <v>0</v>
      </c>
      <c r="AH280" s="1276">
        <v>0</v>
      </c>
    </row>
    <row r="281" spans="1:35" s="157" customFormat="1" ht="21.95" customHeight="1" x14ac:dyDescent="0.3">
      <c r="A281" s="100"/>
      <c r="B281" s="2003"/>
      <c r="C281" s="1267"/>
      <c r="D281" s="1268" t="s">
        <v>306</v>
      </c>
      <c r="E281" s="1269">
        <v>15.417299000000002</v>
      </c>
      <c r="F281" s="1269">
        <v>13.888497000000001</v>
      </c>
      <c r="G281" s="1269">
        <v>15.729704</v>
      </c>
      <c r="H281" s="1269">
        <v>15.113339</v>
      </c>
      <c r="I281" s="1269">
        <v>15.366209000000001</v>
      </c>
      <c r="J281" s="1269">
        <v>14.600095</v>
      </c>
      <c r="K281" s="1269">
        <v>12.678851999999999</v>
      </c>
      <c r="L281" s="1269">
        <v>13.280127999999999</v>
      </c>
      <c r="M281" s="1269">
        <v>14.591391999999999</v>
      </c>
      <c r="N281" s="1269">
        <v>14.924323999999999</v>
      </c>
      <c r="O281" s="1269">
        <v>14.008460000000001</v>
      </c>
      <c r="P281" s="1278">
        <v>14.770779999999998</v>
      </c>
      <c r="Q281" s="1270">
        <f t="shared" si="4"/>
        <v>174.369079</v>
      </c>
      <c r="R281" s="1290"/>
      <c r="S281" s="47"/>
      <c r="T281" s="47" t="s">
        <v>307</v>
      </c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1276">
        <v>0</v>
      </c>
    </row>
    <row r="282" spans="1:35" s="157" customFormat="1" ht="21.95" customHeight="1" x14ac:dyDescent="0.3">
      <c r="A282" s="100"/>
      <c r="B282" s="2003"/>
      <c r="C282" s="1267"/>
      <c r="D282" s="1268" t="s">
        <v>307</v>
      </c>
      <c r="E282" s="1269"/>
      <c r="F282" s="1269"/>
      <c r="G282" s="1269"/>
      <c r="H282" s="1269"/>
      <c r="I282" s="1269"/>
      <c r="J282" s="1269"/>
      <c r="K282" s="1269"/>
      <c r="L282" s="1269"/>
      <c r="M282" s="1269"/>
      <c r="N282" s="1269"/>
      <c r="O282" s="1269"/>
      <c r="P282" s="1278"/>
      <c r="Q282" s="1270">
        <f t="shared" si="4"/>
        <v>0</v>
      </c>
      <c r="R282" s="1290"/>
      <c r="S282" s="47"/>
      <c r="T282" s="47" t="s">
        <v>308</v>
      </c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1276">
        <v>0</v>
      </c>
    </row>
    <row r="283" spans="1:35" s="157" customFormat="1" ht="21.95" customHeight="1" x14ac:dyDescent="0.3">
      <c r="A283" s="100"/>
      <c r="B283" s="2004"/>
      <c r="C283" s="1271"/>
      <c r="D283" s="1272" t="s">
        <v>308</v>
      </c>
      <c r="E283" s="1273"/>
      <c r="F283" s="1273"/>
      <c r="G283" s="1273"/>
      <c r="H283" s="1273"/>
      <c r="I283" s="1273"/>
      <c r="J283" s="1273"/>
      <c r="K283" s="1273"/>
      <c r="L283" s="1273"/>
      <c r="M283" s="1273"/>
      <c r="N283" s="1273"/>
      <c r="O283" s="1273"/>
      <c r="P283" s="1279"/>
      <c r="Q283" s="1274">
        <f t="shared" si="4"/>
        <v>0</v>
      </c>
      <c r="R283" s="1290"/>
      <c r="S283" s="47" t="s">
        <v>268</v>
      </c>
      <c r="T283" s="47" t="s">
        <v>305</v>
      </c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1276">
        <v>0</v>
      </c>
    </row>
    <row r="284" spans="1:35" s="157" customFormat="1" ht="21.95" customHeight="1" x14ac:dyDescent="0.3">
      <c r="A284" s="100"/>
      <c r="B284" s="2002">
        <v>71</v>
      </c>
      <c r="C284" s="1263" t="s">
        <v>1741</v>
      </c>
      <c r="D284" s="1264" t="s">
        <v>305</v>
      </c>
      <c r="E284" s="1265"/>
      <c r="F284" s="1265"/>
      <c r="G284" s="1265"/>
      <c r="H284" s="1265"/>
      <c r="I284" s="1265"/>
      <c r="J284" s="1265"/>
      <c r="K284" s="1265"/>
      <c r="L284" s="1265"/>
      <c r="M284" s="1265"/>
      <c r="N284" s="1265"/>
      <c r="O284" s="1265"/>
      <c r="P284" s="1275"/>
      <c r="Q284" s="1266">
        <f t="shared" si="4"/>
        <v>0</v>
      </c>
      <c r="R284" s="1290"/>
      <c r="S284" s="47"/>
      <c r="T284" s="47" t="s">
        <v>306</v>
      </c>
      <c r="U284" s="47">
        <v>15.417299000000002</v>
      </c>
      <c r="V284" s="47">
        <v>13.888497000000001</v>
      </c>
      <c r="W284" s="47">
        <v>15.729704</v>
      </c>
      <c r="X284" s="47">
        <v>15.113339</v>
      </c>
      <c r="Y284" s="47">
        <v>15.366209000000001</v>
      </c>
      <c r="Z284" s="47">
        <v>14.600095</v>
      </c>
      <c r="AA284" s="47">
        <v>12.678851999999999</v>
      </c>
      <c r="AB284" s="47">
        <v>13.280127999999999</v>
      </c>
      <c r="AC284" s="47">
        <v>14.591391999999999</v>
      </c>
      <c r="AD284" s="47">
        <v>14.924323999999999</v>
      </c>
      <c r="AE284" s="47">
        <v>14.008460000000001</v>
      </c>
      <c r="AF284" s="47">
        <v>14.770779999999998</v>
      </c>
      <c r="AG284" s="47">
        <v>174.369079</v>
      </c>
      <c r="AH284" s="1276">
        <v>0</v>
      </c>
    </row>
    <row r="285" spans="1:35" s="157" customFormat="1" ht="21.95" customHeight="1" x14ac:dyDescent="0.3">
      <c r="A285" s="100"/>
      <c r="B285" s="2003"/>
      <c r="C285" s="1267"/>
      <c r="D285" s="1268" t="s">
        <v>306</v>
      </c>
      <c r="E285" s="1269">
        <v>0.1113</v>
      </c>
      <c r="F285" s="1269">
        <v>0.1028</v>
      </c>
      <c r="G285" s="1269">
        <v>0.12940000000000002</v>
      </c>
      <c r="H285" s="1269">
        <v>8.9200000000000002E-2</v>
      </c>
      <c r="I285" s="1269">
        <v>9.290000000000001E-2</v>
      </c>
      <c r="J285" s="1269">
        <v>8.3299999999999999E-2</v>
      </c>
      <c r="K285" s="1269">
        <v>7.9299999999999995E-2</v>
      </c>
      <c r="L285" s="1269">
        <v>0.1014</v>
      </c>
      <c r="M285" s="1269">
        <v>0.1014</v>
      </c>
      <c r="N285" s="1269">
        <v>0.10879999999999999</v>
      </c>
      <c r="O285" s="1269">
        <v>9.5000000000000001E-2</v>
      </c>
      <c r="P285" s="1278">
        <v>6.4700000000000008E-2</v>
      </c>
      <c r="Q285" s="1270">
        <f t="shared" si="4"/>
        <v>1.1595000000000002</v>
      </c>
      <c r="R285" s="1290"/>
      <c r="S285" s="47"/>
      <c r="T285" s="47" t="s">
        <v>307</v>
      </c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1276">
        <v>0</v>
      </c>
    </row>
    <row r="286" spans="1:35" s="157" customFormat="1" ht="21.95" customHeight="1" x14ac:dyDescent="0.3">
      <c r="A286" s="100"/>
      <c r="B286" s="2003"/>
      <c r="C286" s="1267"/>
      <c r="D286" s="1268" t="s">
        <v>307</v>
      </c>
      <c r="E286" s="1269"/>
      <c r="F286" s="1269"/>
      <c r="G286" s="1269"/>
      <c r="H286" s="1269"/>
      <c r="I286" s="1269"/>
      <c r="J286" s="1269"/>
      <c r="K286" s="1269"/>
      <c r="L286" s="1269"/>
      <c r="M286" s="1269"/>
      <c r="N286" s="1269"/>
      <c r="O286" s="1269"/>
      <c r="P286" s="1278"/>
      <c r="Q286" s="1270">
        <f t="shared" si="4"/>
        <v>0</v>
      </c>
      <c r="R286" s="1290"/>
      <c r="S286" s="47"/>
      <c r="T286" s="47" t="s">
        <v>308</v>
      </c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1276">
        <v>0</v>
      </c>
    </row>
    <row r="287" spans="1:35" s="157" customFormat="1" ht="21.95" customHeight="1" x14ac:dyDescent="0.3">
      <c r="A287" s="100"/>
      <c r="B287" s="2004"/>
      <c r="C287" s="1271"/>
      <c r="D287" s="1272" t="s">
        <v>308</v>
      </c>
      <c r="E287" s="1273"/>
      <c r="F287" s="1273"/>
      <c r="G287" s="1273"/>
      <c r="H287" s="1273"/>
      <c r="I287" s="1273"/>
      <c r="J287" s="1273"/>
      <c r="K287" s="1273"/>
      <c r="L287" s="1273"/>
      <c r="M287" s="1273"/>
      <c r="N287" s="1273"/>
      <c r="O287" s="1273"/>
      <c r="P287" s="1279"/>
      <c r="Q287" s="1274">
        <f t="shared" si="4"/>
        <v>0</v>
      </c>
      <c r="R287" s="1290"/>
      <c r="S287" s="47" t="s">
        <v>1741</v>
      </c>
      <c r="T287" s="47" t="s">
        <v>305</v>
      </c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1276">
        <v>0</v>
      </c>
    </row>
    <row r="288" spans="1:35" s="157" customFormat="1" ht="21.95" customHeight="1" x14ac:dyDescent="0.3">
      <c r="A288" s="100"/>
      <c r="B288" s="2002">
        <v>72</v>
      </c>
      <c r="C288" s="1263" t="s">
        <v>270</v>
      </c>
      <c r="D288" s="1264" t="s">
        <v>305</v>
      </c>
      <c r="E288" s="1265"/>
      <c r="F288" s="1265"/>
      <c r="G288" s="1265"/>
      <c r="H288" s="1265"/>
      <c r="I288" s="1265"/>
      <c r="J288" s="1265"/>
      <c r="K288" s="1265"/>
      <c r="L288" s="1265"/>
      <c r="M288" s="1265"/>
      <c r="N288" s="1265"/>
      <c r="O288" s="1265"/>
      <c r="P288" s="1275"/>
      <c r="Q288" s="1266">
        <f t="shared" si="4"/>
        <v>0</v>
      </c>
      <c r="R288" s="1290"/>
      <c r="S288" s="47"/>
      <c r="T288" s="47" t="s">
        <v>306</v>
      </c>
      <c r="U288" s="47">
        <v>0.1113</v>
      </c>
      <c r="V288" s="47">
        <v>0.1028</v>
      </c>
      <c r="W288" s="47">
        <v>0.12940000000000002</v>
      </c>
      <c r="X288" s="47">
        <v>8.9200000000000002E-2</v>
      </c>
      <c r="Y288" s="47">
        <v>9.290000000000001E-2</v>
      </c>
      <c r="Z288" s="47">
        <v>8.3299999999999999E-2</v>
      </c>
      <c r="AA288" s="47">
        <v>7.9299999999999995E-2</v>
      </c>
      <c r="AB288" s="47">
        <v>0.1014</v>
      </c>
      <c r="AC288" s="47">
        <v>0.1014</v>
      </c>
      <c r="AD288" s="47">
        <v>0.10879999999999999</v>
      </c>
      <c r="AE288" s="47">
        <v>9.5000000000000001E-2</v>
      </c>
      <c r="AF288" s="47">
        <v>6.4700000000000008E-2</v>
      </c>
      <c r="AG288" s="47">
        <v>1.1595000000000002</v>
      </c>
      <c r="AH288" s="1276">
        <v>0</v>
      </c>
    </row>
    <row r="289" spans="1:34" s="157" customFormat="1" ht="21.95" customHeight="1" x14ac:dyDescent="0.3">
      <c r="A289" s="100"/>
      <c r="B289" s="2003"/>
      <c r="C289" s="1267"/>
      <c r="D289" s="1268" t="s">
        <v>306</v>
      </c>
      <c r="E289" s="1269">
        <v>0</v>
      </c>
      <c r="F289" s="1269">
        <v>0</v>
      </c>
      <c r="G289" s="1269">
        <v>0</v>
      </c>
      <c r="H289" s="1269">
        <v>0</v>
      </c>
      <c r="I289" s="1269">
        <v>0</v>
      </c>
      <c r="J289" s="1269">
        <v>0</v>
      </c>
      <c r="K289" s="1269">
        <v>0</v>
      </c>
      <c r="L289" s="1269">
        <v>0</v>
      </c>
      <c r="M289" s="1269">
        <v>0</v>
      </c>
      <c r="N289" s="1269">
        <v>0</v>
      </c>
      <c r="O289" s="1269">
        <v>4.1999999999999996E-4</v>
      </c>
      <c r="P289" s="1278">
        <v>9.4399999999999987E-3</v>
      </c>
      <c r="Q289" s="1270">
        <f t="shared" si="4"/>
        <v>9.859999999999999E-3</v>
      </c>
      <c r="R289" s="1290"/>
      <c r="S289" s="47"/>
      <c r="T289" s="47" t="s">
        <v>307</v>
      </c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1276">
        <v>0</v>
      </c>
    </row>
    <row r="290" spans="1:34" s="157" customFormat="1" ht="21.95" customHeight="1" x14ac:dyDescent="0.3">
      <c r="A290" s="100"/>
      <c r="B290" s="2003"/>
      <c r="C290" s="1267"/>
      <c r="D290" s="1268" t="s">
        <v>307</v>
      </c>
      <c r="E290" s="1269"/>
      <c r="F290" s="1269"/>
      <c r="G290" s="1269"/>
      <c r="H290" s="1269"/>
      <c r="I290" s="1269"/>
      <c r="J290" s="1269"/>
      <c r="K290" s="1269"/>
      <c r="L290" s="1269"/>
      <c r="M290" s="1269"/>
      <c r="N290" s="1269"/>
      <c r="O290" s="1269"/>
      <c r="P290" s="1278"/>
      <c r="Q290" s="1270">
        <f t="shared" si="4"/>
        <v>0</v>
      </c>
      <c r="R290" s="1290"/>
      <c r="S290" s="47"/>
      <c r="T290" s="47" t="s">
        <v>308</v>
      </c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1276">
        <v>0</v>
      </c>
    </row>
    <row r="291" spans="1:34" s="157" customFormat="1" ht="21.95" customHeight="1" x14ac:dyDescent="0.3">
      <c r="A291" s="100"/>
      <c r="B291" s="2004"/>
      <c r="C291" s="1271"/>
      <c r="D291" s="1272" t="s">
        <v>308</v>
      </c>
      <c r="E291" s="1273"/>
      <c r="F291" s="1273"/>
      <c r="G291" s="1273"/>
      <c r="H291" s="1273"/>
      <c r="I291" s="1273"/>
      <c r="J291" s="1273"/>
      <c r="K291" s="1273"/>
      <c r="L291" s="1273"/>
      <c r="M291" s="1273"/>
      <c r="N291" s="1273"/>
      <c r="O291" s="1273"/>
      <c r="P291" s="1279"/>
      <c r="Q291" s="1274">
        <f t="shared" si="4"/>
        <v>0</v>
      </c>
      <c r="R291" s="1290"/>
      <c r="S291" s="47" t="s">
        <v>270</v>
      </c>
      <c r="T291" s="47" t="s">
        <v>305</v>
      </c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1276">
        <v>0</v>
      </c>
    </row>
    <row r="292" spans="1:34" s="157" customFormat="1" ht="21.95" customHeight="1" x14ac:dyDescent="0.3">
      <c r="A292" s="100"/>
      <c r="B292" s="2002">
        <v>73</v>
      </c>
      <c r="C292" s="1263" t="s">
        <v>272</v>
      </c>
      <c r="D292" s="1264" t="s">
        <v>305</v>
      </c>
      <c r="E292" s="1265"/>
      <c r="F292" s="1265"/>
      <c r="G292" s="1265"/>
      <c r="H292" s="1265"/>
      <c r="I292" s="1265"/>
      <c r="J292" s="1265"/>
      <c r="K292" s="1265"/>
      <c r="L292" s="1265"/>
      <c r="M292" s="1265"/>
      <c r="N292" s="1265"/>
      <c r="O292" s="1265"/>
      <c r="P292" s="1275"/>
      <c r="Q292" s="1266">
        <f t="shared" si="4"/>
        <v>0</v>
      </c>
      <c r="R292" s="1290"/>
      <c r="S292" s="47"/>
      <c r="T292" s="47" t="s">
        <v>306</v>
      </c>
      <c r="U292" s="47">
        <v>0</v>
      </c>
      <c r="V292" s="47">
        <v>0</v>
      </c>
      <c r="W292" s="47">
        <v>0</v>
      </c>
      <c r="X292" s="47">
        <v>0</v>
      </c>
      <c r="Y292" s="47">
        <v>0</v>
      </c>
      <c r="Z292" s="47">
        <v>0</v>
      </c>
      <c r="AA292" s="47">
        <v>0</v>
      </c>
      <c r="AB292" s="47">
        <v>0</v>
      </c>
      <c r="AC292" s="47">
        <v>0</v>
      </c>
      <c r="AD292" s="47">
        <v>0</v>
      </c>
      <c r="AE292" s="47">
        <v>4.1999999999999996E-4</v>
      </c>
      <c r="AF292" s="47">
        <v>9.4399999999999987E-3</v>
      </c>
      <c r="AG292" s="47">
        <v>9.859999999999999E-3</v>
      </c>
      <c r="AH292" s="1276">
        <v>0</v>
      </c>
    </row>
    <row r="293" spans="1:34" s="157" customFormat="1" ht="21.95" customHeight="1" x14ac:dyDescent="0.3">
      <c r="A293" s="100"/>
      <c r="B293" s="2003"/>
      <c r="C293" s="1267"/>
      <c r="D293" s="1268" t="s">
        <v>306</v>
      </c>
      <c r="E293" s="1269">
        <v>0</v>
      </c>
      <c r="F293" s="1269">
        <v>0</v>
      </c>
      <c r="G293" s="1269">
        <v>0</v>
      </c>
      <c r="H293" s="1269">
        <v>0</v>
      </c>
      <c r="I293" s="1269">
        <v>0</v>
      </c>
      <c r="J293" s="1269">
        <v>0</v>
      </c>
      <c r="K293" s="1269">
        <v>0</v>
      </c>
      <c r="L293" s="1269">
        <v>0</v>
      </c>
      <c r="M293" s="1269">
        <v>0</v>
      </c>
      <c r="N293" s="1269">
        <v>0</v>
      </c>
      <c r="O293" s="1269">
        <v>0</v>
      </c>
      <c r="P293" s="1278">
        <v>0</v>
      </c>
      <c r="Q293" s="1270">
        <f t="shared" si="4"/>
        <v>0</v>
      </c>
      <c r="R293" s="1290"/>
      <c r="S293" s="47"/>
      <c r="T293" s="47" t="s">
        <v>307</v>
      </c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1276">
        <v>0</v>
      </c>
    </row>
    <row r="294" spans="1:34" s="157" customFormat="1" ht="21.95" customHeight="1" x14ac:dyDescent="0.3">
      <c r="A294" s="100"/>
      <c r="B294" s="2003"/>
      <c r="C294" s="1267"/>
      <c r="D294" s="1268" t="s">
        <v>307</v>
      </c>
      <c r="E294" s="1269"/>
      <c r="F294" s="1269"/>
      <c r="G294" s="1269"/>
      <c r="H294" s="1269"/>
      <c r="I294" s="1269"/>
      <c r="J294" s="1269"/>
      <c r="K294" s="1269"/>
      <c r="L294" s="1269"/>
      <c r="M294" s="1269"/>
      <c r="N294" s="1269"/>
      <c r="O294" s="1269"/>
      <c r="P294" s="1278"/>
      <c r="Q294" s="1270">
        <f t="shared" si="4"/>
        <v>0</v>
      </c>
      <c r="R294" s="1290"/>
      <c r="S294" s="47"/>
      <c r="T294" s="47" t="s">
        <v>308</v>
      </c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1276">
        <v>0</v>
      </c>
    </row>
    <row r="295" spans="1:34" s="157" customFormat="1" ht="21.95" customHeight="1" x14ac:dyDescent="0.3">
      <c r="A295" s="100"/>
      <c r="B295" s="2004"/>
      <c r="C295" s="1271"/>
      <c r="D295" s="1272" t="s">
        <v>308</v>
      </c>
      <c r="E295" s="1273"/>
      <c r="F295" s="1273"/>
      <c r="G295" s="1273"/>
      <c r="H295" s="1273"/>
      <c r="I295" s="1273"/>
      <c r="J295" s="1273"/>
      <c r="K295" s="1273"/>
      <c r="L295" s="1273"/>
      <c r="M295" s="1273"/>
      <c r="N295" s="1273"/>
      <c r="O295" s="1273"/>
      <c r="P295" s="1279"/>
      <c r="Q295" s="1274">
        <f t="shared" si="4"/>
        <v>0</v>
      </c>
      <c r="R295" s="1290"/>
      <c r="S295" s="47" t="s">
        <v>272</v>
      </c>
      <c r="T295" s="47" t="s">
        <v>305</v>
      </c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1276">
        <v>0</v>
      </c>
    </row>
    <row r="296" spans="1:34" s="73" customFormat="1" ht="21.95" customHeight="1" x14ac:dyDescent="0.3">
      <c r="A296" s="75"/>
      <c r="B296" s="2002">
        <v>74</v>
      </c>
      <c r="C296" s="1263" t="s">
        <v>274</v>
      </c>
      <c r="D296" s="1264" t="s">
        <v>305</v>
      </c>
      <c r="E296" s="1265"/>
      <c r="F296" s="1265"/>
      <c r="G296" s="1265"/>
      <c r="H296" s="1265"/>
      <c r="I296" s="1265"/>
      <c r="J296" s="1265"/>
      <c r="K296" s="1265"/>
      <c r="L296" s="1265"/>
      <c r="M296" s="1265"/>
      <c r="N296" s="1265"/>
      <c r="O296" s="1265"/>
      <c r="P296" s="1275"/>
      <c r="Q296" s="1266">
        <f t="shared" si="4"/>
        <v>0</v>
      </c>
      <c r="R296" s="122"/>
      <c r="S296" s="47"/>
      <c r="T296" s="47" t="s">
        <v>306</v>
      </c>
      <c r="U296" s="47">
        <v>0</v>
      </c>
      <c r="V296" s="47">
        <v>0</v>
      </c>
      <c r="W296" s="47">
        <v>0</v>
      </c>
      <c r="X296" s="47">
        <v>0</v>
      </c>
      <c r="Y296" s="47">
        <v>0</v>
      </c>
      <c r="Z296" s="47">
        <v>0</v>
      </c>
      <c r="AA296" s="47">
        <v>0</v>
      </c>
      <c r="AB296" s="47">
        <v>0</v>
      </c>
      <c r="AC296" s="47">
        <v>0</v>
      </c>
      <c r="AD296" s="47">
        <v>0</v>
      </c>
      <c r="AE296" s="47">
        <v>0</v>
      </c>
      <c r="AF296" s="47">
        <v>0</v>
      </c>
      <c r="AG296" s="47">
        <v>0</v>
      </c>
      <c r="AH296" s="1276">
        <v>0</v>
      </c>
    </row>
    <row r="297" spans="1:34" s="73" customFormat="1" ht="21.95" customHeight="1" x14ac:dyDescent="0.3">
      <c r="A297" s="75"/>
      <c r="B297" s="2003"/>
      <c r="C297" s="1267"/>
      <c r="D297" s="1268" t="s">
        <v>306</v>
      </c>
      <c r="E297" s="1269">
        <v>5.3092799999999993</v>
      </c>
      <c r="F297" s="1269">
        <v>5.0727700000000002</v>
      </c>
      <c r="G297" s="1269">
        <v>4.2188599999999994</v>
      </c>
      <c r="H297" s="1269">
        <v>5.3256099999999993</v>
      </c>
      <c r="I297" s="1269">
        <v>5.8817330000000005</v>
      </c>
      <c r="J297" s="1269">
        <v>5.8387000000000002</v>
      </c>
      <c r="K297" s="1269">
        <v>5.6270670000000003</v>
      </c>
      <c r="L297" s="1269">
        <v>5.9513299999999996</v>
      </c>
      <c r="M297" s="1269">
        <v>1.3507799999999999</v>
      </c>
      <c r="N297" s="1269">
        <v>0</v>
      </c>
      <c r="O297" s="1269">
        <v>0</v>
      </c>
      <c r="P297" s="1278">
        <v>0</v>
      </c>
      <c r="Q297" s="1270">
        <f t="shared" si="4"/>
        <v>44.576129999999992</v>
      </c>
      <c r="R297" s="122"/>
      <c r="S297" s="47"/>
      <c r="T297" s="47" t="s">
        <v>307</v>
      </c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1276">
        <v>0</v>
      </c>
    </row>
    <row r="298" spans="1:34" s="73" customFormat="1" ht="21.95" customHeight="1" x14ac:dyDescent="0.3">
      <c r="A298" s="75"/>
      <c r="B298" s="2003"/>
      <c r="C298" s="1267"/>
      <c r="D298" s="1268" t="s">
        <v>307</v>
      </c>
      <c r="E298" s="1269"/>
      <c r="F298" s="1269"/>
      <c r="G298" s="1269"/>
      <c r="H298" s="1269"/>
      <c r="I298" s="1269"/>
      <c r="J298" s="1269"/>
      <c r="K298" s="1269"/>
      <c r="L298" s="1269"/>
      <c r="M298" s="1269"/>
      <c r="N298" s="1269"/>
      <c r="O298" s="1269"/>
      <c r="P298" s="1278"/>
      <c r="Q298" s="1270">
        <f t="shared" si="4"/>
        <v>0</v>
      </c>
      <c r="R298" s="122"/>
      <c r="S298" s="47"/>
      <c r="T298" s="47" t="s">
        <v>308</v>
      </c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1276">
        <v>0</v>
      </c>
    </row>
    <row r="299" spans="1:34" s="73" customFormat="1" ht="21.95" customHeight="1" x14ac:dyDescent="0.3">
      <c r="A299" s="75"/>
      <c r="B299" s="2004"/>
      <c r="C299" s="1271"/>
      <c r="D299" s="1272" t="s">
        <v>308</v>
      </c>
      <c r="E299" s="1273"/>
      <c r="F299" s="1273"/>
      <c r="G299" s="1273"/>
      <c r="H299" s="1273"/>
      <c r="I299" s="1273"/>
      <c r="J299" s="1273"/>
      <c r="K299" s="1273"/>
      <c r="L299" s="1273"/>
      <c r="M299" s="1273"/>
      <c r="N299" s="1273"/>
      <c r="O299" s="1273"/>
      <c r="P299" s="1279"/>
      <c r="Q299" s="1274">
        <f t="shared" si="4"/>
        <v>0</v>
      </c>
      <c r="R299" s="122"/>
      <c r="S299" s="47" t="s">
        <v>274</v>
      </c>
      <c r="T299" s="47" t="s">
        <v>305</v>
      </c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1276">
        <v>0</v>
      </c>
    </row>
    <row r="300" spans="1:34" ht="21.95" customHeight="1" x14ac:dyDescent="0.3">
      <c r="B300" s="2002">
        <v>75</v>
      </c>
      <c r="C300" s="1263" t="s">
        <v>1745</v>
      </c>
      <c r="D300" s="1264" t="s">
        <v>305</v>
      </c>
      <c r="E300" s="1265"/>
      <c r="F300" s="1265"/>
      <c r="G300" s="1265"/>
      <c r="H300" s="1265"/>
      <c r="I300" s="1265"/>
      <c r="J300" s="1265"/>
      <c r="K300" s="1265"/>
      <c r="L300" s="1265"/>
      <c r="M300" s="1265"/>
      <c r="N300" s="1265"/>
      <c r="O300" s="1265"/>
      <c r="P300" s="1275"/>
      <c r="Q300" s="1266">
        <f t="shared" si="4"/>
        <v>0</v>
      </c>
      <c r="T300" s="47" t="s">
        <v>306</v>
      </c>
      <c r="U300" s="47">
        <v>5.3092799999999993</v>
      </c>
      <c r="V300" s="47">
        <v>5.0727700000000002</v>
      </c>
      <c r="W300" s="47">
        <v>4.2188599999999994</v>
      </c>
      <c r="X300" s="47">
        <v>5.3256099999999993</v>
      </c>
      <c r="Y300" s="47">
        <v>5.8817330000000005</v>
      </c>
      <c r="Z300" s="47">
        <v>5.8387000000000002</v>
      </c>
      <c r="AA300" s="47">
        <v>5.6270670000000003</v>
      </c>
      <c r="AB300" s="47">
        <v>5.9513299999999996</v>
      </c>
      <c r="AC300" s="47">
        <v>1.3507799999999999</v>
      </c>
      <c r="AD300" s="47">
        <v>0</v>
      </c>
      <c r="AE300" s="47">
        <v>0</v>
      </c>
      <c r="AF300" s="47">
        <v>0</v>
      </c>
      <c r="AG300" s="47">
        <v>44.576129999999992</v>
      </c>
      <c r="AH300" s="1276">
        <v>0</v>
      </c>
    </row>
    <row r="301" spans="1:34" ht="21.95" customHeight="1" x14ac:dyDescent="0.3">
      <c r="B301" s="2003"/>
      <c r="C301" s="1267"/>
      <c r="D301" s="1268" t="s">
        <v>306</v>
      </c>
      <c r="E301" s="1269">
        <v>0</v>
      </c>
      <c r="F301" s="1269">
        <v>0</v>
      </c>
      <c r="G301" s="1269">
        <v>0</v>
      </c>
      <c r="H301" s="1269">
        <v>0</v>
      </c>
      <c r="I301" s="1269">
        <v>0</v>
      </c>
      <c r="J301" s="1269">
        <v>0</v>
      </c>
      <c r="K301" s="1269">
        <v>0</v>
      </c>
      <c r="L301" s="1269">
        <v>0</v>
      </c>
      <c r="M301" s="1269">
        <v>0</v>
      </c>
      <c r="N301" s="1269">
        <v>0</v>
      </c>
      <c r="O301" s="1269">
        <v>0</v>
      </c>
      <c r="P301" s="1278">
        <v>0</v>
      </c>
      <c r="Q301" s="1270">
        <f t="shared" si="4"/>
        <v>0</v>
      </c>
      <c r="T301" s="47" t="s">
        <v>307</v>
      </c>
      <c r="AH301" s="1276">
        <v>0</v>
      </c>
    </row>
    <row r="302" spans="1:34" ht="21.95" customHeight="1" x14ac:dyDescent="0.3">
      <c r="B302" s="2003"/>
      <c r="C302" s="1267"/>
      <c r="D302" s="1268" t="s">
        <v>307</v>
      </c>
      <c r="E302" s="1269"/>
      <c r="F302" s="1269"/>
      <c r="G302" s="1269"/>
      <c r="H302" s="1269"/>
      <c r="I302" s="1269"/>
      <c r="J302" s="1269"/>
      <c r="K302" s="1269"/>
      <c r="L302" s="1269"/>
      <c r="M302" s="1269"/>
      <c r="N302" s="1269"/>
      <c r="O302" s="1269"/>
      <c r="P302" s="1278"/>
      <c r="Q302" s="1270">
        <f t="shared" si="4"/>
        <v>0</v>
      </c>
      <c r="T302" s="47" t="s">
        <v>308</v>
      </c>
      <c r="AH302" s="1276">
        <v>0</v>
      </c>
    </row>
    <row r="303" spans="1:34" ht="21.95" customHeight="1" x14ac:dyDescent="0.3">
      <c r="B303" s="2004"/>
      <c r="C303" s="1271"/>
      <c r="D303" s="1272" t="s">
        <v>308</v>
      </c>
      <c r="E303" s="1273"/>
      <c r="F303" s="1273"/>
      <c r="G303" s="1273"/>
      <c r="H303" s="1273"/>
      <c r="I303" s="1273"/>
      <c r="J303" s="1273"/>
      <c r="K303" s="1273"/>
      <c r="L303" s="1273"/>
      <c r="M303" s="1273"/>
      <c r="N303" s="1273"/>
      <c r="O303" s="1273"/>
      <c r="P303" s="1279"/>
      <c r="Q303" s="1274">
        <f t="shared" si="4"/>
        <v>0</v>
      </c>
      <c r="S303" s="47" t="s">
        <v>1745</v>
      </c>
      <c r="T303" s="47" t="s">
        <v>305</v>
      </c>
      <c r="AH303" s="1276">
        <v>0</v>
      </c>
    </row>
    <row r="304" spans="1:34" ht="21.95" customHeight="1" x14ac:dyDescent="0.3">
      <c r="B304" s="2002">
        <v>76</v>
      </c>
      <c r="C304" s="1263" t="s">
        <v>276</v>
      </c>
      <c r="D304" s="1264" t="s">
        <v>305</v>
      </c>
      <c r="E304" s="1265"/>
      <c r="F304" s="1265"/>
      <c r="G304" s="1265"/>
      <c r="H304" s="1265"/>
      <c r="I304" s="1265"/>
      <c r="J304" s="1265"/>
      <c r="K304" s="1265"/>
      <c r="L304" s="1265"/>
      <c r="M304" s="1265"/>
      <c r="N304" s="1265"/>
      <c r="O304" s="1265"/>
      <c r="P304" s="1275"/>
      <c r="Q304" s="1266">
        <f t="shared" si="4"/>
        <v>0</v>
      </c>
      <c r="T304" s="47" t="s">
        <v>306</v>
      </c>
      <c r="U304" s="47">
        <v>0</v>
      </c>
      <c r="V304" s="47">
        <v>0</v>
      </c>
      <c r="W304" s="47">
        <v>0</v>
      </c>
      <c r="X304" s="47">
        <v>0</v>
      </c>
      <c r="Y304" s="47">
        <v>0</v>
      </c>
      <c r="Z304" s="47">
        <v>0</v>
      </c>
      <c r="AA304" s="47">
        <v>0</v>
      </c>
      <c r="AB304" s="47">
        <v>0</v>
      </c>
      <c r="AC304" s="47">
        <v>0</v>
      </c>
      <c r="AD304" s="47">
        <v>0</v>
      </c>
      <c r="AE304" s="47">
        <v>0</v>
      </c>
      <c r="AF304" s="47">
        <v>0</v>
      </c>
      <c r="AG304" s="47">
        <v>0</v>
      </c>
      <c r="AH304" s="1276">
        <v>0</v>
      </c>
    </row>
    <row r="305" spans="2:34" ht="21.95" customHeight="1" x14ac:dyDescent="0.3">
      <c r="B305" s="2003"/>
      <c r="C305" s="1267"/>
      <c r="D305" s="1268" t="s">
        <v>306</v>
      </c>
      <c r="E305" s="1269">
        <v>0.26233999999999996</v>
      </c>
      <c r="F305" s="1269">
        <v>0.27660000000000001</v>
      </c>
      <c r="G305" s="1269">
        <v>0.28261999999999998</v>
      </c>
      <c r="H305" s="1269">
        <v>0.28205000000000002</v>
      </c>
      <c r="I305" s="1269">
        <v>0.27667000000000003</v>
      </c>
      <c r="J305" s="1269">
        <v>0.24900999999999998</v>
      </c>
      <c r="K305" s="1269">
        <v>0.22909000000000002</v>
      </c>
      <c r="L305" s="1269">
        <v>0.22313</v>
      </c>
      <c r="M305" s="1269">
        <v>0.22377</v>
      </c>
      <c r="N305" s="1269">
        <v>0.22547</v>
      </c>
      <c r="O305" s="1269"/>
      <c r="P305" s="1278"/>
      <c r="Q305" s="1270">
        <f t="shared" si="4"/>
        <v>2.5307499999999998</v>
      </c>
      <c r="T305" s="47" t="s">
        <v>307</v>
      </c>
      <c r="AH305" s="1276">
        <v>0</v>
      </c>
    </row>
    <row r="306" spans="2:34" ht="21.95" customHeight="1" x14ac:dyDescent="0.3">
      <c r="B306" s="2003"/>
      <c r="C306" s="1267"/>
      <c r="D306" s="1268" t="s">
        <v>307</v>
      </c>
      <c r="E306" s="1269"/>
      <c r="F306" s="1269"/>
      <c r="G306" s="1269"/>
      <c r="H306" s="1269"/>
      <c r="I306" s="1269"/>
      <c r="J306" s="1269"/>
      <c r="K306" s="1269"/>
      <c r="L306" s="1269"/>
      <c r="M306" s="1269"/>
      <c r="N306" s="1269"/>
      <c r="O306" s="1269"/>
      <c r="P306" s="1278"/>
      <c r="Q306" s="1270">
        <f t="shared" si="4"/>
        <v>0</v>
      </c>
      <c r="T306" s="47" t="s">
        <v>308</v>
      </c>
      <c r="AH306" s="1276">
        <v>0</v>
      </c>
    </row>
    <row r="307" spans="2:34" ht="21.95" customHeight="1" x14ac:dyDescent="0.3">
      <c r="B307" s="2004"/>
      <c r="C307" s="1271"/>
      <c r="D307" s="1272" t="s">
        <v>308</v>
      </c>
      <c r="E307" s="1273"/>
      <c r="F307" s="1273"/>
      <c r="G307" s="1273"/>
      <c r="H307" s="1273"/>
      <c r="I307" s="1273"/>
      <c r="J307" s="1273"/>
      <c r="K307" s="1273"/>
      <c r="L307" s="1273"/>
      <c r="M307" s="1273"/>
      <c r="N307" s="1273"/>
      <c r="O307" s="1273"/>
      <c r="P307" s="1279"/>
      <c r="Q307" s="1274">
        <f t="shared" si="4"/>
        <v>0</v>
      </c>
      <c r="S307" s="47" t="s">
        <v>276</v>
      </c>
      <c r="T307" s="47" t="s">
        <v>305</v>
      </c>
      <c r="AH307" s="1276">
        <v>0</v>
      </c>
    </row>
    <row r="308" spans="2:34" ht="21.95" customHeight="1" x14ac:dyDescent="0.3">
      <c r="B308" s="2002">
        <v>77</v>
      </c>
      <c r="C308" s="1263" t="s">
        <v>1823</v>
      </c>
      <c r="D308" s="1264" t="s">
        <v>305</v>
      </c>
      <c r="E308" s="1265"/>
      <c r="F308" s="1265"/>
      <c r="G308" s="1265"/>
      <c r="H308" s="1265"/>
      <c r="I308" s="1265"/>
      <c r="J308" s="1265"/>
      <c r="K308" s="1265"/>
      <c r="L308" s="1265"/>
      <c r="M308" s="1265"/>
      <c r="N308" s="1265"/>
      <c r="O308" s="1265"/>
      <c r="P308" s="1275"/>
      <c r="Q308" s="1266">
        <f t="shared" si="4"/>
        <v>0</v>
      </c>
      <c r="T308" s="47" t="s">
        <v>306</v>
      </c>
      <c r="U308" s="47">
        <v>0.26233999999999996</v>
      </c>
      <c r="V308" s="47">
        <v>0.27660000000000001</v>
      </c>
      <c r="W308" s="47">
        <v>0.28261999999999998</v>
      </c>
      <c r="X308" s="47">
        <v>0.28205000000000002</v>
      </c>
      <c r="Y308" s="47">
        <v>0.27667000000000003</v>
      </c>
      <c r="Z308" s="47">
        <v>0.24900999999999998</v>
      </c>
      <c r="AA308" s="47">
        <v>0.22909000000000002</v>
      </c>
      <c r="AB308" s="47">
        <v>0.22313</v>
      </c>
      <c r="AC308" s="47">
        <v>0.22377</v>
      </c>
      <c r="AD308" s="47">
        <v>0.22547</v>
      </c>
      <c r="AG308" s="47">
        <v>2.5307499999999998</v>
      </c>
      <c r="AH308" s="1276">
        <v>0</v>
      </c>
    </row>
    <row r="309" spans="2:34" ht="21.95" customHeight="1" x14ac:dyDescent="0.3">
      <c r="B309" s="2003"/>
      <c r="C309" s="1267"/>
      <c r="D309" s="1268" t="s">
        <v>306</v>
      </c>
      <c r="E309" s="1269">
        <v>0</v>
      </c>
      <c r="F309" s="1269">
        <v>0</v>
      </c>
      <c r="G309" s="1269">
        <v>0</v>
      </c>
      <c r="H309" s="1269">
        <v>0</v>
      </c>
      <c r="I309" s="1269">
        <v>0</v>
      </c>
      <c r="J309" s="1269">
        <v>0</v>
      </c>
      <c r="K309" s="1269">
        <v>0</v>
      </c>
      <c r="L309" s="1269">
        <v>0</v>
      </c>
      <c r="M309" s="1269">
        <v>0</v>
      </c>
      <c r="N309" s="1269">
        <v>0</v>
      </c>
      <c r="O309" s="1269">
        <v>0</v>
      </c>
      <c r="P309" s="1278">
        <v>0</v>
      </c>
      <c r="Q309" s="1270">
        <f t="shared" si="4"/>
        <v>0</v>
      </c>
      <c r="T309" s="47" t="s">
        <v>307</v>
      </c>
      <c r="AH309" s="1276">
        <v>0</v>
      </c>
    </row>
    <row r="310" spans="2:34" ht="21.95" customHeight="1" x14ac:dyDescent="0.3">
      <c r="B310" s="2003"/>
      <c r="C310" s="1267"/>
      <c r="D310" s="1268" t="s">
        <v>307</v>
      </c>
      <c r="E310" s="1269"/>
      <c r="F310" s="1269"/>
      <c r="G310" s="1269"/>
      <c r="H310" s="1269"/>
      <c r="I310" s="1269"/>
      <c r="J310" s="1269"/>
      <c r="K310" s="1269"/>
      <c r="L310" s="1269"/>
      <c r="M310" s="1269"/>
      <c r="N310" s="1269"/>
      <c r="O310" s="1269"/>
      <c r="P310" s="1278"/>
      <c r="Q310" s="1270">
        <f t="shared" si="4"/>
        <v>0</v>
      </c>
      <c r="T310" s="47" t="s">
        <v>308</v>
      </c>
      <c r="AH310" s="1276">
        <v>0</v>
      </c>
    </row>
    <row r="311" spans="2:34" ht="21.95" customHeight="1" x14ac:dyDescent="0.3">
      <c r="B311" s="2004"/>
      <c r="C311" s="1271"/>
      <c r="D311" s="1272" t="s">
        <v>308</v>
      </c>
      <c r="E311" s="1273"/>
      <c r="F311" s="1273"/>
      <c r="G311" s="1273"/>
      <c r="H311" s="1273"/>
      <c r="I311" s="1273"/>
      <c r="J311" s="1273"/>
      <c r="K311" s="1273"/>
      <c r="L311" s="1273"/>
      <c r="M311" s="1273"/>
      <c r="N311" s="1273"/>
      <c r="O311" s="1273"/>
      <c r="P311" s="1279"/>
      <c r="Q311" s="1274">
        <f t="shared" si="4"/>
        <v>0</v>
      </c>
      <c r="S311" s="47" t="s">
        <v>1823</v>
      </c>
      <c r="T311" s="47" t="s">
        <v>305</v>
      </c>
      <c r="AH311" s="1276">
        <v>0</v>
      </c>
    </row>
    <row r="312" spans="2:34" ht="21.95" customHeight="1" x14ac:dyDescent="0.3">
      <c r="B312" s="2002">
        <v>78</v>
      </c>
      <c r="C312" s="1263" t="s">
        <v>278</v>
      </c>
      <c r="D312" s="1264" t="s">
        <v>305</v>
      </c>
      <c r="E312" s="1265">
        <v>0.16165599999999999</v>
      </c>
      <c r="F312" s="1265">
        <v>0.48430399999999996</v>
      </c>
      <c r="G312" s="1265">
        <v>0.61797400000000002</v>
      </c>
      <c r="H312" s="1265">
        <v>0.773038</v>
      </c>
      <c r="I312" s="1265">
        <v>0.65878999999999999</v>
      </c>
      <c r="J312" s="1265">
        <v>0.66836399999999996</v>
      </c>
      <c r="K312" s="1265">
        <v>0.78649499999999994</v>
      </c>
      <c r="L312" s="1265">
        <v>0.45442700000000003</v>
      </c>
      <c r="M312" s="1265">
        <v>0.53275500000000009</v>
      </c>
      <c r="N312" s="1265">
        <v>0.28309300000000004</v>
      </c>
      <c r="O312" s="1265">
        <v>3.6865000000000002E-2</v>
      </c>
      <c r="P312" s="1275">
        <v>0.184748</v>
      </c>
      <c r="Q312" s="1266">
        <f t="shared" si="4"/>
        <v>5.6425089999999996</v>
      </c>
      <c r="T312" s="47" t="s">
        <v>306</v>
      </c>
      <c r="U312" s="47">
        <v>0</v>
      </c>
      <c r="V312" s="47">
        <v>0</v>
      </c>
      <c r="W312" s="47">
        <v>0</v>
      </c>
      <c r="X312" s="47">
        <v>0</v>
      </c>
      <c r="Y312" s="47">
        <v>0</v>
      </c>
      <c r="Z312" s="47">
        <v>0</v>
      </c>
      <c r="AA312" s="47">
        <v>0</v>
      </c>
      <c r="AB312" s="47">
        <v>0</v>
      </c>
      <c r="AC312" s="47">
        <v>0</v>
      </c>
      <c r="AD312" s="47">
        <v>0</v>
      </c>
      <c r="AE312" s="47">
        <v>0</v>
      </c>
      <c r="AF312" s="47">
        <v>0</v>
      </c>
      <c r="AG312" s="47">
        <v>0</v>
      </c>
      <c r="AH312" s="1276">
        <v>0</v>
      </c>
    </row>
    <row r="313" spans="2:34" ht="21.95" customHeight="1" x14ac:dyDescent="0.3">
      <c r="B313" s="2003"/>
      <c r="C313" s="1267"/>
      <c r="D313" s="1268" t="s">
        <v>306</v>
      </c>
      <c r="E313" s="1269"/>
      <c r="F313" s="1269"/>
      <c r="G313" s="1269"/>
      <c r="H313" s="1269"/>
      <c r="I313" s="1269"/>
      <c r="J313" s="1269"/>
      <c r="K313" s="1269"/>
      <c r="L313" s="1269"/>
      <c r="M313" s="1269"/>
      <c r="N313" s="1269"/>
      <c r="O313" s="1269"/>
      <c r="P313" s="1278"/>
      <c r="Q313" s="1270">
        <f t="shared" si="4"/>
        <v>0</v>
      </c>
      <c r="T313" s="47" t="s">
        <v>307</v>
      </c>
      <c r="AH313" s="1276">
        <v>0</v>
      </c>
    </row>
    <row r="314" spans="2:34" ht="21.95" customHeight="1" x14ac:dyDescent="0.3">
      <c r="B314" s="2003"/>
      <c r="C314" s="1267"/>
      <c r="D314" s="1268" t="s">
        <v>307</v>
      </c>
      <c r="E314" s="1269"/>
      <c r="F314" s="1269"/>
      <c r="G314" s="1269"/>
      <c r="H314" s="1269"/>
      <c r="I314" s="1269"/>
      <c r="J314" s="1269"/>
      <c r="K314" s="1269"/>
      <c r="L314" s="1269"/>
      <c r="M314" s="1269"/>
      <c r="N314" s="1269"/>
      <c r="O314" s="1269"/>
      <c r="P314" s="1278"/>
      <c r="Q314" s="1270">
        <f t="shared" si="4"/>
        <v>0</v>
      </c>
      <c r="T314" s="47" t="s">
        <v>308</v>
      </c>
      <c r="AH314" s="1276">
        <v>0</v>
      </c>
    </row>
    <row r="315" spans="2:34" ht="21.95" customHeight="1" x14ac:dyDescent="0.3">
      <c r="B315" s="2004"/>
      <c r="C315" s="1271"/>
      <c r="D315" s="1272" t="s">
        <v>308</v>
      </c>
      <c r="E315" s="1273"/>
      <c r="F315" s="1273"/>
      <c r="G315" s="1273"/>
      <c r="H315" s="1273"/>
      <c r="I315" s="1273"/>
      <c r="J315" s="1273"/>
      <c r="K315" s="1273"/>
      <c r="L315" s="1273"/>
      <c r="M315" s="1273"/>
      <c r="N315" s="1273"/>
      <c r="O315" s="1273"/>
      <c r="P315" s="1279"/>
      <c r="Q315" s="1274">
        <f t="shared" si="4"/>
        <v>0</v>
      </c>
      <c r="S315" s="47" t="s">
        <v>278</v>
      </c>
      <c r="T315" s="47" t="s">
        <v>305</v>
      </c>
      <c r="U315" s="47">
        <v>0.16165599999999999</v>
      </c>
      <c r="V315" s="47">
        <v>0.48430399999999996</v>
      </c>
      <c r="W315" s="47">
        <v>0.61797400000000002</v>
      </c>
      <c r="X315" s="47">
        <v>0.773038</v>
      </c>
      <c r="Y315" s="47">
        <v>0.65878999999999999</v>
      </c>
      <c r="Z315" s="47">
        <v>0.66836399999999996</v>
      </c>
      <c r="AA315" s="47">
        <v>0.78649499999999994</v>
      </c>
      <c r="AB315" s="47">
        <v>0.45442700000000003</v>
      </c>
      <c r="AC315" s="47">
        <v>0.53275500000000009</v>
      </c>
      <c r="AD315" s="47">
        <v>0.28309300000000004</v>
      </c>
      <c r="AE315" s="47">
        <v>3.6865000000000002E-2</v>
      </c>
      <c r="AF315" s="47">
        <v>0.184748</v>
      </c>
      <c r="AG315" s="47">
        <v>5.6425089999999996</v>
      </c>
      <c r="AH315" s="1276">
        <v>0</v>
      </c>
    </row>
    <row r="316" spans="2:34" ht="21.95" customHeight="1" x14ac:dyDescent="0.3">
      <c r="B316" s="2002">
        <v>79</v>
      </c>
      <c r="C316" s="1263" t="s">
        <v>1822</v>
      </c>
      <c r="D316" s="1264" t="s">
        <v>305</v>
      </c>
      <c r="E316" s="1265"/>
      <c r="F316" s="1265"/>
      <c r="G316" s="1265"/>
      <c r="H316" s="1265"/>
      <c r="I316" s="1265"/>
      <c r="J316" s="1265"/>
      <c r="K316" s="1265"/>
      <c r="L316" s="1265"/>
      <c r="M316" s="1265"/>
      <c r="N316" s="1265"/>
      <c r="O316" s="1265"/>
      <c r="P316" s="1275"/>
      <c r="Q316" s="1266">
        <f t="shared" si="4"/>
        <v>0</v>
      </c>
      <c r="T316" s="47" t="s">
        <v>306</v>
      </c>
      <c r="AH316" s="1276">
        <v>0</v>
      </c>
    </row>
    <row r="317" spans="2:34" ht="21.95" customHeight="1" x14ac:dyDescent="0.3">
      <c r="B317" s="2003"/>
      <c r="C317" s="1267"/>
      <c r="D317" s="1268" t="s">
        <v>306</v>
      </c>
      <c r="E317" s="1269">
        <v>0</v>
      </c>
      <c r="F317" s="1269">
        <v>2.2890000000000002E-3</v>
      </c>
      <c r="G317" s="1269">
        <v>0</v>
      </c>
      <c r="H317" s="1269">
        <v>0</v>
      </c>
      <c r="I317" s="1269">
        <v>2.32E-3</v>
      </c>
      <c r="J317" s="1269">
        <v>0</v>
      </c>
      <c r="K317" s="1269">
        <v>0</v>
      </c>
      <c r="L317" s="1269">
        <v>0</v>
      </c>
      <c r="M317" s="1269">
        <v>0</v>
      </c>
      <c r="N317" s="1269">
        <v>0</v>
      </c>
      <c r="O317" s="1269">
        <v>0</v>
      </c>
      <c r="P317" s="1278">
        <v>0</v>
      </c>
      <c r="Q317" s="1270">
        <f t="shared" si="4"/>
        <v>4.6090000000000002E-3</v>
      </c>
      <c r="T317" s="47" t="s">
        <v>307</v>
      </c>
      <c r="AH317" s="1276">
        <v>0</v>
      </c>
    </row>
    <row r="318" spans="2:34" ht="21.95" customHeight="1" x14ac:dyDescent="0.3">
      <c r="B318" s="2003"/>
      <c r="C318" s="1267"/>
      <c r="D318" s="1268" t="s">
        <v>307</v>
      </c>
      <c r="E318" s="1269"/>
      <c r="F318" s="1269"/>
      <c r="G318" s="1269"/>
      <c r="H318" s="1269"/>
      <c r="I318" s="1269"/>
      <c r="J318" s="1269"/>
      <c r="K318" s="1269"/>
      <c r="L318" s="1269"/>
      <c r="M318" s="1269"/>
      <c r="N318" s="1269"/>
      <c r="O318" s="1269"/>
      <c r="P318" s="1278"/>
      <c r="Q318" s="1270">
        <f t="shared" si="4"/>
        <v>0</v>
      </c>
      <c r="T318" s="47" t="s">
        <v>308</v>
      </c>
      <c r="AH318" s="1276">
        <v>0</v>
      </c>
    </row>
    <row r="319" spans="2:34" ht="21.95" customHeight="1" x14ac:dyDescent="0.3">
      <c r="B319" s="2004"/>
      <c r="C319" s="1271"/>
      <c r="D319" s="1272" t="s">
        <v>308</v>
      </c>
      <c r="E319" s="1273"/>
      <c r="F319" s="1273"/>
      <c r="G319" s="1273"/>
      <c r="H319" s="1273"/>
      <c r="I319" s="1273"/>
      <c r="J319" s="1273"/>
      <c r="K319" s="1273"/>
      <c r="L319" s="1273"/>
      <c r="M319" s="1273"/>
      <c r="N319" s="1273"/>
      <c r="O319" s="1273"/>
      <c r="P319" s="1279"/>
      <c r="Q319" s="1274">
        <f t="shared" si="4"/>
        <v>0</v>
      </c>
      <c r="S319" s="47" t="s">
        <v>1822</v>
      </c>
      <c r="T319" s="47" t="s">
        <v>305</v>
      </c>
      <c r="AH319" s="1276">
        <v>0</v>
      </c>
    </row>
    <row r="320" spans="2:34" ht="21.95" customHeight="1" x14ac:dyDescent="0.3">
      <c r="B320" s="2002">
        <v>80</v>
      </c>
      <c r="C320" s="1263" t="s">
        <v>280</v>
      </c>
      <c r="D320" s="1264" t="s">
        <v>305</v>
      </c>
      <c r="E320" s="1265">
        <v>2.78104</v>
      </c>
      <c r="F320" s="1265">
        <v>2.58033</v>
      </c>
      <c r="G320" s="1265">
        <v>3.3753600000000001</v>
      </c>
      <c r="H320" s="1265">
        <v>2.99777</v>
      </c>
      <c r="I320" s="1265">
        <v>3.4141999999999997</v>
      </c>
      <c r="J320" s="1265">
        <v>3.4115000000000002</v>
      </c>
      <c r="K320" s="1265">
        <v>1.85483</v>
      </c>
      <c r="L320" s="1265">
        <v>1.9119699999999999</v>
      </c>
      <c r="M320" s="1265">
        <v>1.8997299999999999</v>
      </c>
      <c r="N320" s="1265">
        <v>1.9117299999999999</v>
      </c>
      <c r="O320" s="1265">
        <v>1.8311199999999999</v>
      </c>
      <c r="P320" s="1275">
        <v>1.8994500000000001</v>
      </c>
      <c r="Q320" s="1266">
        <f t="shared" si="4"/>
        <v>29.869030000000002</v>
      </c>
      <c r="T320" s="47" t="s">
        <v>306</v>
      </c>
      <c r="U320" s="47">
        <v>0</v>
      </c>
      <c r="V320" s="47">
        <v>2.2890000000000002E-3</v>
      </c>
      <c r="W320" s="47">
        <v>0</v>
      </c>
      <c r="X320" s="47">
        <v>0</v>
      </c>
      <c r="Y320" s="47">
        <v>2.32E-3</v>
      </c>
      <c r="Z320" s="47">
        <v>0</v>
      </c>
      <c r="AA320" s="47">
        <v>0</v>
      </c>
      <c r="AB320" s="47">
        <v>0</v>
      </c>
      <c r="AC320" s="47">
        <v>0</v>
      </c>
      <c r="AD320" s="47">
        <v>0</v>
      </c>
      <c r="AE320" s="47">
        <v>0</v>
      </c>
      <c r="AF320" s="47">
        <v>0</v>
      </c>
      <c r="AG320" s="47">
        <v>4.6090000000000002E-3</v>
      </c>
      <c r="AH320" s="1276">
        <v>0</v>
      </c>
    </row>
    <row r="321" spans="2:34" ht="21.95" customHeight="1" x14ac:dyDescent="0.3">
      <c r="B321" s="2003"/>
      <c r="C321" s="1267"/>
      <c r="D321" s="1268" t="s">
        <v>306</v>
      </c>
      <c r="E321" s="1269">
        <v>1.9499999999999999E-3</v>
      </c>
      <c r="F321" s="1269">
        <v>1.5380000000000001E-3</v>
      </c>
      <c r="G321" s="1269">
        <v>1.237E-3</v>
      </c>
      <c r="H321" s="1269">
        <v>1.1249999999999999E-3</v>
      </c>
      <c r="I321" s="1269">
        <v>9.4199999999999991E-4</v>
      </c>
      <c r="J321" s="1269">
        <v>1.3730000000000001E-3</v>
      </c>
      <c r="K321" s="1269">
        <v>8.3000000000000001E-4</v>
      </c>
      <c r="L321" s="1269">
        <v>1.701E-3</v>
      </c>
      <c r="M321" s="1269">
        <v>9.2500000000000004E-4</v>
      </c>
      <c r="N321" s="1269">
        <v>4.75E-4</v>
      </c>
      <c r="O321" s="1269">
        <v>6.2039999999999994E-3</v>
      </c>
      <c r="P321" s="1278">
        <v>1.9759999999999999E-3</v>
      </c>
      <c r="Q321" s="1270">
        <f t="shared" si="4"/>
        <v>2.0275999999999995E-2</v>
      </c>
      <c r="T321" s="47" t="s">
        <v>307</v>
      </c>
      <c r="AH321" s="1276">
        <v>0</v>
      </c>
    </row>
    <row r="322" spans="2:34" ht="21.95" customHeight="1" x14ac:dyDescent="0.3">
      <c r="B322" s="2003"/>
      <c r="C322" s="1267"/>
      <c r="D322" s="1268" t="s">
        <v>307</v>
      </c>
      <c r="E322" s="1269"/>
      <c r="F322" s="1269"/>
      <c r="G322" s="1269"/>
      <c r="H322" s="1269"/>
      <c r="I322" s="1269"/>
      <c r="J322" s="1269"/>
      <c r="K322" s="1269"/>
      <c r="L322" s="1269"/>
      <c r="M322" s="1269"/>
      <c r="N322" s="1269"/>
      <c r="O322" s="1269"/>
      <c r="P322" s="1278"/>
      <c r="Q322" s="1270">
        <f t="shared" si="4"/>
        <v>0</v>
      </c>
      <c r="T322" s="47" t="s">
        <v>308</v>
      </c>
      <c r="AH322" s="1276">
        <v>0</v>
      </c>
    </row>
    <row r="323" spans="2:34" ht="21.95" customHeight="1" x14ac:dyDescent="0.3">
      <c r="B323" s="2004"/>
      <c r="C323" s="1271"/>
      <c r="D323" s="1272" t="s">
        <v>308</v>
      </c>
      <c r="E323" s="1273"/>
      <c r="F323" s="1273"/>
      <c r="G323" s="1273"/>
      <c r="H323" s="1273"/>
      <c r="I323" s="1273"/>
      <c r="J323" s="1273"/>
      <c r="K323" s="1273"/>
      <c r="L323" s="1273"/>
      <c r="M323" s="1273"/>
      <c r="N323" s="1273"/>
      <c r="O323" s="1273"/>
      <c r="P323" s="1279"/>
      <c r="Q323" s="1274">
        <f t="shared" si="4"/>
        <v>0</v>
      </c>
      <c r="S323" s="47" t="s">
        <v>280</v>
      </c>
      <c r="T323" s="47" t="s">
        <v>305</v>
      </c>
      <c r="U323" s="47">
        <v>2.78104</v>
      </c>
      <c r="V323" s="47">
        <v>2.58033</v>
      </c>
      <c r="W323" s="47">
        <v>3.3753600000000001</v>
      </c>
      <c r="X323" s="47">
        <v>2.99777</v>
      </c>
      <c r="Y323" s="47">
        <v>3.4141999999999997</v>
      </c>
      <c r="Z323" s="47">
        <v>3.4115000000000002</v>
      </c>
      <c r="AA323" s="47">
        <v>1.85483</v>
      </c>
      <c r="AB323" s="47">
        <v>1.9119699999999999</v>
      </c>
      <c r="AC323" s="47">
        <v>1.8997299999999999</v>
      </c>
      <c r="AD323" s="47">
        <v>1.9117299999999999</v>
      </c>
      <c r="AE323" s="47">
        <v>1.8311199999999999</v>
      </c>
      <c r="AF323" s="47">
        <v>1.8994500000000001</v>
      </c>
      <c r="AG323" s="47">
        <v>29.869030000000002</v>
      </c>
      <c r="AH323" s="1276">
        <v>0</v>
      </c>
    </row>
    <row r="324" spans="2:34" ht="21.95" customHeight="1" x14ac:dyDescent="0.3">
      <c r="B324" s="2002">
        <v>81</v>
      </c>
      <c r="C324" s="1263" t="s">
        <v>282</v>
      </c>
      <c r="D324" s="1264" t="s">
        <v>305</v>
      </c>
      <c r="E324" s="1265"/>
      <c r="F324" s="1265"/>
      <c r="G324" s="1265"/>
      <c r="H324" s="1265"/>
      <c r="I324" s="1265"/>
      <c r="J324" s="1265"/>
      <c r="K324" s="1265"/>
      <c r="L324" s="1265"/>
      <c r="M324" s="1265"/>
      <c r="N324" s="1265"/>
      <c r="O324" s="1265"/>
      <c r="P324" s="1275"/>
      <c r="Q324" s="1266">
        <f t="shared" si="4"/>
        <v>0</v>
      </c>
      <c r="T324" s="47" t="s">
        <v>306</v>
      </c>
      <c r="U324" s="47">
        <v>1.9499999999999999E-3</v>
      </c>
      <c r="V324" s="47">
        <v>1.5380000000000001E-3</v>
      </c>
      <c r="W324" s="47">
        <v>1.237E-3</v>
      </c>
      <c r="X324" s="47">
        <v>1.1249999999999999E-3</v>
      </c>
      <c r="Y324" s="47">
        <v>9.4199999999999991E-4</v>
      </c>
      <c r="Z324" s="47">
        <v>1.3730000000000001E-3</v>
      </c>
      <c r="AA324" s="47">
        <v>8.3000000000000001E-4</v>
      </c>
      <c r="AB324" s="47">
        <v>1.701E-3</v>
      </c>
      <c r="AC324" s="47">
        <v>9.2500000000000004E-4</v>
      </c>
      <c r="AD324" s="47">
        <v>4.75E-4</v>
      </c>
      <c r="AE324" s="47">
        <v>6.2039999999999994E-3</v>
      </c>
      <c r="AF324" s="47">
        <v>1.9759999999999999E-3</v>
      </c>
      <c r="AG324" s="47">
        <v>2.0275999999999995E-2</v>
      </c>
      <c r="AH324" s="1276">
        <v>0</v>
      </c>
    </row>
    <row r="325" spans="2:34" ht="21.95" customHeight="1" x14ac:dyDescent="0.3">
      <c r="B325" s="2003"/>
      <c r="C325" s="1267"/>
      <c r="D325" s="1268" t="s">
        <v>306</v>
      </c>
      <c r="E325" s="1269">
        <v>2.918E-3</v>
      </c>
      <c r="F325" s="1269">
        <v>1.2862999999999999E-2</v>
      </c>
      <c r="G325" s="1269">
        <v>4.5339999999999998E-3</v>
      </c>
      <c r="H325" s="1269">
        <v>2.72E-4</v>
      </c>
      <c r="I325" s="1269">
        <v>3.8999999999999999E-4</v>
      </c>
      <c r="J325" s="1269">
        <v>4.235E-3</v>
      </c>
      <c r="K325" s="1269">
        <v>1.3309999999999999E-3</v>
      </c>
      <c r="L325" s="1269">
        <v>3.9709999999999997E-3</v>
      </c>
      <c r="M325" s="1269">
        <v>1.8327000000000003E-2</v>
      </c>
      <c r="N325" s="1269">
        <v>1.4228999999999999E-2</v>
      </c>
      <c r="O325" s="1269">
        <v>5.5000000000000003E-4</v>
      </c>
      <c r="P325" s="1278">
        <v>4.6310000000000006E-3</v>
      </c>
      <c r="Q325" s="1270">
        <f t="shared" si="4"/>
        <v>6.8250999999999992E-2</v>
      </c>
      <c r="T325" s="47" t="s">
        <v>307</v>
      </c>
      <c r="AH325" s="1276">
        <v>0</v>
      </c>
    </row>
    <row r="326" spans="2:34" ht="21.95" customHeight="1" x14ac:dyDescent="0.3">
      <c r="B326" s="2003"/>
      <c r="C326" s="1267"/>
      <c r="D326" s="1268" t="s">
        <v>307</v>
      </c>
      <c r="E326" s="1269"/>
      <c r="F326" s="1269"/>
      <c r="G326" s="1269"/>
      <c r="H326" s="1269"/>
      <c r="I326" s="1269"/>
      <c r="J326" s="1269"/>
      <c r="K326" s="1269"/>
      <c r="L326" s="1269"/>
      <c r="M326" s="1269"/>
      <c r="N326" s="1269"/>
      <c r="O326" s="1269"/>
      <c r="P326" s="1278"/>
      <c r="Q326" s="1270">
        <f t="shared" si="4"/>
        <v>0</v>
      </c>
      <c r="T326" s="47" t="s">
        <v>308</v>
      </c>
      <c r="AH326" s="1276">
        <v>0</v>
      </c>
    </row>
    <row r="327" spans="2:34" ht="21.95" customHeight="1" x14ac:dyDescent="0.3">
      <c r="B327" s="2004"/>
      <c r="C327" s="1271"/>
      <c r="D327" s="1272" t="s">
        <v>308</v>
      </c>
      <c r="E327" s="1273"/>
      <c r="F327" s="1273"/>
      <c r="G327" s="1273"/>
      <c r="H327" s="1273"/>
      <c r="I327" s="1273"/>
      <c r="J327" s="1273"/>
      <c r="K327" s="1273"/>
      <c r="L327" s="1273"/>
      <c r="M327" s="1273"/>
      <c r="N327" s="1273"/>
      <c r="O327" s="1273"/>
      <c r="P327" s="1279"/>
      <c r="Q327" s="1274">
        <f t="shared" si="4"/>
        <v>0</v>
      </c>
      <c r="S327" s="47" t="s">
        <v>282</v>
      </c>
      <c r="T327" s="47" t="s">
        <v>305</v>
      </c>
      <c r="AH327" s="1276">
        <v>0</v>
      </c>
    </row>
    <row r="328" spans="2:34" ht="21.95" customHeight="1" x14ac:dyDescent="0.3">
      <c r="B328" s="2002">
        <v>82</v>
      </c>
      <c r="C328" s="1263" t="s">
        <v>1749</v>
      </c>
      <c r="D328" s="1264" t="s">
        <v>305</v>
      </c>
      <c r="E328" s="1265"/>
      <c r="F328" s="1265"/>
      <c r="G328" s="1265"/>
      <c r="H328" s="1265"/>
      <c r="I328" s="1265"/>
      <c r="J328" s="1265"/>
      <c r="K328" s="1265"/>
      <c r="L328" s="1265"/>
      <c r="M328" s="1265"/>
      <c r="N328" s="1265"/>
      <c r="O328" s="1265"/>
      <c r="P328" s="1275"/>
      <c r="Q328" s="1266">
        <f t="shared" ref="Q328:Q355" si="5">+SUM(E328:P328)</f>
        <v>0</v>
      </c>
      <c r="T328" s="47" t="s">
        <v>306</v>
      </c>
      <c r="U328" s="47">
        <v>2.918E-3</v>
      </c>
      <c r="V328" s="47">
        <v>1.2862999999999999E-2</v>
      </c>
      <c r="W328" s="47">
        <v>4.5339999999999998E-3</v>
      </c>
      <c r="X328" s="47">
        <v>2.72E-4</v>
      </c>
      <c r="Y328" s="47">
        <v>3.8999999999999999E-4</v>
      </c>
      <c r="Z328" s="47">
        <v>4.235E-3</v>
      </c>
      <c r="AA328" s="47">
        <v>1.3309999999999999E-3</v>
      </c>
      <c r="AB328" s="47">
        <v>3.9709999999999997E-3</v>
      </c>
      <c r="AC328" s="47">
        <v>1.8327000000000003E-2</v>
      </c>
      <c r="AD328" s="47">
        <v>1.4228999999999999E-2</v>
      </c>
      <c r="AE328" s="47">
        <v>5.5000000000000003E-4</v>
      </c>
      <c r="AF328" s="47">
        <v>4.6310000000000006E-3</v>
      </c>
      <c r="AG328" s="47">
        <v>6.8250999999999992E-2</v>
      </c>
      <c r="AH328" s="1276">
        <v>0</v>
      </c>
    </row>
    <row r="329" spans="2:34" ht="21.95" customHeight="1" x14ac:dyDescent="0.3">
      <c r="B329" s="2003"/>
      <c r="C329" s="1267"/>
      <c r="D329" s="1268" t="s">
        <v>306</v>
      </c>
      <c r="E329" s="1269">
        <v>0.22319999999999998</v>
      </c>
      <c r="F329" s="1269">
        <v>0.21130000000000002</v>
      </c>
      <c r="G329" s="1269">
        <v>0.26600000000000001</v>
      </c>
      <c r="H329" s="1269">
        <v>0.1918</v>
      </c>
      <c r="I329" s="1269">
        <v>0.1951</v>
      </c>
      <c r="J329" s="1269">
        <v>0.2235</v>
      </c>
      <c r="K329" s="1269">
        <v>0.17630000000000001</v>
      </c>
      <c r="L329" s="1269">
        <v>0.19319999999999998</v>
      </c>
      <c r="M329" s="1269">
        <v>0.18940000000000001</v>
      </c>
      <c r="N329" s="1269">
        <v>0.19469999999999998</v>
      </c>
      <c r="O329" s="1269">
        <v>0.19019999999999998</v>
      </c>
      <c r="P329" s="1278">
        <v>0.17280000000000001</v>
      </c>
      <c r="Q329" s="1270">
        <f t="shared" si="5"/>
        <v>2.4275000000000002</v>
      </c>
      <c r="T329" s="47" t="s">
        <v>307</v>
      </c>
      <c r="AH329" s="1276">
        <v>0</v>
      </c>
    </row>
    <row r="330" spans="2:34" ht="21.95" customHeight="1" x14ac:dyDescent="0.3">
      <c r="B330" s="2003"/>
      <c r="C330" s="1267"/>
      <c r="D330" s="1268" t="s">
        <v>307</v>
      </c>
      <c r="E330" s="1269"/>
      <c r="F330" s="1269"/>
      <c r="G330" s="1269"/>
      <c r="H330" s="1269"/>
      <c r="I330" s="1269"/>
      <c r="J330" s="1269"/>
      <c r="K330" s="1269"/>
      <c r="L330" s="1269"/>
      <c r="M330" s="1269"/>
      <c r="N330" s="1269"/>
      <c r="O330" s="1269"/>
      <c r="P330" s="1278"/>
      <c r="Q330" s="1270">
        <f t="shared" si="5"/>
        <v>0</v>
      </c>
      <c r="T330" s="47" t="s">
        <v>308</v>
      </c>
      <c r="AH330" s="1276">
        <v>0</v>
      </c>
    </row>
    <row r="331" spans="2:34" ht="21.95" customHeight="1" x14ac:dyDescent="0.3">
      <c r="B331" s="2004"/>
      <c r="C331" s="1271"/>
      <c r="D331" s="1272" t="s">
        <v>308</v>
      </c>
      <c r="E331" s="1273"/>
      <c r="F331" s="1273"/>
      <c r="G331" s="1273"/>
      <c r="H331" s="1273"/>
      <c r="I331" s="1273"/>
      <c r="J331" s="1273"/>
      <c r="K331" s="1273"/>
      <c r="L331" s="1273"/>
      <c r="M331" s="1273"/>
      <c r="N331" s="1273"/>
      <c r="O331" s="1273"/>
      <c r="P331" s="1279"/>
      <c r="Q331" s="1274">
        <f t="shared" si="5"/>
        <v>0</v>
      </c>
      <c r="S331" s="47" t="s">
        <v>1749</v>
      </c>
      <c r="T331" s="47" t="s">
        <v>305</v>
      </c>
      <c r="AH331" s="1276">
        <v>0</v>
      </c>
    </row>
    <row r="332" spans="2:34" ht="21.95" customHeight="1" x14ac:dyDescent="0.3">
      <c r="B332" s="2002">
        <v>83</v>
      </c>
      <c r="C332" s="1263" t="s">
        <v>1751</v>
      </c>
      <c r="D332" s="1264" t="s">
        <v>305</v>
      </c>
      <c r="E332" s="1265"/>
      <c r="F332" s="1265"/>
      <c r="G332" s="1265"/>
      <c r="H332" s="1265"/>
      <c r="I332" s="1265"/>
      <c r="J332" s="1265"/>
      <c r="K332" s="1265"/>
      <c r="L332" s="1265"/>
      <c r="M332" s="1265"/>
      <c r="N332" s="1265"/>
      <c r="O332" s="1265"/>
      <c r="P332" s="1275"/>
      <c r="Q332" s="1266">
        <f t="shared" si="5"/>
        <v>0</v>
      </c>
      <c r="T332" s="47" t="s">
        <v>306</v>
      </c>
      <c r="U332" s="47">
        <v>0.22319999999999998</v>
      </c>
      <c r="V332" s="47">
        <v>0.21130000000000002</v>
      </c>
      <c r="W332" s="47">
        <v>0.26600000000000001</v>
      </c>
      <c r="X332" s="47">
        <v>0.1918</v>
      </c>
      <c r="Y332" s="47">
        <v>0.1951</v>
      </c>
      <c r="Z332" s="47">
        <v>0.2235</v>
      </c>
      <c r="AA332" s="47">
        <v>0.17630000000000001</v>
      </c>
      <c r="AB332" s="47">
        <v>0.19319999999999998</v>
      </c>
      <c r="AC332" s="47">
        <v>0.18940000000000001</v>
      </c>
      <c r="AD332" s="47">
        <v>0.19469999999999998</v>
      </c>
      <c r="AE332" s="47">
        <v>0.19019999999999998</v>
      </c>
      <c r="AF332" s="47">
        <v>0.17280000000000001</v>
      </c>
      <c r="AG332" s="47">
        <v>2.4275000000000002</v>
      </c>
      <c r="AH332" s="1276">
        <v>0</v>
      </c>
    </row>
    <row r="333" spans="2:34" ht="21.95" customHeight="1" x14ac:dyDescent="0.3">
      <c r="B333" s="2003"/>
      <c r="C333" s="1267"/>
      <c r="D333" s="1268" t="s">
        <v>306</v>
      </c>
      <c r="E333" s="1269">
        <v>1.6199999999999999E-2</v>
      </c>
      <c r="F333" s="1269">
        <v>1.9149999999999997E-2</v>
      </c>
      <c r="G333" s="1269">
        <v>4.4597000000000005E-2</v>
      </c>
      <c r="H333" s="1269">
        <v>2.5047E-2</v>
      </c>
      <c r="I333" s="1269">
        <v>5.0008999999999998E-2</v>
      </c>
      <c r="J333" s="1269">
        <v>1.6492E-2</v>
      </c>
      <c r="K333" s="1269">
        <v>2.1905000000000001E-2</v>
      </c>
      <c r="L333" s="1269">
        <v>2.8575E-2</v>
      </c>
      <c r="M333" s="1269">
        <v>6.2192999999999998E-2</v>
      </c>
      <c r="N333" s="1269">
        <v>2.4649999999999998E-2</v>
      </c>
      <c r="O333" s="1269">
        <v>5.5943E-2</v>
      </c>
      <c r="P333" s="1278">
        <v>4.5456000000000003E-2</v>
      </c>
      <c r="Q333" s="1270">
        <f t="shared" si="5"/>
        <v>0.410217</v>
      </c>
      <c r="T333" s="47" t="s">
        <v>307</v>
      </c>
      <c r="AH333" s="1276">
        <v>0</v>
      </c>
    </row>
    <row r="334" spans="2:34" ht="21.95" customHeight="1" x14ac:dyDescent="0.3">
      <c r="B334" s="2003"/>
      <c r="C334" s="1267"/>
      <c r="D334" s="1268" t="s">
        <v>307</v>
      </c>
      <c r="E334" s="1269"/>
      <c r="F334" s="1269"/>
      <c r="G334" s="1269"/>
      <c r="H334" s="1269"/>
      <c r="I334" s="1269"/>
      <c r="J334" s="1269"/>
      <c r="K334" s="1269"/>
      <c r="L334" s="1269"/>
      <c r="M334" s="1269"/>
      <c r="N334" s="1269"/>
      <c r="O334" s="1269"/>
      <c r="P334" s="1278"/>
      <c r="Q334" s="1270">
        <f t="shared" si="5"/>
        <v>0</v>
      </c>
      <c r="T334" s="47" t="s">
        <v>308</v>
      </c>
      <c r="AH334" s="1276">
        <v>0</v>
      </c>
    </row>
    <row r="335" spans="2:34" ht="21.95" customHeight="1" x14ac:dyDescent="0.3">
      <c r="B335" s="2004"/>
      <c r="C335" s="1271"/>
      <c r="D335" s="1272" t="s">
        <v>308</v>
      </c>
      <c r="E335" s="1273"/>
      <c r="F335" s="1273"/>
      <c r="G335" s="1273"/>
      <c r="H335" s="1273"/>
      <c r="I335" s="1273"/>
      <c r="J335" s="1273"/>
      <c r="K335" s="1273"/>
      <c r="L335" s="1273"/>
      <c r="M335" s="1273"/>
      <c r="N335" s="1273"/>
      <c r="O335" s="1273"/>
      <c r="P335" s="1279"/>
      <c r="Q335" s="1274">
        <f t="shared" si="5"/>
        <v>0</v>
      </c>
      <c r="S335" s="47" t="s">
        <v>1751</v>
      </c>
      <c r="T335" s="47" t="s">
        <v>305</v>
      </c>
      <c r="AH335" s="1276">
        <v>0</v>
      </c>
    </row>
    <row r="336" spans="2:34" ht="21.95" customHeight="1" x14ac:dyDescent="0.3">
      <c r="B336" s="2002">
        <v>84</v>
      </c>
      <c r="C336" s="1263" t="s">
        <v>284</v>
      </c>
      <c r="D336" s="1264" t="s">
        <v>305</v>
      </c>
      <c r="E336" s="1265"/>
      <c r="F336" s="1265"/>
      <c r="G336" s="1265"/>
      <c r="H336" s="1265"/>
      <c r="I336" s="1265"/>
      <c r="J336" s="1265"/>
      <c r="K336" s="1265"/>
      <c r="L336" s="1265"/>
      <c r="M336" s="1265"/>
      <c r="N336" s="1265"/>
      <c r="O336" s="1265"/>
      <c r="P336" s="1275"/>
      <c r="Q336" s="1266">
        <f t="shared" si="5"/>
        <v>0</v>
      </c>
      <c r="T336" s="47" t="s">
        <v>306</v>
      </c>
      <c r="U336" s="47">
        <v>1.6199999999999999E-2</v>
      </c>
      <c r="V336" s="47">
        <v>1.9149999999999997E-2</v>
      </c>
      <c r="W336" s="47">
        <v>4.4597000000000005E-2</v>
      </c>
      <c r="X336" s="47">
        <v>2.5047E-2</v>
      </c>
      <c r="Y336" s="47">
        <v>5.0008999999999998E-2</v>
      </c>
      <c r="Z336" s="47">
        <v>1.6492E-2</v>
      </c>
      <c r="AA336" s="47">
        <v>2.1905000000000001E-2</v>
      </c>
      <c r="AB336" s="47">
        <v>2.8575E-2</v>
      </c>
      <c r="AC336" s="47">
        <v>6.2192999999999998E-2</v>
      </c>
      <c r="AD336" s="47">
        <v>2.4649999999999998E-2</v>
      </c>
      <c r="AE336" s="47">
        <v>5.5943E-2</v>
      </c>
      <c r="AF336" s="47">
        <v>4.5456000000000003E-2</v>
      </c>
      <c r="AG336" s="47">
        <v>0.410217</v>
      </c>
      <c r="AH336" s="1276">
        <v>0</v>
      </c>
    </row>
    <row r="337" spans="2:34" ht="21.95" customHeight="1" x14ac:dyDescent="0.3">
      <c r="B337" s="2003"/>
      <c r="C337" s="1267"/>
      <c r="D337" s="1268" t="s">
        <v>306</v>
      </c>
      <c r="E337" s="1269">
        <v>1.651635</v>
      </c>
      <c r="F337" s="1269">
        <v>4.5868250000000002</v>
      </c>
      <c r="G337" s="1269">
        <v>1.403273</v>
      </c>
      <c r="H337" s="1269">
        <v>1.3545429999999998</v>
      </c>
      <c r="I337" s="1269">
        <v>3.126404</v>
      </c>
      <c r="J337" s="1269">
        <v>2.4915100000000003</v>
      </c>
      <c r="K337" s="1269">
        <v>2.0675270000000001</v>
      </c>
      <c r="L337" s="1269">
        <v>1.695265</v>
      </c>
      <c r="M337" s="1269">
        <v>0.83665400000000001</v>
      </c>
      <c r="N337" s="1269">
        <v>1.386951</v>
      </c>
      <c r="O337" s="1269">
        <v>0</v>
      </c>
      <c r="P337" s="1278">
        <v>1.2875519999999998</v>
      </c>
      <c r="Q337" s="1270">
        <f t="shared" si="5"/>
        <v>21.888138999999995</v>
      </c>
      <c r="T337" s="47" t="s">
        <v>307</v>
      </c>
      <c r="AH337" s="1276">
        <v>0</v>
      </c>
    </row>
    <row r="338" spans="2:34" ht="21.95" customHeight="1" x14ac:dyDescent="0.3">
      <c r="B338" s="2003"/>
      <c r="C338" s="1267"/>
      <c r="D338" s="1268" t="s">
        <v>307</v>
      </c>
      <c r="E338" s="1269"/>
      <c r="F338" s="1269"/>
      <c r="G338" s="1269"/>
      <c r="H338" s="1269"/>
      <c r="I338" s="1269"/>
      <c r="J338" s="1269"/>
      <c r="K338" s="1269"/>
      <c r="L338" s="1269"/>
      <c r="M338" s="1269"/>
      <c r="N338" s="1269"/>
      <c r="O338" s="1269"/>
      <c r="P338" s="1278"/>
      <c r="Q338" s="1270">
        <f t="shared" si="5"/>
        <v>0</v>
      </c>
      <c r="T338" s="47" t="s">
        <v>308</v>
      </c>
      <c r="AH338" s="1276">
        <v>0</v>
      </c>
    </row>
    <row r="339" spans="2:34" ht="21.95" customHeight="1" x14ac:dyDescent="0.3">
      <c r="B339" s="2004"/>
      <c r="C339" s="1271"/>
      <c r="D339" s="1272" t="s">
        <v>308</v>
      </c>
      <c r="E339" s="1273"/>
      <c r="F339" s="1273"/>
      <c r="G339" s="1273"/>
      <c r="H339" s="1273"/>
      <c r="I339" s="1273"/>
      <c r="J339" s="1273"/>
      <c r="K339" s="1273"/>
      <c r="L339" s="1273"/>
      <c r="M339" s="1273"/>
      <c r="N339" s="1273"/>
      <c r="O339" s="1273"/>
      <c r="P339" s="1279"/>
      <c r="Q339" s="1274">
        <f t="shared" si="5"/>
        <v>0</v>
      </c>
      <c r="S339" s="47" t="s">
        <v>284</v>
      </c>
      <c r="T339" s="47" t="s">
        <v>305</v>
      </c>
      <c r="AH339" s="1276">
        <v>0</v>
      </c>
    </row>
    <row r="340" spans="2:34" ht="21.95" customHeight="1" x14ac:dyDescent="0.3">
      <c r="B340" s="2002">
        <v>85</v>
      </c>
      <c r="C340" s="1263" t="s">
        <v>1714</v>
      </c>
      <c r="D340" s="1264" t="s">
        <v>305</v>
      </c>
      <c r="E340" s="1265">
        <v>14.799607999999999</v>
      </c>
      <c r="F340" s="1265">
        <v>16.000427999999999</v>
      </c>
      <c r="G340" s="1265">
        <v>17.417648</v>
      </c>
      <c r="H340" s="1265">
        <v>16.607348000000002</v>
      </c>
      <c r="I340" s="1265">
        <v>16.933990000000001</v>
      </c>
      <c r="J340" s="1265">
        <v>12.914689000000001</v>
      </c>
      <c r="K340" s="1265">
        <v>11.403048</v>
      </c>
      <c r="L340" s="1265">
        <v>10.081856999999999</v>
      </c>
      <c r="M340" s="1265">
        <v>9.3962950000000003</v>
      </c>
      <c r="N340" s="1265">
        <v>9.6496689999999994</v>
      </c>
      <c r="O340" s="1265">
        <v>12.870417</v>
      </c>
      <c r="P340" s="1275">
        <v>16.989097999999998</v>
      </c>
      <c r="Q340" s="1266">
        <f t="shared" si="5"/>
        <v>165.06409499999995</v>
      </c>
      <c r="T340" s="47" t="s">
        <v>306</v>
      </c>
      <c r="U340" s="47">
        <v>1.651635</v>
      </c>
      <c r="V340" s="47">
        <v>4.5868250000000002</v>
      </c>
      <c r="W340" s="47">
        <v>1.403273</v>
      </c>
      <c r="X340" s="47">
        <v>1.3545429999999998</v>
      </c>
      <c r="Y340" s="47">
        <v>3.126404</v>
      </c>
      <c r="Z340" s="47">
        <v>2.4915100000000003</v>
      </c>
      <c r="AA340" s="47">
        <v>2.0675270000000001</v>
      </c>
      <c r="AB340" s="47">
        <v>1.695265</v>
      </c>
      <c r="AC340" s="47">
        <v>0.83665400000000001</v>
      </c>
      <c r="AD340" s="47">
        <v>1.386951</v>
      </c>
      <c r="AE340" s="47">
        <v>0</v>
      </c>
      <c r="AF340" s="47">
        <v>1.2875519999999998</v>
      </c>
      <c r="AG340" s="47">
        <v>21.888138999999995</v>
      </c>
      <c r="AH340" s="1276">
        <v>0</v>
      </c>
    </row>
    <row r="341" spans="2:34" ht="21.95" customHeight="1" x14ac:dyDescent="0.3">
      <c r="B341" s="2003"/>
      <c r="C341" s="1267"/>
      <c r="D341" s="1268" t="s">
        <v>306</v>
      </c>
      <c r="E341" s="1269">
        <v>4.0138119999999997</v>
      </c>
      <c r="F341" s="1269">
        <v>4.3016679999999994</v>
      </c>
      <c r="G341" s="1269">
        <v>5.2123590000000002</v>
      </c>
      <c r="H341" s="1269">
        <v>4.345377</v>
      </c>
      <c r="I341" s="1269">
        <v>7.1858059999999995</v>
      </c>
      <c r="J341" s="1269">
        <v>8.0191330000000001</v>
      </c>
      <c r="K341" s="1269">
        <v>7.4497479999999996</v>
      </c>
      <c r="L341" s="1269">
        <v>5.6928019999999995</v>
      </c>
      <c r="M341" s="1269">
        <v>9.7865859999999998</v>
      </c>
      <c r="N341" s="1269">
        <v>3.853971</v>
      </c>
      <c r="O341" s="1269">
        <v>4.2787420000000003</v>
      </c>
      <c r="P341" s="1278">
        <v>4.1195089999999999</v>
      </c>
      <c r="Q341" s="1270">
        <f t="shared" si="5"/>
        <v>68.259512999999984</v>
      </c>
      <c r="T341" s="47" t="s">
        <v>307</v>
      </c>
      <c r="AH341" s="1276">
        <v>0</v>
      </c>
    </row>
    <row r="342" spans="2:34" ht="21.95" customHeight="1" x14ac:dyDescent="0.3">
      <c r="B342" s="2003"/>
      <c r="C342" s="1267"/>
      <c r="D342" s="1268" t="s">
        <v>307</v>
      </c>
      <c r="E342" s="1269"/>
      <c r="F342" s="1269"/>
      <c r="G342" s="1269"/>
      <c r="H342" s="1269"/>
      <c r="I342" s="1269"/>
      <c r="J342" s="1269"/>
      <c r="K342" s="1269"/>
      <c r="L342" s="1269"/>
      <c r="M342" s="1269"/>
      <c r="N342" s="1269"/>
      <c r="O342" s="1269"/>
      <c r="P342" s="1278"/>
      <c r="Q342" s="1270">
        <f t="shared" si="5"/>
        <v>0</v>
      </c>
      <c r="T342" s="47" t="s">
        <v>308</v>
      </c>
      <c r="AH342" s="1276">
        <v>0</v>
      </c>
    </row>
    <row r="343" spans="2:34" ht="21.95" customHeight="1" x14ac:dyDescent="0.3">
      <c r="B343" s="2004"/>
      <c r="C343" s="1271"/>
      <c r="D343" s="1272" t="s">
        <v>308</v>
      </c>
      <c r="E343" s="1273"/>
      <c r="F343" s="1273"/>
      <c r="G343" s="1273"/>
      <c r="H343" s="1273"/>
      <c r="I343" s="1273"/>
      <c r="J343" s="1273"/>
      <c r="K343" s="1273"/>
      <c r="L343" s="1273"/>
      <c r="M343" s="1273"/>
      <c r="N343" s="1273"/>
      <c r="O343" s="1273"/>
      <c r="P343" s="1279"/>
      <c r="Q343" s="1274">
        <f t="shared" si="5"/>
        <v>0</v>
      </c>
      <c r="S343" s="47" t="s">
        <v>1714</v>
      </c>
      <c r="T343" s="47" t="s">
        <v>305</v>
      </c>
      <c r="U343" s="47">
        <v>14.799607999999999</v>
      </c>
      <c r="V343" s="47">
        <v>16.000427999999999</v>
      </c>
      <c r="W343" s="47">
        <v>17.417648</v>
      </c>
      <c r="X343" s="47">
        <v>16.607348000000002</v>
      </c>
      <c r="Y343" s="47">
        <v>16.933990000000001</v>
      </c>
      <c r="Z343" s="47">
        <v>12.914689000000001</v>
      </c>
      <c r="AA343" s="47">
        <v>11.403048</v>
      </c>
      <c r="AB343" s="47">
        <v>10.081856999999999</v>
      </c>
      <c r="AC343" s="47">
        <v>9.3962950000000003</v>
      </c>
      <c r="AD343" s="47">
        <v>9.6496689999999994</v>
      </c>
      <c r="AE343" s="47">
        <v>12.870417</v>
      </c>
      <c r="AF343" s="47">
        <v>16.989097999999998</v>
      </c>
      <c r="AG343" s="47">
        <v>165.06409499999995</v>
      </c>
      <c r="AH343" s="1276">
        <v>0</v>
      </c>
    </row>
    <row r="344" spans="2:34" ht="21.95" customHeight="1" x14ac:dyDescent="0.3">
      <c r="B344" s="2002">
        <v>86</v>
      </c>
      <c r="C344" s="1263" t="s">
        <v>286</v>
      </c>
      <c r="D344" s="1264" t="s">
        <v>305</v>
      </c>
      <c r="E344" s="1265"/>
      <c r="F344" s="1265"/>
      <c r="G344" s="1265"/>
      <c r="H344" s="1265"/>
      <c r="I344" s="1265"/>
      <c r="J344" s="1265"/>
      <c r="K344" s="1265"/>
      <c r="L344" s="1265"/>
      <c r="M344" s="1265"/>
      <c r="N344" s="1265"/>
      <c r="O344" s="1265"/>
      <c r="P344" s="1275"/>
      <c r="Q344" s="1266">
        <f t="shared" si="5"/>
        <v>0</v>
      </c>
      <c r="T344" s="47" t="s">
        <v>306</v>
      </c>
      <c r="U344" s="47">
        <v>4.0138119999999997</v>
      </c>
      <c r="V344" s="47">
        <v>4.3016679999999994</v>
      </c>
      <c r="W344" s="47">
        <v>5.2123590000000002</v>
      </c>
      <c r="X344" s="47">
        <v>4.345377</v>
      </c>
      <c r="Y344" s="47">
        <v>7.1858059999999995</v>
      </c>
      <c r="Z344" s="47">
        <v>8.0191330000000001</v>
      </c>
      <c r="AA344" s="47">
        <v>7.4497479999999996</v>
      </c>
      <c r="AB344" s="47">
        <v>5.6928019999999995</v>
      </c>
      <c r="AC344" s="47">
        <v>9.7865859999999998</v>
      </c>
      <c r="AD344" s="47">
        <v>3.853971</v>
      </c>
      <c r="AE344" s="47">
        <v>4.2787420000000003</v>
      </c>
      <c r="AF344" s="47">
        <v>4.1195089999999999</v>
      </c>
      <c r="AG344" s="47">
        <v>68.259512999999984</v>
      </c>
      <c r="AH344" s="1276">
        <v>0</v>
      </c>
    </row>
    <row r="345" spans="2:34" ht="21.95" customHeight="1" x14ac:dyDescent="0.3">
      <c r="B345" s="2003"/>
      <c r="C345" s="1267"/>
      <c r="D345" s="1268" t="s">
        <v>306</v>
      </c>
      <c r="E345" s="1269">
        <v>0</v>
      </c>
      <c r="F345" s="1269">
        <v>0</v>
      </c>
      <c r="G345" s="1269">
        <v>0</v>
      </c>
      <c r="H345" s="1269">
        <v>0</v>
      </c>
      <c r="I345" s="1269">
        <v>0</v>
      </c>
      <c r="J345" s="1269">
        <v>0</v>
      </c>
      <c r="K345" s="1269">
        <v>0</v>
      </c>
      <c r="L345" s="1269">
        <v>0</v>
      </c>
      <c r="M345" s="1269">
        <v>0</v>
      </c>
      <c r="N345" s="1269">
        <v>0</v>
      </c>
      <c r="O345" s="1269">
        <v>0</v>
      </c>
      <c r="P345" s="1278">
        <v>0</v>
      </c>
      <c r="Q345" s="1270">
        <f t="shared" si="5"/>
        <v>0</v>
      </c>
      <c r="T345" s="47" t="s">
        <v>307</v>
      </c>
      <c r="AH345" s="1276">
        <v>0</v>
      </c>
    </row>
    <row r="346" spans="2:34" ht="21.95" customHeight="1" x14ac:dyDescent="0.3">
      <c r="B346" s="2003"/>
      <c r="C346" s="1267"/>
      <c r="D346" s="1268" t="s">
        <v>307</v>
      </c>
      <c r="E346" s="1269"/>
      <c r="F346" s="1269"/>
      <c r="G346" s="1269"/>
      <c r="H346" s="1269"/>
      <c r="I346" s="1269"/>
      <c r="J346" s="1269"/>
      <c r="K346" s="1269"/>
      <c r="L346" s="1269"/>
      <c r="M346" s="1269"/>
      <c r="N346" s="1269"/>
      <c r="O346" s="1269"/>
      <c r="P346" s="1278"/>
      <c r="Q346" s="1270">
        <f t="shared" si="5"/>
        <v>0</v>
      </c>
      <c r="T346" s="47" t="s">
        <v>308</v>
      </c>
      <c r="AH346" s="1276">
        <v>0</v>
      </c>
    </row>
    <row r="347" spans="2:34" ht="21.95" customHeight="1" x14ac:dyDescent="0.3">
      <c r="B347" s="2004"/>
      <c r="C347" s="1271"/>
      <c r="D347" s="1272" t="s">
        <v>308</v>
      </c>
      <c r="E347" s="1273"/>
      <c r="F347" s="1273"/>
      <c r="G347" s="1273"/>
      <c r="H347" s="1273"/>
      <c r="I347" s="1273"/>
      <c r="J347" s="1273"/>
      <c r="K347" s="1273"/>
      <c r="L347" s="1273"/>
      <c r="M347" s="1273"/>
      <c r="N347" s="1273"/>
      <c r="O347" s="1273"/>
      <c r="P347" s="1279"/>
      <c r="Q347" s="1274">
        <f t="shared" si="5"/>
        <v>0</v>
      </c>
      <c r="S347" s="47" t="s">
        <v>286</v>
      </c>
      <c r="T347" s="47" t="s">
        <v>305</v>
      </c>
      <c r="AH347" s="1276">
        <v>0</v>
      </c>
    </row>
    <row r="348" spans="2:34" ht="21.95" customHeight="1" x14ac:dyDescent="0.3">
      <c r="B348" s="2002">
        <v>87</v>
      </c>
      <c r="C348" s="1263" t="s">
        <v>288</v>
      </c>
      <c r="D348" s="1264" t="s">
        <v>305</v>
      </c>
      <c r="E348" s="1265"/>
      <c r="F348" s="1265"/>
      <c r="G348" s="1265"/>
      <c r="H348" s="1265"/>
      <c r="I348" s="1265"/>
      <c r="J348" s="1265"/>
      <c r="K348" s="1265"/>
      <c r="L348" s="1265"/>
      <c r="M348" s="1265"/>
      <c r="N348" s="1265"/>
      <c r="O348" s="1265"/>
      <c r="P348" s="1275"/>
      <c r="Q348" s="1266">
        <f t="shared" si="5"/>
        <v>0</v>
      </c>
      <c r="T348" s="47" t="s">
        <v>306</v>
      </c>
      <c r="U348" s="47">
        <v>0</v>
      </c>
      <c r="V348" s="47">
        <v>0</v>
      </c>
      <c r="W348" s="47">
        <v>0</v>
      </c>
      <c r="X348" s="47">
        <v>0</v>
      </c>
      <c r="Y348" s="47">
        <v>0</v>
      </c>
      <c r="Z348" s="47">
        <v>0</v>
      </c>
      <c r="AA348" s="47">
        <v>0</v>
      </c>
      <c r="AB348" s="47">
        <v>0</v>
      </c>
      <c r="AC348" s="47">
        <v>0</v>
      </c>
      <c r="AD348" s="47">
        <v>0</v>
      </c>
      <c r="AE348" s="47">
        <v>0</v>
      </c>
      <c r="AF348" s="47">
        <v>0</v>
      </c>
      <c r="AG348" s="47">
        <v>0</v>
      </c>
      <c r="AH348" s="1276">
        <v>0</v>
      </c>
    </row>
    <row r="349" spans="2:34" ht="21.95" customHeight="1" x14ac:dyDescent="0.3">
      <c r="B349" s="2003"/>
      <c r="C349" s="1267"/>
      <c r="D349" s="1268" t="s">
        <v>306</v>
      </c>
      <c r="E349" s="1269">
        <v>0</v>
      </c>
      <c r="F349" s="1269">
        <v>0</v>
      </c>
      <c r="G349" s="1269">
        <v>0</v>
      </c>
      <c r="H349" s="1269">
        <v>0</v>
      </c>
      <c r="I349" s="1269">
        <v>0</v>
      </c>
      <c r="J349" s="1269">
        <v>0</v>
      </c>
      <c r="K349" s="1269">
        <v>0</v>
      </c>
      <c r="L349" s="1269">
        <v>0</v>
      </c>
      <c r="M349" s="1269">
        <v>0</v>
      </c>
      <c r="N349" s="1269">
        <v>0</v>
      </c>
      <c r="O349" s="1269">
        <v>0</v>
      </c>
      <c r="P349" s="1278">
        <v>0</v>
      </c>
      <c r="Q349" s="1270">
        <f t="shared" si="5"/>
        <v>0</v>
      </c>
      <c r="T349" s="47" t="s">
        <v>307</v>
      </c>
      <c r="AH349" s="1276">
        <v>0</v>
      </c>
    </row>
    <row r="350" spans="2:34" ht="21.95" customHeight="1" x14ac:dyDescent="0.3">
      <c r="B350" s="2003"/>
      <c r="C350" s="1267"/>
      <c r="D350" s="1268" t="s">
        <v>307</v>
      </c>
      <c r="E350" s="1269"/>
      <c r="F350" s="1269"/>
      <c r="G350" s="1269"/>
      <c r="H350" s="1269"/>
      <c r="I350" s="1269"/>
      <c r="J350" s="1269"/>
      <c r="K350" s="1269"/>
      <c r="L350" s="1269"/>
      <c r="M350" s="1269"/>
      <c r="N350" s="1269"/>
      <c r="O350" s="1269"/>
      <c r="P350" s="1278"/>
      <c r="Q350" s="1270">
        <f t="shared" si="5"/>
        <v>0</v>
      </c>
      <c r="T350" s="47" t="s">
        <v>308</v>
      </c>
      <c r="AH350" s="1276">
        <v>0</v>
      </c>
    </row>
    <row r="351" spans="2:34" ht="21.95" customHeight="1" x14ac:dyDescent="0.3">
      <c r="B351" s="2004"/>
      <c r="C351" s="1271"/>
      <c r="D351" s="1272" t="s">
        <v>308</v>
      </c>
      <c r="E351" s="1273"/>
      <c r="F351" s="1273"/>
      <c r="G351" s="1273"/>
      <c r="H351" s="1273"/>
      <c r="I351" s="1273"/>
      <c r="J351" s="1273"/>
      <c r="K351" s="1273"/>
      <c r="L351" s="1273"/>
      <c r="M351" s="1273"/>
      <c r="N351" s="1273"/>
      <c r="O351" s="1273"/>
      <c r="P351" s="1279"/>
      <c r="Q351" s="1274">
        <f t="shared" si="5"/>
        <v>0</v>
      </c>
      <c r="S351" s="47" t="s">
        <v>288</v>
      </c>
      <c r="T351" s="47" t="s">
        <v>305</v>
      </c>
      <c r="AH351" s="1276">
        <v>0</v>
      </c>
    </row>
    <row r="352" spans="2:34" ht="21.95" customHeight="1" x14ac:dyDescent="0.3">
      <c r="B352" s="2002">
        <v>88</v>
      </c>
      <c r="C352" s="1263" t="s">
        <v>1570</v>
      </c>
      <c r="D352" s="1264" t="s">
        <v>305</v>
      </c>
      <c r="E352" s="1265"/>
      <c r="F352" s="1265"/>
      <c r="G352" s="1265"/>
      <c r="H352" s="1265"/>
      <c r="I352" s="1265"/>
      <c r="J352" s="1265"/>
      <c r="K352" s="1265"/>
      <c r="L352" s="1265"/>
      <c r="M352" s="1265"/>
      <c r="N352" s="1265"/>
      <c r="O352" s="1265"/>
      <c r="P352" s="1275"/>
      <c r="Q352" s="1266">
        <f t="shared" si="5"/>
        <v>0</v>
      </c>
      <c r="T352" s="47" t="s">
        <v>306</v>
      </c>
      <c r="U352" s="47">
        <v>0</v>
      </c>
      <c r="V352" s="47">
        <v>0</v>
      </c>
      <c r="W352" s="47">
        <v>0</v>
      </c>
      <c r="X352" s="47">
        <v>0</v>
      </c>
      <c r="Y352" s="47">
        <v>0</v>
      </c>
      <c r="Z352" s="47">
        <v>0</v>
      </c>
      <c r="AA352" s="47">
        <v>0</v>
      </c>
      <c r="AB352" s="47">
        <v>0</v>
      </c>
      <c r="AC352" s="47">
        <v>0</v>
      </c>
      <c r="AD352" s="47">
        <v>0</v>
      </c>
      <c r="AE352" s="47">
        <v>0</v>
      </c>
      <c r="AF352" s="47">
        <v>0</v>
      </c>
      <c r="AG352" s="47">
        <v>0</v>
      </c>
      <c r="AH352" s="1276">
        <v>0</v>
      </c>
    </row>
    <row r="353" spans="2:34" ht="21.95" customHeight="1" x14ac:dyDescent="0.3">
      <c r="B353" s="2003"/>
      <c r="C353" s="1267"/>
      <c r="D353" s="1268" t="s">
        <v>306</v>
      </c>
      <c r="E353" s="1269">
        <v>0.1066</v>
      </c>
      <c r="F353" s="1269">
        <v>1E-3</v>
      </c>
      <c r="G353" s="1269">
        <v>5.4648000000000002E-2</v>
      </c>
      <c r="H353" s="1269">
        <v>1.2076E-2</v>
      </c>
      <c r="I353" s="1269">
        <v>4.0000000000000002E-4</v>
      </c>
      <c r="J353" s="1269">
        <v>1.0000000000000001E-5</v>
      </c>
      <c r="K353" s="1269">
        <v>1.4500000000000001E-2</v>
      </c>
      <c r="L353" s="1269">
        <v>4.6999999999999997E-5</v>
      </c>
      <c r="M353" s="1269">
        <v>4.0350000000000004E-2</v>
      </c>
      <c r="N353" s="1269">
        <v>8.1188999999999997E-2</v>
      </c>
      <c r="O353" s="1269">
        <v>8.1180000000000002E-2</v>
      </c>
      <c r="P353" s="1278">
        <v>0.11526</v>
      </c>
      <c r="Q353" s="1270">
        <f t="shared" si="5"/>
        <v>0.50726000000000004</v>
      </c>
      <c r="T353" s="47" t="s">
        <v>307</v>
      </c>
      <c r="AH353" s="1276">
        <v>0</v>
      </c>
    </row>
    <row r="354" spans="2:34" ht="21.95" customHeight="1" x14ac:dyDescent="0.3">
      <c r="B354" s="2003"/>
      <c r="C354" s="1267"/>
      <c r="D354" s="1268" t="s">
        <v>307</v>
      </c>
      <c r="E354" s="1269"/>
      <c r="F354" s="1269"/>
      <c r="G354" s="1269"/>
      <c r="H354" s="1269"/>
      <c r="I354" s="1269"/>
      <c r="J354" s="1269"/>
      <c r="K354" s="1269"/>
      <c r="L354" s="1269"/>
      <c r="M354" s="1269"/>
      <c r="N354" s="1269"/>
      <c r="O354" s="1269"/>
      <c r="P354" s="1278"/>
      <c r="Q354" s="1270">
        <f t="shared" si="5"/>
        <v>0</v>
      </c>
      <c r="T354" s="47" t="s">
        <v>308</v>
      </c>
      <c r="AH354" s="1276">
        <v>0</v>
      </c>
    </row>
    <row r="355" spans="2:34" ht="21.95" customHeight="1" thickBot="1" x14ac:dyDescent="0.35">
      <c r="B355" s="2004"/>
      <c r="C355" s="1271"/>
      <c r="D355" s="1272" t="s">
        <v>308</v>
      </c>
      <c r="E355" s="1273"/>
      <c r="F355" s="1273"/>
      <c r="G355" s="1273"/>
      <c r="H355" s="1273"/>
      <c r="I355" s="1273"/>
      <c r="J355" s="1273"/>
      <c r="K355" s="1273"/>
      <c r="L355" s="1273"/>
      <c r="M355" s="1273"/>
      <c r="N355" s="1273"/>
      <c r="O355" s="1273"/>
      <c r="P355" s="1279"/>
      <c r="Q355" s="1274">
        <f t="shared" si="5"/>
        <v>0</v>
      </c>
      <c r="S355" s="47" t="s">
        <v>1570</v>
      </c>
      <c r="T355" s="47" t="s">
        <v>305</v>
      </c>
      <c r="AH355" s="1276">
        <v>0</v>
      </c>
    </row>
    <row r="356" spans="2:34" ht="32.25" customHeight="1" x14ac:dyDescent="0.3">
      <c r="B356" s="2008" t="s">
        <v>1313</v>
      </c>
      <c r="C356" s="2009"/>
      <c r="D356" s="1280" t="s">
        <v>305</v>
      </c>
      <c r="E356" s="1281">
        <f t="shared" ref="E356:P356" si="6">+SUMIF($D$4:$D$355,$D$356,E4:E355)</f>
        <v>51.356806999999996</v>
      </c>
      <c r="F356" s="1281">
        <f t="shared" si="6"/>
        <v>53.586596999999998</v>
      </c>
      <c r="G356" s="1281">
        <f t="shared" si="6"/>
        <v>59.296586099154979</v>
      </c>
      <c r="H356" s="1281">
        <f t="shared" si="6"/>
        <v>50.245055000000001</v>
      </c>
      <c r="I356" s="1281">
        <f t="shared" si="6"/>
        <v>48.577460000000002</v>
      </c>
      <c r="J356" s="1281">
        <f t="shared" si="6"/>
        <v>39.963713000000006</v>
      </c>
      <c r="K356" s="1281">
        <f t="shared" si="6"/>
        <v>34.361711</v>
      </c>
      <c r="L356" s="1281">
        <f t="shared" si="6"/>
        <v>32.990470000000002</v>
      </c>
      <c r="M356" s="1281">
        <f t="shared" si="6"/>
        <v>32.493882000000006</v>
      </c>
      <c r="N356" s="1281">
        <f t="shared" si="6"/>
        <v>41.353309533628</v>
      </c>
      <c r="O356" s="1281">
        <f t="shared" si="6"/>
        <v>44.358640999999992</v>
      </c>
      <c r="P356" s="1281">
        <f t="shared" si="6"/>
        <v>56.187205000000006</v>
      </c>
      <c r="Q356" s="1282">
        <f>SUM(E356:P356)</f>
        <v>544.77143663278298</v>
      </c>
      <c r="T356" s="47" t="s">
        <v>306</v>
      </c>
      <c r="U356" s="47">
        <v>0.1066</v>
      </c>
      <c r="V356" s="47">
        <v>1E-3</v>
      </c>
      <c r="W356" s="47">
        <v>5.4648000000000002E-2</v>
      </c>
      <c r="X356" s="47">
        <v>1.2076E-2</v>
      </c>
      <c r="Y356" s="47">
        <v>4.0000000000000002E-4</v>
      </c>
      <c r="Z356" s="47">
        <v>1.0000000000000001E-5</v>
      </c>
      <c r="AA356" s="47">
        <v>1.4500000000000001E-2</v>
      </c>
      <c r="AB356" s="47">
        <v>4.6999999999999997E-5</v>
      </c>
      <c r="AC356" s="47">
        <v>4.0350000000000004E-2</v>
      </c>
      <c r="AD356" s="47">
        <v>8.1188999999999997E-2</v>
      </c>
      <c r="AE356" s="47">
        <v>8.1180000000000002E-2</v>
      </c>
      <c r="AF356" s="47">
        <v>0.11526</v>
      </c>
      <c r="AG356" s="47">
        <v>0.50726000000000004</v>
      </c>
      <c r="AH356" s="1276">
        <v>0</v>
      </c>
    </row>
    <row r="357" spans="2:34" ht="32.25" customHeight="1" x14ac:dyDescent="0.3">
      <c r="B357" s="2010"/>
      <c r="C357" s="2011"/>
      <c r="D357" s="1283" t="s">
        <v>306</v>
      </c>
      <c r="E357" s="1284">
        <f t="shared" ref="E357:P357" si="7">+SUMIF($D$4:$D$355,$D$357,E4:E355)</f>
        <v>94.810760999999971</v>
      </c>
      <c r="F357" s="1284">
        <f t="shared" si="7"/>
        <v>88.300737000000026</v>
      </c>
      <c r="G357" s="1284">
        <f t="shared" si="7"/>
        <v>89.161826000000019</v>
      </c>
      <c r="H357" s="1284">
        <f t="shared" si="7"/>
        <v>78.312313000000003</v>
      </c>
      <c r="I357" s="1284">
        <f t="shared" si="7"/>
        <v>86.940356999999977</v>
      </c>
      <c r="J357" s="1284">
        <f t="shared" si="7"/>
        <v>86.231684000000001</v>
      </c>
      <c r="K357" s="1284">
        <f t="shared" si="7"/>
        <v>87.255480999999989</v>
      </c>
      <c r="L357" s="1284">
        <f t="shared" si="7"/>
        <v>90.41344709051431</v>
      </c>
      <c r="M357" s="1284">
        <f t="shared" si="7"/>
        <v>90.340508000000014</v>
      </c>
      <c r="N357" s="1284">
        <f t="shared" si="7"/>
        <v>88.123247999999975</v>
      </c>
      <c r="O357" s="1284">
        <f t="shared" si="7"/>
        <v>76.810825000000008</v>
      </c>
      <c r="P357" s="1284">
        <f t="shared" si="7"/>
        <v>86.274148999999994</v>
      </c>
      <c r="Q357" s="1285">
        <f>SUM(E357:P357)</f>
        <v>1042.9753360905142</v>
      </c>
      <c r="T357" s="47" t="s">
        <v>307</v>
      </c>
      <c r="AH357" s="1276">
        <v>0</v>
      </c>
    </row>
    <row r="358" spans="2:34" ht="32.25" customHeight="1" thickBot="1" x14ac:dyDescent="0.35">
      <c r="B358" s="2005" t="s">
        <v>1585</v>
      </c>
      <c r="C358" s="2006"/>
      <c r="D358" s="2007"/>
      <c r="E358" s="1286">
        <f>SUM(E356:E357)</f>
        <v>146.16756799999996</v>
      </c>
      <c r="F358" s="1286">
        <f t="shared" ref="F358:Q358" si="8">SUM(F356:F357)</f>
        <v>141.88733400000001</v>
      </c>
      <c r="G358" s="1286">
        <f t="shared" si="8"/>
        <v>148.458412099155</v>
      </c>
      <c r="H358" s="1286">
        <f t="shared" si="8"/>
        <v>128.557368</v>
      </c>
      <c r="I358" s="1286">
        <f t="shared" si="8"/>
        <v>135.51781699999998</v>
      </c>
      <c r="J358" s="1286">
        <f t="shared" si="8"/>
        <v>126.19539700000001</v>
      </c>
      <c r="K358" s="1286">
        <f t="shared" si="8"/>
        <v>121.61719199999999</v>
      </c>
      <c r="L358" s="1286">
        <f t="shared" si="8"/>
        <v>123.40391709051431</v>
      </c>
      <c r="M358" s="1286">
        <f t="shared" si="8"/>
        <v>122.83439000000001</v>
      </c>
      <c r="N358" s="1286">
        <f t="shared" si="8"/>
        <v>129.47655753362798</v>
      </c>
      <c r="O358" s="1286">
        <f t="shared" si="8"/>
        <v>121.169466</v>
      </c>
      <c r="P358" s="1287">
        <f t="shared" si="8"/>
        <v>142.461354</v>
      </c>
      <c r="Q358" s="1288">
        <f t="shared" si="8"/>
        <v>1587.7467727232972</v>
      </c>
      <c r="T358" s="47" t="s">
        <v>308</v>
      </c>
      <c r="AH358" s="1276">
        <v>0</v>
      </c>
    </row>
    <row r="359" spans="2:34" ht="32.25" customHeight="1" x14ac:dyDescent="0.3">
      <c r="B359" s="402" t="s">
        <v>1841</v>
      </c>
      <c r="S359" s="47" t="s">
        <v>290</v>
      </c>
      <c r="U359" s="47">
        <v>146.16756799999993</v>
      </c>
      <c r="V359" s="47">
        <v>141.88733399999998</v>
      </c>
      <c r="W359" s="47">
        <v>148.45841209915494</v>
      </c>
      <c r="X359" s="47">
        <v>128.55736800000003</v>
      </c>
      <c r="Y359" s="47">
        <v>135.51781699999998</v>
      </c>
      <c r="Z359" s="47">
        <v>126.195397</v>
      </c>
      <c r="AA359" s="47">
        <v>121.61719199999997</v>
      </c>
      <c r="AB359" s="47">
        <v>123.40391709051431</v>
      </c>
      <c r="AC359" s="47">
        <v>122.83438999999998</v>
      </c>
      <c r="AD359" s="47">
        <v>129.47655753362795</v>
      </c>
      <c r="AE359" s="47">
        <v>121.16946600000004</v>
      </c>
      <c r="AF359" s="47">
        <v>142.46135399999994</v>
      </c>
      <c r="AG359" s="47">
        <v>1587.7467727232972</v>
      </c>
    </row>
    <row r="360" spans="2:34" ht="16.149999999999999" customHeight="1" x14ac:dyDescent="0.3"/>
    <row r="361" spans="2:34" ht="16.149999999999999" customHeight="1" x14ac:dyDescent="0.3"/>
    <row r="362" spans="2:34" ht="16.149999999999999" customHeight="1" x14ac:dyDescent="0.3"/>
    <row r="363" spans="2:34" ht="16.149999999999999" customHeight="1" x14ac:dyDescent="0.3"/>
    <row r="364" spans="2:34" ht="16.149999999999999" customHeight="1" x14ac:dyDescent="0.3"/>
    <row r="365" spans="2:34" ht="16.149999999999999" customHeight="1" x14ac:dyDescent="0.3"/>
    <row r="366" spans="2:34" ht="16.149999999999999" customHeight="1" x14ac:dyDescent="0.3"/>
    <row r="367" spans="2:34" ht="16.149999999999999" customHeight="1" x14ac:dyDescent="0.3"/>
    <row r="368" spans="2:34" ht="16.149999999999999" customHeight="1" x14ac:dyDescent="0.3"/>
    <row r="369" spans="33:33" ht="16.149999999999999" customHeight="1" x14ac:dyDescent="0.3"/>
    <row r="370" spans="33:33" ht="16.149999999999999" customHeight="1" x14ac:dyDescent="0.3"/>
    <row r="371" spans="33:33" ht="16.149999999999999" customHeight="1" x14ac:dyDescent="0.3"/>
    <row r="378" spans="33:33" x14ac:dyDescent="0.3">
      <c r="AG378" s="1054">
        <v>1587.7467727232972</v>
      </c>
    </row>
  </sheetData>
  <mergeCells count="90">
    <mergeCell ref="B320:B323"/>
    <mergeCell ref="B324:B327"/>
    <mergeCell ref="B328:B331"/>
    <mergeCell ref="B332:B335"/>
    <mergeCell ref="B356:C357"/>
    <mergeCell ref="B336:B339"/>
    <mergeCell ref="B340:B343"/>
    <mergeCell ref="B344:B347"/>
    <mergeCell ref="B348:B351"/>
    <mergeCell ref="B352:B355"/>
    <mergeCell ref="B300:B303"/>
    <mergeCell ref="B304:B307"/>
    <mergeCell ref="B308:B311"/>
    <mergeCell ref="B312:B315"/>
    <mergeCell ref="B316:B319"/>
    <mergeCell ref="B280:B283"/>
    <mergeCell ref="B284:B287"/>
    <mergeCell ref="B288:B291"/>
    <mergeCell ref="B292:B295"/>
    <mergeCell ref="B296:B299"/>
    <mergeCell ref="B358:D358"/>
    <mergeCell ref="B268:B271"/>
    <mergeCell ref="B264:B267"/>
    <mergeCell ref="B220:B223"/>
    <mergeCell ref="B224:B227"/>
    <mergeCell ref="B228:B231"/>
    <mergeCell ref="B232:B235"/>
    <mergeCell ref="B236:B239"/>
    <mergeCell ref="B240:B243"/>
    <mergeCell ref="B244:B247"/>
    <mergeCell ref="B248:B251"/>
    <mergeCell ref="B252:B255"/>
    <mergeCell ref="B256:B259"/>
    <mergeCell ref="B260:B263"/>
    <mergeCell ref="B272:B275"/>
    <mergeCell ref="B276:B279"/>
    <mergeCell ref="B216:B219"/>
    <mergeCell ref="B172:B175"/>
    <mergeCell ref="B176:B179"/>
    <mergeCell ref="B180:B183"/>
    <mergeCell ref="B184:B187"/>
    <mergeCell ref="B188:B191"/>
    <mergeCell ref="B192:B195"/>
    <mergeCell ref="B196:B199"/>
    <mergeCell ref="B200:B203"/>
    <mergeCell ref="B204:B207"/>
    <mergeCell ref="B208:B211"/>
    <mergeCell ref="B212:B215"/>
    <mergeCell ref="B168:B171"/>
    <mergeCell ref="B124:B127"/>
    <mergeCell ref="B128:B131"/>
    <mergeCell ref="B132:B135"/>
    <mergeCell ref="B136:B139"/>
    <mergeCell ref="B140:B143"/>
    <mergeCell ref="B144:B147"/>
    <mergeCell ref="B148:B151"/>
    <mergeCell ref="B152:B155"/>
    <mergeCell ref="B156:B159"/>
    <mergeCell ref="B160:B163"/>
    <mergeCell ref="B164:B167"/>
    <mergeCell ref="B120:B123"/>
    <mergeCell ref="B76:B79"/>
    <mergeCell ref="B80:B83"/>
    <mergeCell ref="B84:B87"/>
    <mergeCell ref="B88:B91"/>
    <mergeCell ref="B92:B95"/>
    <mergeCell ref="B96:B99"/>
    <mergeCell ref="B100:B103"/>
    <mergeCell ref="B104:B107"/>
    <mergeCell ref="B108:B111"/>
    <mergeCell ref="B112:B115"/>
    <mergeCell ref="B116:B119"/>
    <mergeCell ref="B72:B75"/>
    <mergeCell ref="B28:B31"/>
    <mergeCell ref="B32:B35"/>
    <mergeCell ref="B36:B39"/>
    <mergeCell ref="B40:B43"/>
    <mergeCell ref="B44:B47"/>
    <mergeCell ref="B48:B51"/>
    <mergeCell ref="B52:B55"/>
    <mergeCell ref="B56:B59"/>
    <mergeCell ref="B60:B63"/>
    <mergeCell ref="B64:B67"/>
    <mergeCell ref="B68:B71"/>
    <mergeCell ref="B24:B27"/>
    <mergeCell ref="B4:B7"/>
    <mergeCell ref="B8:B11"/>
    <mergeCell ref="B12:B15"/>
    <mergeCell ref="B16:B19"/>
    <mergeCell ref="B20:B23"/>
  </mergeCells>
  <pageMargins left="0.78740157480314965" right="0.59055118110236227" top="0.59055118110236227" bottom="0.59055118110236227" header="0" footer="0"/>
  <pageSetup paperSize="9" scale="47" fitToHeight="8" orientation="landscape" r:id="rId1"/>
  <headerFooter alignWithMargins="0"/>
  <rowBreaks count="5" manualBreakCount="5">
    <brk id="63" max="16" man="1"/>
    <brk id="123" max="16" man="1"/>
    <brk id="183" max="16" man="1"/>
    <brk id="243" max="16" man="1"/>
    <brk id="307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A1:AW87"/>
  <sheetViews>
    <sheetView view="pageBreakPreview" zoomScale="90" zoomScaleNormal="55" zoomScaleSheetLayoutView="90" workbookViewId="0">
      <selection activeCell="C60" sqref="C60"/>
    </sheetView>
  </sheetViews>
  <sheetFormatPr baseColWidth="10" defaultRowHeight="16.5" x14ac:dyDescent="0.3"/>
  <cols>
    <col min="1" max="1" width="3.42578125" style="907" customWidth="1"/>
    <col min="2" max="2" width="38.85546875" style="24" bestFit="1" customWidth="1"/>
    <col min="3" max="3" width="14" style="24" customWidth="1"/>
    <col min="4" max="15" width="13.5703125" style="24" customWidth="1"/>
    <col min="16" max="16" width="15.28515625" style="24" bestFit="1" customWidth="1"/>
    <col min="17" max="17" width="3.7109375" style="24" customWidth="1"/>
    <col min="18" max="18" width="11.42578125" style="47"/>
    <col min="19" max="19" width="28.28515625" style="47" bestFit="1" customWidth="1"/>
    <col min="20" max="20" width="30.28515625" style="47" bestFit="1" customWidth="1"/>
    <col min="21" max="21" width="12.28515625" style="47" bestFit="1" customWidth="1"/>
    <col min="22" max="22" width="14.7109375" style="47" bestFit="1" customWidth="1"/>
    <col min="23" max="28" width="12.28515625" style="47" bestFit="1" customWidth="1"/>
    <col min="29" max="29" width="14.7109375" style="47" bestFit="1" customWidth="1"/>
    <col min="30" max="31" width="12.28515625" style="47" bestFit="1" customWidth="1"/>
    <col min="32" max="33" width="16.42578125" style="47" bestFit="1" customWidth="1"/>
    <col min="34" max="35" width="11.42578125" style="47"/>
    <col min="36" max="37" width="31.5703125" style="47" bestFit="1" customWidth="1"/>
    <col min="38" max="41" width="13.42578125" style="47" bestFit="1" customWidth="1"/>
    <col min="42" max="48" width="13.42578125" style="24" bestFit="1" customWidth="1"/>
    <col min="49" max="49" width="17.85546875" style="24" bestFit="1" customWidth="1"/>
    <col min="50" max="16384" width="11.42578125" style="24"/>
  </cols>
  <sheetData>
    <row r="1" spans="1:33" ht="17.25" x14ac:dyDescent="0.3">
      <c r="A1" s="1245"/>
      <c r="B1" s="1176"/>
      <c r="C1" s="1177"/>
      <c r="D1" s="1177"/>
      <c r="E1" s="1246"/>
      <c r="F1" s="1247"/>
      <c r="G1" s="1127"/>
      <c r="H1" s="1127"/>
      <c r="I1" s="1177"/>
      <c r="J1" s="1127"/>
      <c r="K1" s="1127"/>
      <c r="L1" s="1127"/>
      <c r="M1" s="1127"/>
      <c r="N1" s="1127"/>
      <c r="O1" s="1127"/>
      <c r="P1" s="1127"/>
      <c r="Q1" s="1177"/>
      <c r="R1" s="122"/>
    </row>
    <row r="2" spans="1:33" ht="17.25" x14ac:dyDescent="0.3">
      <c r="A2" s="1245"/>
      <c r="B2" s="1176"/>
      <c r="C2" s="1177"/>
      <c r="D2" s="1177"/>
      <c r="E2" s="1246"/>
      <c r="F2" s="1247"/>
      <c r="G2" s="1127"/>
      <c r="H2" s="1127"/>
      <c r="I2" s="1177"/>
      <c r="J2" s="1127"/>
      <c r="K2" s="1127"/>
      <c r="L2" s="1127"/>
      <c r="M2" s="1127"/>
      <c r="N2" s="1127"/>
      <c r="O2" s="1127"/>
      <c r="P2" s="1127"/>
      <c r="Q2" s="1177"/>
      <c r="R2" s="122"/>
    </row>
    <row r="3" spans="1:33" ht="17.25" x14ac:dyDescent="0.3">
      <c r="A3" s="1245"/>
      <c r="B3" s="1176"/>
      <c r="C3" s="1177"/>
      <c r="D3" s="1177"/>
      <c r="E3" s="1246"/>
      <c r="F3" s="1247"/>
      <c r="G3" s="1127"/>
      <c r="H3" s="1127"/>
      <c r="I3" s="1177"/>
      <c r="J3" s="1127"/>
      <c r="K3" s="1127"/>
      <c r="L3" s="1127"/>
      <c r="M3" s="1127"/>
      <c r="N3" s="1127"/>
      <c r="O3" s="1127"/>
      <c r="P3" s="1127"/>
      <c r="Q3" s="1177"/>
      <c r="R3" s="122"/>
      <c r="S3" s="808"/>
      <c r="T3" s="808"/>
      <c r="U3" s="808"/>
      <c r="V3" s="808"/>
      <c r="W3" s="808"/>
      <c r="X3" s="808"/>
      <c r="Y3" s="808"/>
      <c r="Z3" s="808"/>
      <c r="AA3" s="808"/>
      <c r="AB3" s="808"/>
      <c r="AC3" s="1119"/>
      <c r="AD3" s="1119"/>
      <c r="AE3" s="1119"/>
      <c r="AF3" s="1119"/>
      <c r="AG3" s="1291"/>
    </row>
    <row r="4" spans="1:33" ht="17.25" x14ac:dyDescent="0.3">
      <c r="A4" s="1245"/>
      <c r="B4" s="1176"/>
      <c r="C4" s="1177"/>
      <c r="D4" s="1177"/>
      <c r="E4" s="1246"/>
      <c r="F4" s="1247"/>
      <c r="G4" s="1127"/>
      <c r="H4" s="1127"/>
      <c r="I4" s="1177"/>
      <c r="J4" s="1127"/>
      <c r="K4" s="1127"/>
      <c r="L4" s="1127"/>
      <c r="M4" s="1127"/>
      <c r="N4" s="1127"/>
      <c r="O4" s="1127"/>
      <c r="P4" s="1127"/>
      <c r="Q4" s="1177"/>
      <c r="R4" s="122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1119"/>
      <c r="AD4" s="1119"/>
      <c r="AE4" s="1119"/>
      <c r="AF4" s="1119"/>
      <c r="AG4" s="1291"/>
    </row>
    <row r="5" spans="1:33" ht="17.25" x14ac:dyDescent="0.3">
      <c r="A5" s="1245"/>
      <c r="B5" s="1176"/>
      <c r="C5" s="1177"/>
      <c r="D5" s="1177"/>
      <c r="E5" s="1246"/>
      <c r="F5" s="1247"/>
      <c r="G5" s="1127"/>
      <c r="H5" s="1127"/>
      <c r="I5" s="1177"/>
      <c r="J5" s="1127"/>
      <c r="K5" s="1127"/>
      <c r="L5" s="1127"/>
      <c r="M5" s="1127"/>
      <c r="N5" s="1127"/>
      <c r="O5" s="1127"/>
      <c r="P5" s="1127"/>
      <c r="Q5" s="1177"/>
      <c r="R5" s="122"/>
      <c r="S5" s="808"/>
      <c r="T5" s="808"/>
      <c r="U5" s="808"/>
      <c r="V5" s="808"/>
      <c r="W5" s="808"/>
      <c r="X5" s="808"/>
      <c r="Y5" s="808"/>
      <c r="Z5" s="808"/>
      <c r="AA5" s="808"/>
      <c r="AB5" s="808"/>
      <c r="AC5" s="1119"/>
      <c r="AD5" s="1119"/>
      <c r="AE5" s="1119"/>
      <c r="AF5" s="1119"/>
      <c r="AG5" s="1291"/>
    </row>
    <row r="6" spans="1:33" ht="17.25" x14ac:dyDescent="0.3">
      <c r="A6" s="1245"/>
      <c r="B6" s="1176"/>
      <c r="C6" s="1177"/>
      <c r="D6" s="1177"/>
      <c r="E6" s="1246"/>
      <c r="F6" s="1247"/>
      <c r="G6" s="1127"/>
      <c r="H6" s="1127"/>
      <c r="I6" s="1177"/>
      <c r="J6" s="1127"/>
      <c r="K6" s="1127"/>
      <c r="L6" s="1127"/>
      <c r="M6" s="1127"/>
      <c r="N6" s="1127"/>
      <c r="O6" s="1127"/>
      <c r="P6" s="1127"/>
      <c r="Q6" s="1177"/>
      <c r="R6" s="122"/>
      <c r="S6" s="71" t="s">
        <v>163</v>
      </c>
      <c r="T6" s="47" t="s">
        <v>164</v>
      </c>
      <c r="AG6" s="1291"/>
    </row>
    <row r="7" spans="1:33" x14ac:dyDescent="0.3">
      <c r="A7" s="1245"/>
      <c r="B7" s="1176"/>
      <c r="C7" s="1177"/>
      <c r="D7" s="1177"/>
      <c r="E7" s="1248"/>
      <c r="F7" s="1248"/>
      <c r="G7" s="1248"/>
      <c r="H7" s="1248"/>
      <c r="I7" s="1248"/>
      <c r="J7" s="1248"/>
      <c r="K7" s="1248"/>
      <c r="L7" s="1248"/>
      <c r="M7" s="1248"/>
      <c r="N7" s="1248"/>
      <c r="O7" s="1248"/>
      <c r="P7" s="1248"/>
      <c r="Q7" s="1177"/>
      <c r="R7" s="122"/>
      <c r="S7" s="71" t="s">
        <v>165</v>
      </c>
      <c r="T7" s="47" t="s">
        <v>166</v>
      </c>
      <c r="V7" s="123"/>
      <c r="W7" s="123"/>
      <c r="X7" s="123"/>
      <c r="Y7" s="123"/>
      <c r="Z7" s="123"/>
      <c r="AA7" s="122"/>
      <c r="AB7" s="122"/>
      <c r="AC7" s="122"/>
      <c r="AD7" s="122"/>
      <c r="AE7" s="122"/>
      <c r="AF7" s="122"/>
      <c r="AG7" s="1291"/>
    </row>
    <row r="8" spans="1:33" ht="17.25" x14ac:dyDescent="0.3">
      <c r="A8" s="1245"/>
      <c r="B8" s="1176"/>
      <c r="C8" s="1177"/>
      <c r="D8" s="1177"/>
      <c r="E8" s="1176" t="s">
        <v>951</v>
      </c>
      <c r="F8" s="1177"/>
      <c r="G8" s="1249"/>
      <c r="H8" s="1249"/>
      <c r="I8" s="1177"/>
      <c r="J8" s="1249"/>
      <c r="K8" s="1127"/>
      <c r="L8" s="1127"/>
      <c r="M8" s="1127"/>
      <c r="N8" s="1127"/>
      <c r="O8" s="1127"/>
      <c r="P8" s="1177"/>
      <c r="Q8" s="1177"/>
      <c r="R8" s="122"/>
      <c r="S8" s="71" t="s">
        <v>1112</v>
      </c>
      <c r="T8" s="47" t="s">
        <v>1113</v>
      </c>
      <c r="V8" s="123"/>
      <c r="W8" s="123"/>
      <c r="X8" s="123"/>
      <c r="Y8" s="123"/>
      <c r="Z8" s="123"/>
      <c r="AA8" s="122"/>
      <c r="AB8" s="122"/>
      <c r="AC8" s="122"/>
      <c r="AD8" s="122"/>
      <c r="AE8" s="122"/>
      <c r="AF8" s="122"/>
      <c r="AG8" s="1291"/>
    </row>
    <row r="9" spans="1:33" ht="17.25" x14ac:dyDescent="0.3">
      <c r="A9" s="1245"/>
      <c r="B9" s="1176"/>
      <c r="C9" s="1177"/>
      <c r="D9" s="1177"/>
      <c r="E9" s="1176"/>
      <c r="F9" s="1177"/>
      <c r="G9" s="1249"/>
      <c r="H9" s="1249"/>
      <c r="I9" s="1177"/>
      <c r="J9" s="1249"/>
      <c r="K9" s="1249"/>
      <c r="L9" s="1249"/>
      <c r="M9" s="1127"/>
      <c r="N9" s="1127"/>
      <c r="O9" s="1127"/>
      <c r="P9" s="1127"/>
      <c r="Q9" s="1177"/>
      <c r="R9" s="122"/>
      <c r="S9" s="71" t="s">
        <v>317</v>
      </c>
      <c r="T9" s="47" t="s">
        <v>305</v>
      </c>
      <c r="V9" s="123"/>
      <c r="W9" s="123"/>
      <c r="X9" s="123"/>
      <c r="Y9" s="123"/>
      <c r="Z9" s="123"/>
      <c r="AA9" s="122"/>
      <c r="AB9" s="122"/>
      <c r="AC9" s="122"/>
      <c r="AD9" s="122"/>
      <c r="AE9" s="122"/>
      <c r="AF9" s="122"/>
      <c r="AG9" s="1291"/>
    </row>
    <row r="10" spans="1:33" ht="17.25" x14ac:dyDescent="0.3">
      <c r="A10" s="1245"/>
      <c r="B10" s="1176"/>
      <c r="C10" s="1177"/>
      <c r="D10" s="1177"/>
      <c r="E10" s="1176"/>
      <c r="F10" s="1177"/>
      <c r="G10" s="1249"/>
      <c r="H10" s="1249"/>
      <c r="I10" s="1177"/>
      <c r="J10" s="1249"/>
      <c r="K10" s="1249"/>
      <c r="L10" s="1249"/>
      <c r="M10" s="1127"/>
      <c r="N10" s="1127"/>
      <c r="O10" s="1127"/>
      <c r="P10" s="1127"/>
      <c r="Q10" s="1177"/>
      <c r="R10" s="122"/>
      <c r="V10" s="123"/>
      <c r="W10" s="123"/>
      <c r="X10" s="123"/>
      <c r="Y10" s="123"/>
      <c r="Z10" s="123"/>
      <c r="AA10" s="1136"/>
      <c r="AB10" s="1136"/>
      <c r="AC10" s="1136"/>
      <c r="AD10" s="1136"/>
      <c r="AE10" s="1136"/>
      <c r="AF10" s="1136"/>
      <c r="AG10" s="1291"/>
    </row>
    <row r="11" spans="1:33" ht="17.25" x14ac:dyDescent="0.3">
      <c r="A11" s="1245"/>
      <c r="B11" s="1176"/>
      <c r="C11" s="1177"/>
      <c r="D11" s="1177"/>
      <c r="E11" s="1176"/>
      <c r="F11" s="1177"/>
      <c r="G11" s="1249"/>
      <c r="H11" s="1249"/>
      <c r="I11" s="1177"/>
      <c r="J11" s="1249"/>
      <c r="K11" s="1249"/>
      <c r="L11" s="1249"/>
      <c r="M11" s="1127"/>
      <c r="N11" s="1127"/>
      <c r="O11" s="1127"/>
      <c r="P11" s="1177"/>
      <c r="Q11" s="1177"/>
      <c r="R11" s="122"/>
      <c r="S11" s="47" t="s">
        <v>1646</v>
      </c>
      <c r="T11" s="47" t="s">
        <v>300</v>
      </c>
    </row>
    <row r="12" spans="1:33" ht="17.25" x14ac:dyDescent="0.3">
      <c r="A12" s="1245"/>
      <c r="B12" s="1176"/>
      <c r="C12" s="1177"/>
      <c r="D12" s="1177"/>
      <c r="E12" s="1176"/>
      <c r="F12" s="1177"/>
      <c r="G12" s="1249"/>
      <c r="H12" s="1249"/>
      <c r="I12" s="1177"/>
      <c r="J12" s="1249"/>
      <c r="K12" s="1249"/>
      <c r="L12" s="1249"/>
      <c r="M12" s="1127"/>
      <c r="N12" s="1127"/>
      <c r="O12" s="1127"/>
      <c r="P12" s="1177"/>
      <c r="Q12" s="1177"/>
      <c r="R12" s="122"/>
      <c r="S12" s="47" t="s">
        <v>315</v>
      </c>
      <c r="T12" s="47" t="s">
        <v>826</v>
      </c>
      <c r="U12" s="47" t="s">
        <v>827</v>
      </c>
      <c r="V12" s="47" t="s">
        <v>1272</v>
      </c>
      <c r="W12" s="47" t="s">
        <v>1273</v>
      </c>
      <c r="X12" s="47" t="s">
        <v>1274</v>
      </c>
      <c r="Y12" s="47" t="s">
        <v>1275</v>
      </c>
      <c r="Z12" s="47" t="s">
        <v>1276</v>
      </c>
      <c r="AA12" s="47" t="s">
        <v>1277</v>
      </c>
      <c r="AB12" s="47" t="s">
        <v>1278</v>
      </c>
      <c r="AC12" s="47" t="s">
        <v>1279</v>
      </c>
      <c r="AD12" s="47" t="s">
        <v>1280</v>
      </c>
      <c r="AE12" s="47" t="s">
        <v>1281</v>
      </c>
      <c r="AF12" s="47" t="s">
        <v>290</v>
      </c>
    </row>
    <row r="13" spans="1:33" ht="17.25" x14ac:dyDescent="0.3">
      <c r="A13" s="1245"/>
      <c r="B13" s="1176"/>
      <c r="C13" s="1177"/>
      <c r="D13" s="1177"/>
      <c r="E13" s="1176"/>
      <c r="F13" s="1177"/>
      <c r="G13" s="1249"/>
      <c r="H13" s="1249"/>
      <c r="I13" s="1177"/>
      <c r="J13" s="1249"/>
      <c r="K13" s="1249"/>
      <c r="L13" s="1249"/>
      <c r="M13" s="1127"/>
      <c r="N13" s="1127"/>
      <c r="O13" s="1127"/>
      <c r="P13" s="1177"/>
      <c r="Q13" s="1177"/>
      <c r="R13" s="122"/>
      <c r="S13" s="47" t="s">
        <v>1687</v>
      </c>
      <c r="T13" s="47">
        <v>14.799607999999999</v>
      </c>
      <c r="U13" s="47">
        <v>16.000427999999999</v>
      </c>
      <c r="V13" s="47">
        <v>17.417648</v>
      </c>
      <c r="W13" s="47">
        <v>16.607348000000002</v>
      </c>
      <c r="X13" s="47">
        <v>16.933990000000001</v>
      </c>
      <c r="Y13" s="47">
        <v>12.914689000000001</v>
      </c>
      <c r="Z13" s="47">
        <v>11.403048</v>
      </c>
      <c r="AA13" s="47">
        <v>10.081856999999999</v>
      </c>
      <c r="AB13" s="47">
        <v>9.3962950000000003</v>
      </c>
      <c r="AC13" s="47">
        <v>9.6496689999999994</v>
      </c>
      <c r="AD13" s="47">
        <v>12.870417</v>
      </c>
      <c r="AE13" s="47">
        <v>16.989097999999998</v>
      </c>
      <c r="AF13" s="47">
        <v>165.06409499999995</v>
      </c>
    </row>
    <row r="14" spans="1:33" ht="17.25" x14ac:dyDescent="0.3">
      <c r="A14" s="1245"/>
      <c r="B14" s="1176"/>
      <c r="C14" s="1177"/>
      <c r="D14" s="1177"/>
      <c r="E14" s="1176"/>
      <c r="F14" s="1177"/>
      <c r="G14" s="1249"/>
      <c r="H14" s="1249"/>
      <c r="I14" s="1177"/>
      <c r="J14" s="1249"/>
      <c r="K14" s="1249"/>
      <c r="L14" s="1249"/>
      <c r="M14" s="1127"/>
      <c r="N14" s="1127"/>
      <c r="O14" s="1127"/>
      <c r="P14" s="1177"/>
      <c r="Q14" s="1177"/>
      <c r="R14" s="122"/>
      <c r="S14" s="47" t="s">
        <v>212</v>
      </c>
      <c r="T14" s="47">
        <v>13.699627</v>
      </c>
      <c r="U14" s="47">
        <v>12.785516999999999</v>
      </c>
      <c r="V14" s="47">
        <v>13.489699</v>
      </c>
      <c r="W14" s="47">
        <v>13.031500000000001</v>
      </c>
      <c r="X14" s="47">
        <v>10.496077</v>
      </c>
      <c r="Y14" s="47">
        <v>8.2839050000000007</v>
      </c>
      <c r="Z14" s="47">
        <v>8.4443960000000011</v>
      </c>
      <c r="AA14" s="47">
        <v>10.968968</v>
      </c>
      <c r="AB14" s="47">
        <v>11.278877000000001</v>
      </c>
      <c r="AC14" s="47">
        <v>12.401885999999999</v>
      </c>
      <c r="AD14" s="47">
        <v>12.622375</v>
      </c>
      <c r="AE14" s="47">
        <v>14.070552000000001</v>
      </c>
      <c r="AF14" s="47">
        <v>141.57337900000002</v>
      </c>
    </row>
    <row r="15" spans="1:33" ht="17.25" x14ac:dyDescent="0.3">
      <c r="A15" s="1245"/>
      <c r="B15" s="1176"/>
      <c r="C15" s="1177"/>
      <c r="D15" s="1177"/>
      <c r="E15" s="1177"/>
      <c r="F15" s="1177"/>
      <c r="G15" s="1247"/>
      <c r="H15" s="1177"/>
      <c r="I15" s="1177"/>
      <c r="J15" s="1177"/>
      <c r="K15" s="1177"/>
      <c r="L15" s="1177"/>
      <c r="M15" s="1177"/>
      <c r="N15" s="1177"/>
      <c r="O15" s="1177"/>
      <c r="P15" s="1177"/>
      <c r="Q15" s="1177"/>
      <c r="R15" s="122"/>
      <c r="S15" s="47" t="s">
        <v>216</v>
      </c>
      <c r="T15" s="47">
        <v>3.3979140000000001</v>
      </c>
      <c r="U15" s="47">
        <v>5.621626</v>
      </c>
      <c r="V15" s="47">
        <v>7.7192420000000004</v>
      </c>
      <c r="W15" s="47">
        <v>6.204593</v>
      </c>
      <c r="X15" s="47">
        <v>4.984661</v>
      </c>
      <c r="Y15" s="47">
        <v>2.8656760000000001</v>
      </c>
      <c r="Z15" s="47">
        <v>2.1961720000000002</v>
      </c>
      <c r="AA15" s="47">
        <v>1.8611489999999999</v>
      </c>
      <c r="AB15" s="47">
        <v>1.685227</v>
      </c>
      <c r="AC15" s="47">
        <v>4.9744289999999998</v>
      </c>
      <c r="AD15" s="47">
        <v>5.4969620000000008</v>
      </c>
      <c r="AE15" s="47">
        <v>4.1559790000000003</v>
      </c>
      <c r="AF15" s="47">
        <v>51.163629999999998</v>
      </c>
    </row>
    <row r="16" spans="1:33" ht="17.25" x14ac:dyDescent="0.3">
      <c r="A16" s="1245"/>
      <c r="B16" s="1176"/>
      <c r="C16" s="1177"/>
      <c r="D16" s="1177"/>
      <c r="E16" s="1246"/>
      <c r="F16" s="1247"/>
      <c r="G16" s="1127"/>
      <c r="H16" s="1127"/>
      <c r="I16" s="1177"/>
      <c r="J16" s="1127"/>
      <c r="K16" s="1127"/>
      <c r="L16" s="1127"/>
      <c r="M16" s="1127"/>
      <c r="N16" s="1127"/>
      <c r="O16" s="1127"/>
      <c r="P16" s="1127"/>
      <c r="Q16" s="1177"/>
      <c r="R16" s="122"/>
      <c r="S16" s="47" t="s">
        <v>222</v>
      </c>
      <c r="T16" s="47">
        <v>7.8079799999999997</v>
      </c>
      <c r="U16" s="47">
        <v>7.2108299999999996</v>
      </c>
      <c r="V16" s="47">
        <v>6.7094550991549884</v>
      </c>
      <c r="X16" s="47">
        <v>2.3848799999999999</v>
      </c>
      <c r="Y16" s="47">
        <v>5.1054499999999994</v>
      </c>
      <c r="Z16" s="47">
        <v>3.7814299999999998</v>
      </c>
      <c r="AA16" s="47">
        <v>2.28878</v>
      </c>
      <c r="AB16" s="47">
        <v>1.2732699999999999</v>
      </c>
      <c r="AC16" s="47">
        <v>3.351531533628</v>
      </c>
      <c r="AD16" s="47">
        <v>2.6385999999999998</v>
      </c>
      <c r="AE16" s="47">
        <v>8.1580499999999994</v>
      </c>
      <c r="AF16" s="47">
        <v>50.710256632782986</v>
      </c>
    </row>
    <row r="17" spans="1:32" x14ac:dyDescent="0.3">
      <c r="A17" s="1245"/>
      <c r="B17" s="1176"/>
      <c r="C17" s="1177"/>
      <c r="D17" s="1177"/>
      <c r="E17" s="1177"/>
      <c r="F17" s="1177"/>
      <c r="G17" s="1177"/>
      <c r="H17" s="1177"/>
      <c r="I17" s="1177"/>
      <c r="J17" s="1177"/>
      <c r="K17" s="1177"/>
      <c r="L17" s="1177"/>
      <c r="M17" s="1177"/>
      <c r="N17" s="1177"/>
      <c r="O17" s="1177"/>
      <c r="P17" s="1177"/>
      <c r="Q17" s="1177"/>
      <c r="R17" s="122"/>
      <c r="S17" s="47" t="s">
        <v>1633</v>
      </c>
      <c r="T17" s="47">
        <v>2.0680000000000001</v>
      </c>
      <c r="U17" s="47">
        <v>2.3769999999999998</v>
      </c>
      <c r="V17" s="47">
        <v>2.427</v>
      </c>
      <c r="W17" s="47">
        <v>2.855</v>
      </c>
      <c r="X17" s="47">
        <v>3.4140000000000001</v>
      </c>
      <c r="Y17" s="47">
        <v>2.6890000000000001</v>
      </c>
      <c r="Z17" s="47">
        <v>2.177</v>
      </c>
      <c r="AA17" s="47">
        <v>1.851</v>
      </c>
      <c r="AB17" s="47">
        <v>2.016</v>
      </c>
      <c r="AC17" s="47">
        <v>2.2360000000000002</v>
      </c>
      <c r="AD17" s="47">
        <v>2.7050000000000001</v>
      </c>
      <c r="AE17" s="47">
        <v>3.6179999999999999</v>
      </c>
      <c r="AF17" s="47">
        <v>30.433000000000003</v>
      </c>
    </row>
    <row r="18" spans="1:32" x14ac:dyDescent="0.3">
      <c r="A18" s="1245"/>
      <c r="B18" s="1176"/>
      <c r="C18" s="1177"/>
      <c r="D18" s="1177"/>
      <c r="E18" s="1177"/>
      <c r="F18" s="1177"/>
      <c r="G18" s="1177"/>
      <c r="H18" s="1177"/>
      <c r="I18" s="1177"/>
      <c r="J18" s="1177"/>
      <c r="K18" s="1177"/>
      <c r="L18" s="1177"/>
      <c r="M18" s="1177"/>
      <c r="N18" s="1177"/>
      <c r="O18" s="1177"/>
      <c r="P18" s="1177"/>
      <c r="Q18" s="1177"/>
      <c r="R18" s="122"/>
      <c r="S18" s="47" t="s">
        <v>290</v>
      </c>
      <c r="T18" s="47">
        <v>41.773128999999997</v>
      </c>
      <c r="U18" s="47">
        <v>43.995401000000001</v>
      </c>
      <c r="V18" s="47">
        <v>47.763044099154989</v>
      </c>
      <c r="W18" s="47">
        <v>38.698441000000003</v>
      </c>
      <c r="X18" s="47">
        <v>38.213608000000001</v>
      </c>
      <c r="Y18" s="47">
        <v>31.858719999999998</v>
      </c>
      <c r="Z18" s="47">
        <v>28.002046</v>
      </c>
      <c r="AA18" s="47">
        <v>27.051753999999999</v>
      </c>
      <c r="AB18" s="47">
        <v>25.649669000000003</v>
      </c>
      <c r="AC18" s="47">
        <v>32.613515533628004</v>
      </c>
      <c r="AD18" s="47">
        <v>36.333354</v>
      </c>
      <c r="AE18" s="47">
        <v>46.991679000000005</v>
      </c>
      <c r="AF18" s="47">
        <v>438.94436063278295</v>
      </c>
    </row>
    <row r="19" spans="1:32" x14ac:dyDescent="0.3">
      <c r="A19" s="1245"/>
      <c r="B19" s="1176"/>
      <c r="C19" s="1177"/>
      <c r="D19" s="1177"/>
      <c r="E19" s="1177"/>
      <c r="F19" s="1177"/>
      <c r="G19" s="1177"/>
      <c r="H19" s="1177"/>
      <c r="I19" s="1177"/>
      <c r="J19" s="1177"/>
      <c r="K19" s="1177"/>
      <c r="L19" s="1177"/>
      <c r="M19" s="1177"/>
      <c r="N19" s="1177"/>
      <c r="O19" s="1177"/>
      <c r="P19" s="1177"/>
      <c r="Q19" s="1177"/>
      <c r="R19" s="122"/>
      <c r="T19" s="1250" t="s">
        <v>1283</v>
      </c>
      <c r="U19" s="1250" t="s">
        <v>1284</v>
      </c>
      <c r="V19" s="1250" t="s">
        <v>1285</v>
      </c>
      <c r="W19" s="1250" t="s">
        <v>1286</v>
      </c>
      <c r="X19" s="1250" t="s">
        <v>1287</v>
      </c>
      <c r="Y19" s="1250" t="s">
        <v>1288</v>
      </c>
      <c r="Z19" s="1250" t="s">
        <v>1289</v>
      </c>
      <c r="AA19" s="1250" t="s">
        <v>1290</v>
      </c>
      <c r="AB19" s="1250" t="s">
        <v>1305</v>
      </c>
      <c r="AC19" s="1250" t="s">
        <v>1292</v>
      </c>
      <c r="AD19" s="1250" t="s">
        <v>1293</v>
      </c>
      <c r="AE19" s="1250" t="s">
        <v>1294</v>
      </c>
    </row>
    <row r="20" spans="1:32" x14ac:dyDescent="0.3">
      <c r="A20" s="1245"/>
      <c r="B20" s="1176"/>
      <c r="C20" s="1177"/>
      <c r="D20" s="1177"/>
      <c r="E20" s="1177"/>
      <c r="F20" s="1177"/>
      <c r="G20" s="1177"/>
      <c r="H20" s="1177"/>
      <c r="I20" s="1177"/>
      <c r="J20" s="1177"/>
      <c r="K20" s="1177"/>
      <c r="L20" s="1177"/>
      <c r="M20" s="1177"/>
      <c r="N20" s="1177"/>
      <c r="O20" s="1177"/>
      <c r="P20" s="1177"/>
      <c r="Q20" s="1177"/>
      <c r="R20" s="122"/>
      <c r="S20" s="1057" t="s">
        <v>1687</v>
      </c>
      <c r="T20" s="900">
        <v>14.799607999999999</v>
      </c>
      <c r="U20" s="900">
        <v>16.000427999999999</v>
      </c>
      <c r="V20" s="900">
        <v>17.417648</v>
      </c>
      <c r="W20" s="900">
        <v>16.607348000000002</v>
      </c>
      <c r="X20" s="900">
        <v>16.933990000000001</v>
      </c>
      <c r="Y20" s="900">
        <v>12.914689000000001</v>
      </c>
      <c r="Z20" s="900">
        <v>11.403048</v>
      </c>
      <c r="AA20" s="900">
        <v>10.081856999999999</v>
      </c>
      <c r="AB20" s="900">
        <v>9.3962950000000003</v>
      </c>
      <c r="AC20" s="900">
        <v>9.6496689999999994</v>
      </c>
      <c r="AD20" s="900">
        <v>12.870417</v>
      </c>
      <c r="AE20" s="900">
        <v>16.989097999999998</v>
      </c>
      <c r="AF20" s="900">
        <v>165.06409499999995</v>
      </c>
    </row>
    <row r="21" spans="1:32" x14ac:dyDescent="0.3">
      <c r="A21" s="1245"/>
      <c r="B21" s="1176"/>
      <c r="C21" s="1177"/>
      <c r="D21" s="1177"/>
      <c r="E21" s="1177"/>
      <c r="F21" s="1177"/>
      <c r="G21" s="1177"/>
      <c r="H21" s="1177"/>
      <c r="I21" s="1177"/>
      <c r="J21" s="1177"/>
      <c r="K21" s="1177"/>
      <c r="L21" s="1177"/>
      <c r="M21" s="1177"/>
      <c r="N21" s="1177"/>
      <c r="O21" s="1177"/>
      <c r="P21" s="1177"/>
      <c r="Q21" s="1177"/>
      <c r="R21" s="122"/>
      <c r="S21" s="1057" t="s">
        <v>212</v>
      </c>
      <c r="T21" s="900">
        <v>13.699627</v>
      </c>
      <c r="U21" s="900">
        <v>12.785516999999999</v>
      </c>
      <c r="V21" s="900">
        <v>13.489699</v>
      </c>
      <c r="W21" s="900">
        <v>13.031500000000001</v>
      </c>
      <c r="X21" s="900">
        <v>10.496077</v>
      </c>
      <c r="Y21" s="900">
        <v>8.2839050000000007</v>
      </c>
      <c r="Z21" s="900">
        <v>8.4443960000000011</v>
      </c>
      <c r="AA21" s="900">
        <v>10.968968</v>
      </c>
      <c r="AB21" s="900">
        <v>11.278877000000001</v>
      </c>
      <c r="AC21" s="900">
        <v>12.401885999999999</v>
      </c>
      <c r="AD21" s="900">
        <v>12.622375</v>
      </c>
      <c r="AE21" s="900">
        <v>14.070552000000001</v>
      </c>
      <c r="AF21" s="900">
        <v>141.57337900000002</v>
      </c>
    </row>
    <row r="22" spans="1:32" x14ac:dyDescent="0.3">
      <c r="A22" s="1245"/>
      <c r="B22" s="1176"/>
      <c r="C22" s="1177"/>
      <c r="D22" s="1177"/>
      <c r="E22" s="1177"/>
      <c r="F22" s="1177"/>
      <c r="G22" s="1177"/>
      <c r="H22" s="1177"/>
      <c r="I22" s="1177"/>
      <c r="J22" s="1177"/>
      <c r="K22" s="1177"/>
      <c r="L22" s="1177"/>
      <c r="M22" s="1177"/>
      <c r="N22" s="1177"/>
      <c r="O22" s="1177"/>
      <c r="P22" s="1177"/>
      <c r="Q22" s="1177"/>
      <c r="R22" s="122"/>
      <c r="S22" s="1057" t="s">
        <v>216</v>
      </c>
      <c r="T22" s="900">
        <v>3.3979140000000001</v>
      </c>
      <c r="U22" s="900">
        <v>5.621626</v>
      </c>
      <c r="V22" s="900">
        <v>7.7192420000000004</v>
      </c>
      <c r="W22" s="900">
        <v>6.204593</v>
      </c>
      <c r="X22" s="900">
        <v>4.984661</v>
      </c>
      <c r="Y22" s="900">
        <v>2.8656760000000001</v>
      </c>
      <c r="Z22" s="900">
        <v>2.1961720000000002</v>
      </c>
      <c r="AA22" s="900">
        <v>1.8611489999999999</v>
      </c>
      <c r="AB22" s="900">
        <v>1.685227</v>
      </c>
      <c r="AC22" s="900">
        <v>4.9744289999999998</v>
      </c>
      <c r="AD22" s="900">
        <v>5.4969620000000008</v>
      </c>
      <c r="AE22" s="900">
        <v>4.1559790000000003</v>
      </c>
      <c r="AF22" s="900">
        <v>51.163629999999998</v>
      </c>
    </row>
    <row r="23" spans="1:32" x14ac:dyDescent="0.3">
      <c r="A23" s="1245"/>
      <c r="B23" s="1176"/>
      <c r="C23" s="1177"/>
      <c r="D23" s="1177"/>
      <c r="E23" s="1177"/>
      <c r="F23" s="1177"/>
      <c r="G23" s="1177"/>
      <c r="H23" s="1177"/>
      <c r="I23" s="1177"/>
      <c r="J23" s="1177"/>
      <c r="K23" s="1177"/>
      <c r="L23" s="1177"/>
      <c r="M23" s="1177"/>
      <c r="N23" s="1177"/>
      <c r="O23" s="1177"/>
      <c r="P23" s="1177"/>
      <c r="Q23" s="1177"/>
      <c r="R23" s="122"/>
      <c r="S23" s="1057" t="s">
        <v>222</v>
      </c>
      <c r="T23" s="900">
        <v>7.8079799999999997</v>
      </c>
      <c r="U23" s="900">
        <v>7.2108299999999996</v>
      </c>
      <c r="V23" s="900">
        <v>6.7094550991549884</v>
      </c>
      <c r="W23" s="900"/>
      <c r="X23" s="900">
        <v>2.3848799999999999</v>
      </c>
      <c r="Y23" s="900">
        <v>5.1054499999999994</v>
      </c>
      <c r="Z23" s="900">
        <v>3.7814299999999998</v>
      </c>
      <c r="AA23" s="900">
        <v>2.28878</v>
      </c>
      <c r="AB23" s="900">
        <v>1.2732699999999999</v>
      </c>
      <c r="AC23" s="900">
        <v>3.351531533628</v>
      </c>
      <c r="AD23" s="900">
        <v>2.6385999999999998</v>
      </c>
      <c r="AE23" s="900">
        <v>8.1580499999999994</v>
      </c>
      <c r="AF23" s="900">
        <v>50.710256632782986</v>
      </c>
    </row>
    <row r="24" spans="1:32" x14ac:dyDescent="0.3">
      <c r="A24" s="1245"/>
      <c r="B24" s="1176"/>
      <c r="C24" s="1177"/>
      <c r="D24" s="1177"/>
      <c r="E24" s="1177"/>
      <c r="F24" s="1177"/>
      <c r="G24" s="1177"/>
      <c r="H24" s="1177"/>
      <c r="I24" s="1177"/>
      <c r="J24" s="1177"/>
      <c r="K24" s="1177"/>
      <c r="L24" s="1177"/>
      <c r="M24" s="1177"/>
      <c r="N24" s="1177"/>
      <c r="O24" s="1177"/>
      <c r="P24" s="1177"/>
      <c r="Q24" s="1177"/>
      <c r="R24" s="122"/>
      <c r="S24" s="1057" t="s">
        <v>1633</v>
      </c>
      <c r="T24" s="900">
        <v>2.0680000000000001</v>
      </c>
      <c r="U24" s="900">
        <v>2.3769999999999998</v>
      </c>
      <c r="V24" s="900">
        <v>2.427</v>
      </c>
      <c r="W24" s="900">
        <v>2.855</v>
      </c>
      <c r="X24" s="900">
        <v>3.4140000000000001</v>
      </c>
      <c r="Y24" s="900">
        <v>2.6890000000000001</v>
      </c>
      <c r="Z24" s="900">
        <v>2.177</v>
      </c>
      <c r="AA24" s="900">
        <v>1.851</v>
      </c>
      <c r="AB24" s="900">
        <v>2.016</v>
      </c>
      <c r="AC24" s="900">
        <v>2.2360000000000002</v>
      </c>
      <c r="AD24" s="900">
        <v>2.7050000000000001</v>
      </c>
      <c r="AE24" s="900">
        <v>3.6179999999999999</v>
      </c>
      <c r="AF24" s="900">
        <v>30.433000000000003</v>
      </c>
    </row>
    <row r="25" spans="1:32" x14ac:dyDescent="0.3">
      <c r="A25" s="1245"/>
      <c r="B25" s="1176"/>
      <c r="C25" s="1177"/>
      <c r="D25" s="1177"/>
      <c r="E25" s="1177"/>
      <c r="F25" s="1177"/>
      <c r="G25" s="1177"/>
      <c r="H25" s="1177"/>
      <c r="I25" s="1177"/>
      <c r="J25" s="1177"/>
      <c r="K25" s="1177"/>
      <c r="L25" s="1177"/>
      <c r="M25" s="1177"/>
      <c r="N25" s="1177"/>
      <c r="O25" s="1177"/>
      <c r="P25" s="1177"/>
      <c r="Q25" s="1177"/>
      <c r="R25" s="122"/>
      <c r="S25" s="1057" t="s">
        <v>290</v>
      </c>
      <c r="T25" s="900">
        <v>41.773128999999997</v>
      </c>
      <c r="U25" s="900">
        <v>43.995401000000001</v>
      </c>
      <c r="V25" s="900">
        <v>47.763044099154989</v>
      </c>
      <c r="W25" s="900">
        <v>38.698441000000003</v>
      </c>
      <c r="X25" s="900">
        <v>38.213608000000008</v>
      </c>
      <c r="Y25" s="900">
        <v>31.858719999999998</v>
      </c>
      <c r="Z25" s="900">
        <v>28.002046000000004</v>
      </c>
      <c r="AA25" s="900">
        <v>27.051753999999999</v>
      </c>
      <c r="AB25" s="900">
        <v>25.649669000000003</v>
      </c>
      <c r="AC25" s="900">
        <v>32.613515533627996</v>
      </c>
      <c r="AD25" s="900">
        <v>36.333354</v>
      </c>
      <c r="AE25" s="900">
        <v>46.991678999999998</v>
      </c>
      <c r="AF25" s="900">
        <v>438.944360632783</v>
      </c>
    </row>
    <row r="26" spans="1:32" x14ac:dyDescent="0.3">
      <c r="A26" s="1245"/>
      <c r="B26" s="1176"/>
      <c r="C26" s="1177"/>
      <c r="D26" s="1177"/>
      <c r="E26" s="1177"/>
      <c r="F26" s="1177"/>
      <c r="G26" s="1177"/>
      <c r="H26" s="1177"/>
      <c r="I26" s="1177"/>
      <c r="J26" s="1177"/>
      <c r="K26" s="1177"/>
      <c r="L26" s="1177"/>
      <c r="M26" s="1177"/>
      <c r="N26" s="1177"/>
      <c r="O26" s="1177"/>
      <c r="P26" s="1177"/>
      <c r="Q26" s="1177"/>
      <c r="R26" s="122"/>
      <c r="T26" s="1292"/>
      <c r="U26" s="1292"/>
      <c r="V26" s="1292"/>
      <c r="W26" s="1292"/>
      <c r="X26" s="1292"/>
      <c r="Y26" s="1292"/>
      <c r="Z26" s="1292"/>
      <c r="AA26" s="1292"/>
      <c r="AB26" s="1292"/>
      <c r="AC26" s="1292"/>
      <c r="AD26" s="1292"/>
      <c r="AE26" s="1292"/>
      <c r="AF26" s="1292"/>
    </row>
    <row r="27" spans="1:32" x14ac:dyDescent="0.3">
      <c r="A27" s="1245"/>
      <c r="B27" s="1176"/>
      <c r="C27" s="1177"/>
      <c r="D27" s="1177"/>
      <c r="E27" s="1177"/>
      <c r="F27" s="1177"/>
      <c r="G27" s="1177"/>
      <c r="H27" s="1177"/>
      <c r="I27" s="1177"/>
      <c r="J27" s="1177"/>
      <c r="K27" s="1177"/>
      <c r="L27" s="1177"/>
      <c r="M27" s="1177"/>
      <c r="N27" s="1177"/>
      <c r="O27" s="1177"/>
      <c r="P27" s="1177"/>
      <c r="Q27" s="1177"/>
      <c r="R27" s="122"/>
      <c r="T27" s="1100">
        <v>0</v>
      </c>
      <c r="U27" s="1100">
        <v>0</v>
      </c>
      <c r="V27" s="1100">
        <v>0</v>
      </c>
      <c r="W27" s="1100">
        <v>0</v>
      </c>
      <c r="X27" s="1100">
        <v>0</v>
      </c>
      <c r="Y27" s="1100">
        <v>0</v>
      </c>
      <c r="Z27" s="1100">
        <v>0</v>
      </c>
      <c r="AA27" s="1100">
        <v>0</v>
      </c>
      <c r="AB27" s="1100">
        <v>0</v>
      </c>
      <c r="AC27" s="1100">
        <v>0</v>
      </c>
      <c r="AD27" s="1100">
        <v>0</v>
      </c>
      <c r="AE27" s="1100">
        <v>0</v>
      </c>
      <c r="AF27" s="1100">
        <v>0</v>
      </c>
    </row>
    <row r="28" spans="1:32" x14ac:dyDescent="0.3">
      <c r="A28" s="1245"/>
      <c r="B28" s="1176"/>
      <c r="C28" s="1177"/>
      <c r="D28" s="1177"/>
      <c r="E28" s="1177"/>
      <c r="F28" s="1177"/>
      <c r="G28" s="1177"/>
      <c r="H28" s="1177"/>
      <c r="I28" s="1177"/>
      <c r="J28" s="1177"/>
      <c r="K28" s="1177"/>
      <c r="L28" s="1177"/>
      <c r="M28" s="1177"/>
      <c r="N28" s="1177"/>
      <c r="O28" s="1177"/>
      <c r="P28" s="1177"/>
      <c r="Q28" s="23"/>
      <c r="R28" s="122"/>
    </row>
    <row r="29" spans="1:32" x14ac:dyDescent="0.3">
      <c r="A29" s="1245"/>
      <c r="B29" s="1176"/>
      <c r="C29" s="1177"/>
      <c r="D29" s="1177"/>
      <c r="E29" s="1177"/>
      <c r="F29" s="1177"/>
      <c r="G29" s="1177"/>
      <c r="H29" s="1177"/>
      <c r="I29" s="1177"/>
      <c r="J29" s="1177"/>
      <c r="K29" s="1177"/>
      <c r="L29" s="1177"/>
      <c r="M29" s="1177"/>
      <c r="N29" s="1177"/>
      <c r="O29" s="1177"/>
      <c r="P29" s="1177"/>
      <c r="Q29" s="23"/>
      <c r="R29" s="122"/>
    </row>
    <row r="30" spans="1:32" x14ac:dyDescent="0.3">
      <c r="A30" s="1245"/>
      <c r="B30" s="1176"/>
      <c r="C30" s="1177"/>
      <c r="D30" s="1177"/>
      <c r="E30" s="1177"/>
      <c r="F30" s="1177"/>
      <c r="G30" s="1177"/>
      <c r="H30" s="1177"/>
      <c r="I30" s="1177"/>
      <c r="J30" s="1177"/>
      <c r="K30" s="1177"/>
      <c r="L30" s="1177"/>
      <c r="M30" s="1177"/>
      <c r="N30" s="1177"/>
      <c r="O30" s="1177"/>
      <c r="P30" s="1177"/>
      <c r="Q30" s="23"/>
      <c r="R30" s="122"/>
    </row>
    <row r="31" spans="1:32" x14ac:dyDescent="0.3">
      <c r="A31" s="1245"/>
      <c r="B31" s="1176"/>
      <c r="C31" s="1177"/>
      <c r="D31" s="1177"/>
      <c r="E31" s="1177"/>
      <c r="F31" s="1177"/>
      <c r="G31" s="1177"/>
      <c r="H31" s="1177"/>
      <c r="I31" s="1177"/>
      <c r="J31" s="1177"/>
      <c r="K31" s="1177"/>
      <c r="L31" s="1177"/>
      <c r="M31" s="1177"/>
      <c r="N31" s="1177"/>
      <c r="O31" s="1177"/>
      <c r="P31" s="1177"/>
      <c r="Q31" s="23"/>
      <c r="R31" s="122"/>
    </row>
    <row r="32" spans="1:32" x14ac:dyDescent="0.3">
      <c r="A32" s="1245"/>
      <c r="B32" s="1176"/>
      <c r="C32" s="1177"/>
      <c r="D32" s="1177"/>
      <c r="E32" s="1177"/>
      <c r="F32" s="1177"/>
      <c r="G32" s="1177"/>
      <c r="H32" s="1177"/>
      <c r="I32" s="1177"/>
      <c r="J32" s="1177"/>
      <c r="K32" s="1177"/>
      <c r="L32" s="1177"/>
      <c r="M32" s="1177"/>
      <c r="N32" s="1177"/>
      <c r="O32" s="1177"/>
      <c r="P32" s="1177"/>
      <c r="Q32" s="23"/>
      <c r="R32" s="122"/>
    </row>
    <row r="33" spans="1:49" x14ac:dyDescent="0.3">
      <c r="A33" s="1245"/>
      <c r="B33" s="1176"/>
      <c r="C33" s="1177"/>
      <c r="D33" s="1177"/>
      <c r="E33" s="1177"/>
      <c r="F33" s="1177"/>
      <c r="G33" s="1177"/>
      <c r="H33" s="1177"/>
      <c r="I33" s="1177"/>
      <c r="J33" s="1177"/>
      <c r="K33" s="1177"/>
      <c r="L33" s="1177"/>
      <c r="M33" s="1177"/>
      <c r="N33" s="1177"/>
      <c r="O33" s="1177"/>
      <c r="P33" s="1177"/>
      <c r="Q33" s="23"/>
      <c r="R33" s="122"/>
    </row>
    <row r="34" spans="1:49" x14ac:dyDescent="0.3">
      <c r="A34" s="1245"/>
      <c r="B34" s="1176"/>
      <c r="C34" s="1177"/>
      <c r="D34" s="1177"/>
      <c r="E34" s="1177"/>
      <c r="F34" s="1177"/>
      <c r="G34" s="1177"/>
      <c r="H34" s="1177"/>
      <c r="I34" s="1177"/>
      <c r="J34" s="1177"/>
      <c r="K34" s="1177"/>
      <c r="L34" s="1177"/>
      <c r="M34" s="1177"/>
      <c r="N34" s="1177"/>
      <c r="O34" s="1177"/>
      <c r="P34" s="1177"/>
      <c r="Q34" s="23"/>
      <c r="R34" s="122"/>
    </row>
    <row r="35" spans="1:49" x14ac:dyDescent="0.3">
      <c r="A35" s="1245"/>
      <c r="B35" s="1176"/>
      <c r="C35" s="1177"/>
      <c r="D35" s="1177"/>
      <c r="E35" s="1177"/>
      <c r="F35" s="1177"/>
      <c r="G35" s="1177"/>
      <c r="H35" s="1177"/>
      <c r="I35" s="1177"/>
      <c r="J35" s="1177"/>
      <c r="K35" s="1177"/>
      <c r="L35" s="1177"/>
      <c r="M35" s="1177"/>
      <c r="N35" s="1177"/>
      <c r="O35" s="1177"/>
      <c r="P35" s="1177"/>
      <c r="Q35" s="23"/>
      <c r="R35" s="122"/>
    </row>
    <row r="36" spans="1:49" x14ac:dyDescent="0.3">
      <c r="A36" s="1245"/>
      <c r="B36" s="1176"/>
      <c r="C36" s="1177"/>
      <c r="D36" s="1177"/>
      <c r="E36" s="1177"/>
      <c r="F36" s="1177"/>
      <c r="G36" s="1177"/>
      <c r="H36" s="1177"/>
      <c r="I36" s="1177"/>
      <c r="J36" s="1177"/>
      <c r="K36" s="1177"/>
      <c r="L36" s="1177"/>
      <c r="M36" s="1177"/>
      <c r="N36" s="1177"/>
      <c r="O36" s="1177"/>
      <c r="P36" s="1177"/>
      <c r="Q36" s="23"/>
      <c r="R36" s="122"/>
      <c r="S36" s="71" t="s">
        <v>163</v>
      </c>
      <c r="T36" s="47" t="s">
        <v>164</v>
      </c>
    </row>
    <row r="37" spans="1:49" x14ac:dyDescent="0.3">
      <c r="A37" s="1245"/>
      <c r="B37" s="1176"/>
      <c r="C37" s="1177"/>
      <c r="D37" s="1177"/>
      <c r="E37" s="1177"/>
      <c r="F37" s="1177"/>
      <c r="G37" s="1177"/>
      <c r="H37" s="1177"/>
      <c r="I37" s="1177"/>
      <c r="J37" s="1177"/>
      <c r="K37" s="1177"/>
      <c r="L37" s="1177"/>
      <c r="M37" s="1177"/>
      <c r="N37" s="1177"/>
      <c r="O37" s="1177"/>
      <c r="P37" s="1177"/>
      <c r="Q37" s="23"/>
      <c r="R37" s="122"/>
      <c r="S37" s="71" t="s">
        <v>165</v>
      </c>
      <c r="T37" s="47" t="s">
        <v>166</v>
      </c>
      <c r="V37" s="123"/>
      <c r="W37" s="123"/>
      <c r="X37" s="123"/>
      <c r="Y37" s="123"/>
      <c r="Z37" s="123"/>
      <c r="AA37" s="122"/>
      <c r="AB37" s="122"/>
      <c r="AC37" s="122"/>
      <c r="AD37" s="122"/>
      <c r="AE37" s="122"/>
      <c r="AF37" s="122"/>
    </row>
    <row r="38" spans="1:49" x14ac:dyDescent="0.3">
      <c r="A38" s="1245"/>
      <c r="B38" s="1176"/>
      <c r="C38" s="1177"/>
      <c r="D38" s="1177"/>
      <c r="E38" s="1177"/>
      <c r="F38" s="1177"/>
      <c r="G38" s="1177"/>
      <c r="H38" s="1177"/>
      <c r="I38" s="1177"/>
      <c r="J38" s="1177"/>
      <c r="K38" s="1177"/>
      <c r="L38" s="1177"/>
      <c r="M38" s="1177"/>
      <c r="N38" s="1177"/>
      <c r="O38" s="1177"/>
      <c r="P38" s="1177"/>
      <c r="Q38" s="23"/>
      <c r="R38" s="122"/>
      <c r="S38" s="71" t="s">
        <v>1112</v>
      </c>
      <c r="T38" s="47" t="s">
        <v>1113</v>
      </c>
      <c r="V38" s="123"/>
      <c r="W38" s="123"/>
      <c r="X38" s="123"/>
      <c r="Y38" s="123"/>
      <c r="Z38" s="123"/>
      <c r="AA38" s="122"/>
      <c r="AB38" s="122"/>
      <c r="AC38" s="122"/>
      <c r="AD38" s="122"/>
      <c r="AE38" s="122"/>
      <c r="AF38" s="122"/>
      <c r="AM38" s="123"/>
      <c r="AN38" s="123"/>
      <c r="AO38" s="123"/>
      <c r="AP38" s="73"/>
      <c r="AQ38" s="73"/>
      <c r="AR38" s="75"/>
      <c r="AS38" s="75"/>
      <c r="AT38" s="75"/>
      <c r="AU38" s="75"/>
      <c r="AV38" s="75"/>
      <c r="AW38" s="75"/>
    </row>
    <row r="39" spans="1:49" x14ac:dyDescent="0.3">
      <c r="A39" s="1245"/>
      <c r="B39" s="1176"/>
      <c r="C39" s="1177"/>
      <c r="D39" s="1177"/>
      <c r="E39" s="1177"/>
      <c r="F39" s="1177"/>
      <c r="G39" s="1177"/>
      <c r="H39" s="1177"/>
      <c r="I39" s="1177"/>
      <c r="J39" s="1177"/>
      <c r="K39" s="1177"/>
      <c r="L39" s="1177"/>
      <c r="M39" s="1177"/>
      <c r="N39" s="1177"/>
      <c r="O39" s="1177"/>
      <c r="P39" s="1177"/>
      <c r="Q39" s="23"/>
      <c r="R39" s="122"/>
      <c r="S39" s="71" t="s">
        <v>317</v>
      </c>
      <c r="T39" s="47" t="s">
        <v>306</v>
      </c>
      <c r="V39" s="123"/>
      <c r="W39" s="123"/>
      <c r="X39" s="123"/>
      <c r="Y39" s="123"/>
      <c r="Z39" s="123"/>
      <c r="AA39" s="122"/>
      <c r="AB39" s="122"/>
      <c r="AC39" s="122"/>
      <c r="AD39" s="122"/>
      <c r="AE39" s="122"/>
      <c r="AF39" s="122"/>
      <c r="AM39" s="123"/>
      <c r="AN39" s="123"/>
      <c r="AO39" s="123"/>
      <c r="AP39" s="73"/>
      <c r="AQ39" s="73"/>
      <c r="AR39" s="75"/>
      <c r="AS39" s="75"/>
      <c r="AT39" s="75"/>
      <c r="AU39" s="75"/>
      <c r="AV39" s="75"/>
      <c r="AW39" s="75"/>
    </row>
    <row r="40" spans="1:49" x14ac:dyDescent="0.3">
      <c r="A40" s="1245"/>
      <c r="B40" s="1176"/>
      <c r="C40" s="1177"/>
      <c r="D40" s="1177"/>
      <c r="E40" s="1177"/>
      <c r="F40" s="1177"/>
      <c r="G40" s="1177"/>
      <c r="H40" s="1177"/>
      <c r="I40" s="1177"/>
      <c r="J40" s="1177"/>
      <c r="K40" s="1177"/>
      <c r="L40" s="1177"/>
      <c r="M40" s="1177"/>
      <c r="N40" s="1177"/>
      <c r="O40" s="1177"/>
      <c r="P40" s="1177"/>
      <c r="Q40" s="23"/>
      <c r="R40" s="122"/>
      <c r="V40" s="123"/>
      <c r="W40" s="123"/>
      <c r="X40" s="123"/>
      <c r="Y40" s="123"/>
      <c r="Z40" s="123"/>
      <c r="AA40" s="1136"/>
      <c r="AB40" s="1136"/>
      <c r="AC40" s="1136"/>
      <c r="AD40" s="1136"/>
      <c r="AE40" s="1136"/>
      <c r="AF40" s="1136"/>
      <c r="AM40" s="123"/>
      <c r="AN40" s="123"/>
      <c r="AO40" s="123"/>
      <c r="AP40" s="73"/>
      <c r="AQ40" s="73"/>
      <c r="AR40" s="75"/>
      <c r="AS40" s="75"/>
      <c r="AT40" s="75"/>
      <c r="AU40" s="75"/>
      <c r="AV40" s="75"/>
      <c r="AW40" s="75"/>
    </row>
    <row r="41" spans="1:49" x14ac:dyDescent="0.3">
      <c r="A41" s="1245"/>
      <c r="B41" s="1176"/>
      <c r="C41" s="1177"/>
      <c r="D41" s="1177"/>
      <c r="E41" s="1177"/>
      <c r="F41" s="1177"/>
      <c r="G41" s="1177"/>
      <c r="H41" s="1177"/>
      <c r="I41" s="1177"/>
      <c r="J41" s="1177"/>
      <c r="K41" s="1177"/>
      <c r="L41" s="1177"/>
      <c r="M41" s="1177"/>
      <c r="N41" s="1177"/>
      <c r="O41" s="1177"/>
      <c r="P41" s="1177"/>
      <c r="Q41" s="23"/>
      <c r="R41" s="122"/>
      <c r="S41" s="47" t="s">
        <v>1646</v>
      </c>
      <c r="T41" s="47" t="s">
        <v>300</v>
      </c>
      <c r="AM41" s="123"/>
      <c r="AN41" s="123"/>
      <c r="AO41" s="123"/>
      <c r="AP41" s="73"/>
      <c r="AQ41" s="73"/>
      <c r="AR41" s="1143"/>
      <c r="AS41" s="1143"/>
      <c r="AT41" s="1143"/>
      <c r="AU41" s="1143"/>
      <c r="AV41" s="1143"/>
      <c r="AW41" s="1143"/>
    </row>
    <row r="42" spans="1:49" x14ac:dyDescent="0.3">
      <c r="A42" s="1245"/>
      <c r="B42" s="1176"/>
      <c r="C42" s="1177"/>
      <c r="D42" s="1177"/>
      <c r="E42" s="1177"/>
      <c r="F42" s="1177"/>
      <c r="G42" s="1177"/>
      <c r="H42" s="1177"/>
      <c r="I42" s="1177"/>
      <c r="J42" s="1177"/>
      <c r="K42" s="1177"/>
      <c r="L42" s="1177"/>
      <c r="M42" s="1177"/>
      <c r="N42" s="1177"/>
      <c r="O42" s="1177"/>
      <c r="P42" s="1177"/>
      <c r="Q42" s="23"/>
      <c r="R42" s="122"/>
      <c r="S42" s="47" t="s">
        <v>315</v>
      </c>
      <c r="T42" s="47" t="s">
        <v>826</v>
      </c>
      <c r="U42" s="47" t="s">
        <v>827</v>
      </c>
      <c r="V42" s="47" t="s">
        <v>1272</v>
      </c>
      <c r="W42" s="47" t="s">
        <v>1273</v>
      </c>
      <c r="X42" s="47" t="s">
        <v>1274</v>
      </c>
      <c r="Y42" s="47" t="s">
        <v>1275</v>
      </c>
      <c r="Z42" s="47" t="s">
        <v>1276</v>
      </c>
      <c r="AA42" s="47" t="s">
        <v>1277</v>
      </c>
      <c r="AB42" s="47" t="s">
        <v>1278</v>
      </c>
      <c r="AC42" s="47" t="s">
        <v>1279</v>
      </c>
      <c r="AD42" s="47" t="s">
        <v>1280</v>
      </c>
      <c r="AE42" s="47" t="s">
        <v>1281</v>
      </c>
      <c r="AF42" s="47" t="s">
        <v>290</v>
      </c>
    </row>
    <row r="43" spans="1:49" x14ac:dyDescent="0.3">
      <c r="A43" s="1245"/>
      <c r="B43" s="1176"/>
      <c r="C43" s="1177"/>
      <c r="D43" s="1177"/>
      <c r="E43" s="1177"/>
      <c r="F43" s="1177"/>
      <c r="G43" s="1177"/>
      <c r="H43" s="1177"/>
      <c r="I43" s="1177"/>
      <c r="J43" s="1177"/>
      <c r="K43" s="1177"/>
      <c r="L43" s="1177"/>
      <c r="M43" s="1177"/>
      <c r="N43" s="1177"/>
      <c r="O43" s="1177"/>
      <c r="P43" s="1177"/>
      <c r="Q43" s="23"/>
      <c r="R43" s="122"/>
      <c r="S43" s="47" t="s">
        <v>259</v>
      </c>
      <c r="T43" s="47">
        <v>22.457689999999999</v>
      </c>
      <c r="U43" s="47">
        <v>16.03613</v>
      </c>
      <c r="V43" s="47">
        <v>19.450939999999999</v>
      </c>
      <c r="W43" s="47">
        <v>18.851880000000001</v>
      </c>
      <c r="X43" s="47">
        <v>12.175940000000001</v>
      </c>
      <c r="Y43" s="47">
        <v>13.75994</v>
      </c>
      <c r="Z43" s="47">
        <v>9.9779400000000003</v>
      </c>
      <c r="AA43" s="47">
        <v>9.01281</v>
      </c>
      <c r="AB43" s="47">
        <v>15.15225</v>
      </c>
      <c r="AC43" s="47">
        <v>13.928690000000001</v>
      </c>
      <c r="AD43" s="47">
        <v>11.09619</v>
      </c>
      <c r="AE43" s="47">
        <v>17.058499999999999</v>
      </c>
      <c r="AF43" s="47">
        <v>178.9589</v>
      </c>
    </row>
    <row r="44" spans="1:49" x14ac:dyDescent="0.3">
      <c r="A44" s="1245"/>
      <c r="B44" s="1176"/>
      <c r="C44" s="1177"/>
      <c r="D44" s="1177"/>
      <c r="E44" s="1177"/>
      <c r="F44" s="1177"/>
      <c r="G44" s="1177"/>
      <c r="H44" s="1177"/>
      <c r="I44" s="1177"/>
      <c r="J44" s="1177"/>
      <c r="K44" s="1177"/>
      <c r="L44" s="1177"/>
      <c r="M44" s="1177"/>
      <c r="N44" s="1177"/>
      <c r="O44" s="1177"/>
      <c r="P44" s="1177"/>
      <c r="Q44" s="23"/>
      <c r="R44" s="122"/>
      <c r="S44" s="47" t="s">
        <v>269</v>
      </c>
      <c r="T44" s="47">
        <v>15.417299000000002</v>
      </c>
      <c r="U44" s="47">
        <v>13.888497000000001</v>
      </c>
      <c r="V44" s="47">
        <v>15.729704</v>
      </c>
      <c r="W44" s="47">
        <v>15.113339</v>
      </c>
      <c r="X44" s="47">
        <v>15.366209000000001</v>
      </c>
      <c r="Y44" s="47">
        <v>14.600095</v>
      </c>
      <c r="Z44" s="47">
        <v>12.678851999999999</v>
      </c>
      <c r="AA44" s="47">
        <v>13.280127999999999</v>
      </c>
      <c r="AB44" s="47">
        <v>14.591391999999999</v>
      </c>
      <c r="AC44" s="47">
        <v>14.924323999999999</v>
      </c>
      <c r="AD44" s="47">
        <v>14.008460000000001</v>
      </c>
      <c r="AE44" s="47">
        <v>14.770779999999998</v>
      </c>
      <c r="AF44" s="47">
        <v>174.369079</v>
      </c>
      <c r="AJ44" s="1057"/>
    </row>
    <row r="45" spans="1:49" x14ac:dyDescent="0.3">
      <c r="A45" s="1245"/>
      <c r="B45" s="1176"/>
      <c r="C45" s="1177"/>
      <c r="D45" s="1177"/>
      <c r="E45" s="1177"/>
      <c r="F45" s="1177"/>
      <c r="G45" s="1177"/>
      <c r="H45" s="1177"/>
      <c r="I45" s="1177"/>
      <c r="J45" s="1177"/>
      <c r="K45" s="1177"/>
      <c r="L45" s="1177"/>
      <c r="M45" s="1177"/>
      <c r="N45" s="1177"/>
      <c r="O45" s="1177"/>
      <c r="P45" s="1177"/>
      <c r="Q45" s="23"/>
      <c r="R45" s="122"/>
      <c r="S45" s="47" t="s">
        <v>188</v>
      </c>
      <c r="T45" s="47">
        <v>13.064988</v>
      </c>
      <c r="U45" s="47">
        <v>12.660948000000001</v>
      </c>
      <c r="V45" s="47">
        <v>11.073629</v>
      </c>
      <c r="W45" s="47">
        <v>9.6462090000000007</v>
      </c>
      <c r="X45" s="47">
        <v>13.039151</v>
      </c>
      <c r="Y45" s="47">
        <v>7.3958270000000006</v>
      </c>
      <c r="Z45" s="47">
        <v>14.821769</v>
      </c>
      <c r="AA45" s="47">
        <v>15.128738</v>
      </c>
      <c r="AB45" s="47">
        <v>12.788949000000001</v>
      </c>
      <c r="AC45" s="47">
        <v>15.02233</v>
      </c>
      <c r="AD45" s="47">
        <v>10.869020000000001</v>
      </c>
      <c r="AE45" s="47">
        <v>13.31884</v>
      </c>
      <c r="AF45" s="47">
        <v>148.830398</v>
      </c>
      <c r="AJ45" s="1057"/>
    </row>
    <row r="46" spans="1:49" x14ac:dyDescent="0.3">
      <c r="A46" s="1245"/>
      <c r="B46" s="1176"/>
      <c r="C46" s="1177"/>
      <c r="D46" s="1177"/>
      <c r="E46" s="1177"/>
      <c r="F46" s="1177"/>
      <c r="G46" s="1177"/>
      <c r="H46" s="1177"/>
      <c r="I46" s="1177"/>
      <c r="J46" s="1177"/>
      <c r="K46" s="1177"/>
      <c r="L46" s="1177"/>
      <c r="M46" s="1177"/>
      <c r="N46" s="1177"/>
      <c r="O46" s="1177"/>
      <c r="P46" s="1177"/>
      <c r="Q46" s="23"/>
      <c r="R46" s="122"/>
      <c r="S46" s="47" t="s">
        <v>231</v>
      </c>
      <c r="T46" s="47">
        <v>8.7662049999999994</v>
      </c>
      <c r="U46" s="47">
        <v>7.9964469999999999</v>
      </c>
      <c r="V46" s="47">
        <v>7.4593159999999994</v>
      </c>
      <c r="W46" s="47">
        <v>8.1630179999999992</v>
      </c>
      <c r="X46" s="47">
        <v>8.9116479999999996</v>
      </c>
      <c r="Y46" s="47">
        <v>8.4383790000000012</v>
      </c>
      <c r="Z46" s="47">
        <v>8.2762150000000005</v>
      </c>
      <c r="AA46" s="47">
        <v>8.9789820000000002</v>
      </c>
      <c r="AB46" s="47">
        <v>6.5159060000000002</v>
      </c>
      <c r="AC46" s="47">
        <v>8.9807829999999989</v>
      </c>
      <c r="AD46" s="47">
        <v>8.3224840000000011</v>
      </c>
      <c r="AE46" s="47">
        <v>8.5078779999999998</v>
      </c>
      <c r="AF46" s="47">
        <v>99.317261000000002</v>
      </c>
      <c r="AJ46" s="1057"/>
    </row>
    <row r="47" spans="1:49" x14ac:dyDescent="0.3">
      <c r="A47" s="1245"/>
      <c r="B47" s="1176"/>
      <c r="C47" s="1177"/>
      <c r="D47" s="1177"/>
      <c r="E47" s="1177"/>
      <c r="F47" s="1177"/>
      <c r="G47" s="1177"/>
      <c r="H47" s="1177"/>
      <c r="I47" s="1177"/>
      <c r="J47" s="1177"/>
      <c r="K47" s="1177"/>
      <c r="L47" s="1177"/>
      <c r="M47" s="1177"/>
      <c r="N47" s="1177"/>
      <c r="O47" s="1177"/>
      <c r="P47" s="1177"/>
      <c r="Q47" s="23"/>
      <c r="R47" s="122"/>
      <c r="S47" s="47" t="s">
        <v>1687</v>
      </c>
      <c r="T47" s="47">
        <v>4.0138119999999997</v>
      </c>
      <c r="U47" s="47">
        <v>4.3016679999999994</v>
      </c>
      <c r="V47" s="47">
        <v>5.2123590000000002</v>
      </c>
      <c r="W47" s="47">
        <v>4.345377</v>
      </c>
      <c r="X47" s="47">
        <v>7.1858059999999995</v>
      </c>
      <c r="Y47" s="47">
        <v>8.0191330000000001</v>
      </c>
      <c r="Z47" s="47">
        <v>7.4497479999999996</v>
      </c>
      <c r="AA47" s="47">
        <v>5.6928019999999995</v>
      </c>
      <c r="AB47" s="47">
        <v>9.7865859999999998</v>
      </c>
      <c r="AC47" s="47">
        <v>3.853971</v>
      </c>
      <c r="AD47" s="47">
        <v>4.2787420000000003</v>
      </c>
      <c r="AE47" s="47">
        <v>4.1195089999999999</v>
      </c>
      <c r="AF47" s="47">
        <v>68.259512999999984</v>
      </c>
      <c r="AJ47" s="1057"/>
    </row>
    <row r="48" spans="1:49" x14ac:dyDescent="0.3">
      <c r="A48" s="1245"/>
      <c r="B48" s="1176"/>
      <c r="C48" s="1177"/>
      <c r="D48" s="1177"/>
      <c r="E48" s="1177"/>
      <c r="F48" s="1177"/>
      <c r="G48" s="1177"/>
      <c r="H48" s="1177"/>
      <c r="I48" s="1177"/>
      <c r="J48" s="1177"/>
      <c r="K48" s="1177"/>
      <c r="L48" s="1177"/>
      <c r="M48" s="1177"/>
      <c r="N48" s="1177"/>
      <c r="O48" s="1177"/>
      <c r="P48" s="1177"/>
      <c r="Q48" s="23"/>
      <c r="R48" s="122"/>
      <c r="S48" s="47" t="s">
        <v>290</v>
      </c>
      <c r="T48" s="47">
        <v>63.719994</v>
      </c>
      <c r="U48" s="47">
        <v>54.883690000000001</v>
      </c>
      <c r="V48" s="47">
        <v>58.925947999999998</v>
      </c>
      <c r="W48" s="47">
        <v>56.119822999999997</v>
      </c>
      <c r="X48" s="47">
        <v>56.678753999999998</v>
      </c>
      <c r="Y48" s="47">
        <v>52.213374000000002</v>
      </c>
      <c r="Z48" s="47">
        <v>53.204523999999999</v>
      </c>
      <c r="AA48" s="47">
        <v>52.09346</v>
      </c>
      <c r="AB48" s="47">
        <v>58.835082999999997</v>
      </c>
      <c r="AC48" s="47">
        <v>56.710098000000002</v>
      </c>
      <c r="AD48" s="47">
        <v>48.574896000000003</v>
      </c>
      <c r="AE48" s="47">
        <v>57.775506999999998</v>
      </c>
      <c r="AF48" s="47">
        <v>669.73515099999997</v>
      </c>
      <c r="AJ48" s="1057"/>
    </row>
    <row r="49" spans="1:49" x14ac:dyDescent="0.3">
      <c r="A49" s="1245"/>
      <c r="B49" s="1176"/>
      <c r="C49" s="1177"/>
      <c r="D49" s="1177"/>
      <c r="E49" s="1177"/>
      <c r="F49" s="1177"/>
      <c r="G49" s="1177"/>
      <c r="H49" s="1177"/>
      <c r="I49" s="1177"/>
      <c r="J49" s="1177"/>
      <c r="K49" s="1177"/>
      <c r="L49" s="1177"/>
      <c r="M49" s="1177"/>
      <c r="N49" s="1177"/>
      <c r="O49" s="1177"/>
      <c r="P49" s="1177"/>
      <c r="Q49" s="23"/>
      <c r="R49" s="122"/>
      <c r="AJ49" s="1057"/>
      <c r="AK49" s="1100"/>
      <c r="AL49" s="1100"/>
      <c r="AM49" s="1100"/>
      <c r="AN49" s="1100"/>
      <c r="AO49" s="1100"/>
      <c r="AP49" s="912"/>
      <c r="AQ49" s="912"/>
      <c r="AR49" s="912"/>
      <c r="AS49" s="912"/>
      <c r="AT49" s="912"/>
      <c r="AU49" s="912"/>
      <c r="AV49" s="912"/>
      <c r="AW49" s="912"/>
    </row>
    <row r="50" spans="1:49" x14ac:dyDescent="0.3">
      <c r="A50" s="1245"/>
      <c r="B50" s="1176"/>
      <c r="C50" s="1177"/>
      <c r="D50" s="1177"/>
      <c r="E50" s="1177"/>
      <c r="F50" s="1177"/>
      <c r="G50" s="1177"/>
      <c r="H50" s="1177"/>
      <c r="I50" s="1177"/>
      <c r="J50" s="1177"/>
      <c r="K50" s="1177"/>
      <c r="L50" s="1177"/>
      <c r="M50" s="1177"/>
      <c r="N50" s="1177"/>
      <c r="O50" s="1177"/>
      <c r="P50" s="1177"/>
      <c r="Q50" s="23"/>
      <c r="R50" s="122"/>
      <c r="T50" s="1250" t="s">
        <v>1283</v>
      </c>
      <c r="U50" s="1250" t="s">
        <v>1284</v>
      </c>
      <c r="V50" s="1250" t="s">
        <v>1285</v>
      </c>
      <c r="W50" s="1250" t="s">
        <v>1286</v>
      </c>
      <c r="X50" s="1250" t="s">
        <v>1287</v>
      </c>
      <c r="Y50" s="1250" t="s">
        <v>1288</v>
      </c>
      <c r="Z50" s="1250" t="s">
        <v>1289</v>
      </c>
      <c r="AA50" s="1250" t="s">
        <v>1290</v>
      </c>
      <c r="AB50" s="1250" t="s">
        <v>1305</v>
      </c>
      <c r="AC50" s="1250" t="s">
        <v>1292</v>
      </c>
      <c r="AD50" s="1250" t="s">
        <v>1293</v>
      </c>
      <c r="AE50" s="1250" t="s">
        <v>1294</v>
      </c>
    </row>
    <row r="51" spans="1:49" x14ac:dyDescent="0.3">
      <c r="A51" s="1245"/>
      <c r="B51" s="1176"/>
      <c r="C51" s="1177"/>
      <c r="D51" s="1177"/>
      <c r="E51" s="1177"/>
      <c r="F51" s="1177"/>
      <c r="G51" s="1177"/>
      <c r="H51" s="1177"/>
      <c r="I51" s="1177"/>
      <c r="J51" s="1177"/>
      <c r="K51" s="1177"/>
      <c r="L51" s="1177"/>
      <c r="M51" s="1177"/>
      <c r="N51" s="1177"/>
      <c r="O51" s="1177"/>
      <c r="P51" s="1177"/>
      <c r="Q51" s="23"/>
      <c r="R51" s="122"/>
      <c r="S51" s="1057" t="s">
        <v>259</v>
      </c>
      <c r="T51" s="900">
        <v>22.457689999999999</v>
      </c>
      <c r="U51" s="900">
        <v>16.03613</v>
      </c>
      <c r="V51" s="900">
        <v>19.450939999999999</v>
      </c>
      <c r="W51" s="900">
        <v>18.851880000000001</v>
      </c>
      <c r="X51" s="900">
        <v>12.175940000000001</v>
      </c>
      <c r="Y51" s="900">
        <v>13.75994</v>
      </c>
      <c r="Z51" s="900">
        <v>9.9779400000000003</v>
      </c>
      <c r="AA51" s="900">
        <v>9.01281</v>
      </c>
      <c r="AB51" s="900">
        <v>15.15225</v>
      </c>
      <c r="AC51" s="900">
        <v>13.928690000000001</v>
      </c>
      <c r="AD51" s="900">
        <v>11.09619</v>
      </c>
      <c r="AE51" s="900">
        <v>17.058499999999999</v>
      </c>
      <c r="AF51" s="900">
        <v>178.9589</v>
      </c>
    </row>
    <row r="52" spans="1:49" x14ac:dyDescent="0.3">
      <c r="A52" s="1245"/>
      <c r="B52" s="1176"/>
      <c r="C52" s="1177"/>
      <c r="D52" s="1177"/>
      <c r="E52" s="1177"/>
      <c r="F52" s="1177"/>
      <c r="G52" s="1177"/>
      <c r="H52" s="1177"/>
      <c r="I52" s="1177"/>
      <c r="J52" s="1177"/>
      <c r="K52" s="1177"/>
      <c r="L52" s="1177"/>
      <c r="M52" s="1177"/>
      <c r="N52" s="1177"/>
      <c r="O52" s="1177"/>
      <c r="P52" s="1177"/>
      <c r="Q52" s="23"/>
      <c r="R52" s="122"/>
      <c r="S52" s="1057" t="s">
        <v>269</v>
      </c>
      <c r="T52" s="900">
        <v>15.417299000000002</v>
      </c>
      <c r="U52" s="900">
        <v>13.888497000000001</v>
      </c>
      <c r="V52" s="900">
        <v>15.729704</v>
      </c>
      <c r="W52" s="900">
        <v>15.113339</v>
      </c>
      <c r="X52" s="900">
        <v>15.366209000000001</v>
      </c>
      <c r="Y52" s="900">
        <v>14.600095</v>
      </c>
      <c r="Z52" s="900">
        <v>12.678851999999999</v>
      </c>
      <c r="AA52" s="900">
        <v>13.280127999999999</v>
      </c>
      <c r="AB52" s="900">
        <v>14.591391999999999</v>
      </c>
      <c r="AC52" s="900">
        <v>14.924323999999999</v>
      </c>
      <c r="AD52" s="900">
        <v>14.008460000000001</v>
      </c>
      <c r="AE52" s="900">
        <v>14.770779999999998</v>
      </c>
      <c r="AF52" s="900">
        <v>174.369079</v>
      </c>
    </row>
    <row r="53" spans="1:49" x14ac:dyDescent="0.3">
      <c r="A53" s="1245"/>
      <c r="B53" s="1176"/>
      <c r="C53" s="1177"/>
      <c r="D53" s="1177"/>
      <c r="E53" s="1177"/>
      <c r="F53" s="1177"/>
      <c r="G53" s="1177"/>
      <c r="H53" s="1177"/>
      <c r="I53" s="1177"/>
      <c r="J53" s="1177"/>
      <c r="K53" s="1177"/>
      <c r="L53" s="1177"/>
      <c r="M53" s="1177"/>
      <c r="N53" s="1177"/>
      <c r="O53" s="1177"/>
      <c r="P53" s="1177"/>
      <c r="Q53" s="23"/>
      <c r="R53" s="122"/>
      <c r="S53" s="1057" t="s">
        <v>188</v>
      </c>
      <c r="T53" s="900">
        <v>13.064988</v>
      </c>
      <c r="U53" s="900">
        <v>12.660948000000001</v>
      </c>
      <c r="V53" s="900">
        <v>11.073629</v>
      </c>
      <c r="W53" s="900">
        <v>9.6462090000000007</v>
      </c>
      <c r="X53" s="900">
        <v>13.039151</v>
      </c>
      <c r="Y53" s="900">
        <v>7.3958270000000006</v>
      </c>
      <c r="Z53" s="900">
        <v>14.821769</v>
      </c>
      <c r="AA53" s="900">
        <v>15.128738</v>
      </c>
      <c r="AB53" s="900">
        <v>12.788949000000001</v>
      </c>
      <c r="AC53" s="900">
        <v>15.02233</v>
      </c>
      <c r="AD53" s="900">
        <v>10.869020000000001</v>
      </c>
      <c r="AE53" s="900">
        <v>13.31884</v>
      </c>
      <c r="AF53" s="900">
        <v>148.830398</v>
      </c>
    </row>
    <row r="54" spans="1:49" x14ac:dyDescent="0.3">
      <c r="A54" s="1245"/>
      <c r="B54" s="1176"/>
      <c r="C54" s="1177"/>
      <c r="D54" s="1177"/>
      <c r="E54" s="1177"/>
      <c r="F54" s="1177"/>
      <c r="G54" s="1177"/>
      <c r="H54" s="1177"/>
      <c r="I54" s="1177"/>
      <c r="J54" s="1177"/>
      <c r="K54" s="1177"/>
      <c r="L54" s="1177"/>
      <c r="M54" s="1177"/>
      <c r="N54" s="1177"/>
      <c r="O54" s="1177"/>
      <c r="P54" s="1177"/>
      <c r="Q54" s="23"/>
      <c r="R54" s="122"/>
      <c r="S54" s="1057"/>
      <c r="T54" s="900"/>
      <c r="U54" s="900"/>
      <c r="V54" s="900"/>
      <c r="W54" s="900"/>
      <c r="X54" s="900"/>
      <c r="Y54" s="900"/>
      <c r="Z54" s="900"/>
      <c r="AA54" s="900"/>
      <c r="AB54" s="900"/>
      <c r="AC54" s="900"/>
      <c r="AD54" s="900"/>
      <c r="AE54" s="900"/>
      <c r="AF54" s="900"/>
    </row>
    <row r="55" spans="1:49" x14ac:dyDescent="0.3">
      <c r="A55" s="1245"/>
      <c r="B55" s="1176"/>
      <c r="C55" s="1177"/>
      <c r="D55" s="1177"/>
      <c r="E55" s="1177"/>
      <c r="F55" s="1177"/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23"/>
      <c r="R55" s="122"/>
      <c r="S55" s="1057"/>
      <c r="T55" s="900"/>
      <c r="U55" s="900"/>
      <c r="V55" s="900"/>
      <c r="W55" s="900"/>
      <c r="X55" s="900"/>
      <c r="Y55" s="900"/>
      <c r="Z55" s="900"/>
      <c r="AA55" s="900"/>
      <c r="AB55" s="900"/>
      <c r="AC55" s="900"/>
      <c r="AD55" s="900"/>
      <c r="AE55" s="900"/>
      <c r="AF55" s="900"/>
    </row>
    <row r="56" spans="1:49" x14ac:dyDescent="0.3">
      <c r="A56" s="1245"/>
      <c r="B56" s="1176"/>
      <c r="C56" s="1177"/>
      <c r="D56" s="1177"/>
      <c r="E56" s="1177"/>
      <c r="F56" s="1177"/>
      <c r="G56" s="1177"/>
      <c r="H56" s="1177"/>
      <c r="I56" s="1177"/>
      <c r="J56" s="1177"/>
      <c r="K56" s="1177"/>
      <c r="L56" s="1177"/>
      <c r="M56" s="1177"/>
      <c r="N56" s="1177"/>
      <c r="O56" s="1177"/>
      <c r="P56" s="1177"/>
      <c r="Q56" s="23"/>
      <c r="R56" s="122"/>
      <c r="S56" s="1057" t="s">
        <v>231</v>
      </c>
      <c r="T56" s="900">
        <v>8.7662049999999994</v>
      </c>
      <c r="U56" s="900">
        <v>7.9964469999999999</v>
      </c>
      <c r="V56" s="900">
        <v>7.4593159999999994</v>
      </c>
      <c r="W56" s="900">
        <v>8.1630179999999992</v>
      </c>
      <c r="X56" s="900">
        <v>8.9116479999999996</v>
      </c>
      <c r="Y56" s="900">
        <v>8.4383790000000012</v>
      </c>
      <c r="Z56" s="900">
        <v>8.2762150000000005</v>
      </c>
      <c r="AA56" s="900">
        <v>8.9789820000000002</v>
      </c>
      <c r="AB56" s="900">
        <v>6.5159060000000002</v>
      </c>
      <c r="AC56" s="900">
        <v>8.9807829999999989</v>
      </c>
      <c r="AD56" s="900">
        <v>8.3224840000000011</v>
      </c>
      <c r="AE56" s="900">
        <v>8.5078779999999998</v>
      </c>
      <c r="AF56" s="900">
        <v>99.317261000000002</v>
      </c>
    </row>
    <row r="57" spans="1:49" x14ac:dyDescent="0.3">
      <c r="A57" s="1245"/>
      <c r="B57" s="1176"/>
      <c r="C57" s="1177"/>
      <c r="D57" s="1177"/>
      <c r="E57" s="1177"/>
      <c r="F57" s="1177"/>
      <c r="G57" s="1177"/>
      <c r="H57" s="1177"/>
      <c r="I57" s="1177"/>
      <c r="J57" s="1177"/>
      <c r="K57" s="1177"/>
      <c r="L57" s="1177"/>
      <c r="M57" s="1177"/>
      <c r="N57" s="1177"/>
      <c r="O57" s="1177"/>
      <c r="P57" s="1177"/>
      <c r="Q57" s="23"/>
      <c r="R57" s="122"/>
      <c r="S57" s="1057" t="s">
        <v>1687</v>
      </c>
      <c r="T57" s="900">
        <v>4.0138119999999997</v>
      </c>
      <c r="U57" s="900">
        <v>4.3016679999999994</v>
      </c>
      <c r="V57" s="900">
        <v>5.2123590000000002</v>
      </c>
      <c r="W57" s="900">
        <v>4.345377</v>
      </c>
      <c r="X57" s="900">
        <v>7.1858059999999995</v>
      </c>
      <c r="Y57" s="900">
        <v>8.0191330000000001</v>
      </c>
      <c r="Z57" s="900">
        <v>7.4497479999999996</v>
      </c>
      <c r="AA57" s="900">
        <v>5.6928019999999995</v>
      </c>
      <c r="AB57" s="900">
        <v>9.7865859999999998</v>
      </c>
      <c r="AC57" s="900">
        <v>3.853971</v>
      </c>
      <c r="AD57" s="900">
        <v>4.2787420000000003</v>
      </c>
      <c r="AE57" s="900">
        <v>4.1195089999999999</v>
      </c>
      <c r="AF57" s="900">
        <v>68.259512999999984</v>
      </c>
    </row>
    <row r="58" spans="1:49" x14ac:dyDescent="0.3">
      <c r="A58" s="1245"/>
      <c r="B58" s="1176"/>
      <c r="C58" s="1177"/>
      <c r="D58" s="1177"/>
      <c r="E58" s="1177"/>
      <c r="F58" s="1177"/>
      <c r="G58" s="1177"/>
      <c r="H58" s="1177"/>
      <c r="I58" s="1177"/>
      <c r="J58" s="1177"/>
      <c r="K58" s="1177"/>
      <c r="L58" s="1177"/>
      <c r="M58" s="1177"/>
      <c r="N58" s="1177"/>
      <c r="O58" s="1177"/>
      <c r="P58" s="1177"/>
      <c r="Q58" s="23"/>
      <c r="R58" s="122"/>
      <c r="S58" s="1057" t="s">
        <v>290</v>
      </c>
      <c r="T58" s="900">
        <v>63.719994</v>
      </c>
      <c r="U58" s="900">
        <v>54.883690000000009</v>
      </c>
      <c r="V58" s="900">
        <v>58.925947999999998</v>
      </c>
      <c r="W58" s="900">
        <v>56.119823000000004</v>
      </c>
      <c r="X58" s="900">
        <v>56.678753999999998</v>
      </c>
      <c r="Y58" s="900">
        <v>52.213374000000002</v>
      </c>
      <c r="Z58" s="900">
        <v>53.204523999999999</v>
      </c>
      <c r="AA58" s="900">
        <v>52.09346</v>
      </c>
      <c r="AB58" s="900">
        <v>58.835083000000004</v>
      </c>
      <c r="AC58" s="900">
        <v>56.710098000000002</v>
      </c>
      <c r="AD58" s="900">
        <v>48.574896000000003</v>
      </c>
      <c r="AE58" s="900">
        <v>57.775506999999998</v>
      </c>
      <c r="AF58" s="900">
        <v>669.73515099999997</v>
      </c>
    </row>
    <row r="59" spans="1:49" x14ac:dyDescent="0.3">
      <c r="A59" s="1245"/>
      <c r="B59" s="1176"/>
      <c r="C59" s="1177"/>
      <c r="D59" s="1177"/>
      <c r="E59" s="1177"/>
      <c r="F59" s="1177"/>
      <c r="G59" s="1177"/>
      <c r="H59" s="1177"/>
      <c r="I59" s="1177"/>
      <c r="J59" s="1177"/>
      <c r="K59" s="1177"/>
      <c r="L59" s="1177"/>
      <c r="M59" s="1177"/>
      <c r="N59" s="1177"/>
      <c r="O59" s="1177"/>
      <c r="P59" s="1177"/>
      <c r="Q59" s="23"/>
      <c r="R59" s="122"/>
      <c r="T59" s="900"/>
      <c r="U59" s="900"/>
      <c r="V59" s="900"/>
      <c r="W59" s="900"/>
      <c r="X59" s="900"/>
      <c r="Y59" s="900"/>
      <c r="Z59" s="900"/>
      <c r="AA59" s="900"/>
      <c r="AB59" s="900"/>
      <c r="AC59" s="900"/>
      <c r="AD59" s="900"/>
      <c r="AE59" s="900"/>
      <c r="AF59" s="900"/>
      <c r="AG59" s="123"/>
    </row>
    <row r="60" spans="1:49" x14ac:dyDescent="0.3">
      <c r="A60" s="1245"/>
      <c r="B60" s="1176"/>
      <c r="C60" s="1177"/>
      <c r="D60" s="1177"/>
      <c r="E60" s="1177"/>
      <c r="F60" s="1177"/>
      <c r="G60" s="1177"/>
      <c r="H60" s="1177"/>
      <c r="I60" s="1177"/>
      <c r="J60" s="1177"/>
      <c r="K60" s="1177"/>
      <c r="L60" s="1177"/>
      <c r="M60" s="1177"/>
      <c r="N60" s="1177"/>
      <c r="O60" s="1177"/>
      <c r="P60" s="1177"/>
      <c r="Q60" s="23"/>
      <c r="R60" s="122"/>
      <c r="T60" s="807">
        <v>0</v>
      </c>
      <c r="U60" s="807">
        <v>0</v>
      </c>
      <c r="V60" s="807">
        <v>0</v>
      </c>
      <c r="W60" s="807">
        <v>0</v>
      </c>
      <c r="X60" s="807">
        <v>0</v>
      </c>
      <c r="Y60" s="807">
        <v>0</v>
      </c>
      <c r="Z60" s="807">
        <v>0</v>
      </c>
      <c r="AA60" s="807">
        <v>0</v>
      </c>
      <c r="AB60" s="807">
        <v>0</v>
      </c>
      <c r="AC60" s="807">
        <v>0</v>
      </c>
      <c r="AD60" s="807">
        <v>0</v>
      </c>
      <c r="AE60" s="807">
        <v>0</v>
      </c>
      <c r="AF60" s="807">
        <v>0</v>
      </c>
      <c r="AG60" s="123"/>
    </row>
    <row r="61" spans="1:49" x14ac:dyDescent="0.3">
      <c r="A61" s="1245"/>
      <c r="B61" s="1176"/>
      <c r="C61" s="1177"/>
      <c r="D61" s="1177"/>
      <c r="E61" s="1177"/>
      <c r="F61" s="1177"/>
      <c r="G61" s="1177"/>
      <c r="H61" s="1177"/>
      <c r="I61" s="1177"/>
      <c r="J61" s="1177"/>
      <c r="K61" s="1177"/>
      <c r="L61" s="1177"/>
      <c r="M61" s="1177"/>
      <c r="N61" s="1177"/>
      <c r="O61" s="1177"/>
      <c r="P61" s="1177"/>
      <c r="Q61" s="23"/>
      <c r="R61" s="122"/>
      <c r="T61" s="807"/>
      <c r="U61" s="807"/>
      <c r="V61" s="807"/>
      <c r="W61" s="807"/>
      <c r="X61" s="807"/>
      <c r="Y61" s="807"/>
      <c r="Z61" s="807"/>
      <c r="AA61" s="807"/>
      <c r="AB61" s="807"/>
      <c r="AC61" s="807"/>
      <c r="AD61" s="807"/>
      <c r="AE61" s="807"/>
      <c r="AF61" s="807"/>
      <c r="AG61" s="123"/>
    </row>
    <row r="62" spans="1:49" x14ac:dyDescent="0.3">
      <c r="A62" s="1245"/>
      <c r="B62" s="1176"/>
      <c r="C62" s="1177"/>
      <c r="D62" s="1177"/>
      <c r="E62" s="1177"/>
      <c r="F62" s="1177"/>
      <c r="G62" s="1177"/>
      <c r="H62" s="1177"/>
      <c r="I62" s="1177"/>
      <c r="J62" s="1177"/>
      <c r="K62" s="1177"/>
      <c r="L62" s="1177"/>
      <c r="M62" s="1177"/>
      <c r="N62" s="1177"/>
      <c r="O62" s="1177"/>
      <c r="P62" s="1177"/>
      <c r="Q62" s="23"/>
      <c r="R62" s="122"/>
      <c r="T62" s="807"/>
      <c r="U62" s="807"/>
      <c r="V62" s="807"/>
      <c r="W62" s="807"/>
      <c r="X62" s="807"/>
      <c r="Y62" s="807"/>
      <c r="Z62" s="807"/>
      <c r="AA62" s="807"/>
      <c r="AB62" s="807"/>
      <c r="AC62" s="807"/>
      <c r="AD62" s="807"/>
      <c r="AE62" s="807"/>
      <c r="AF62" s="807"/>
      <c r="AG62" s="123"/>
    </row>
    <row r="63" spans="1:49" x14ac:dyDescent="0.3">
      <c r="A63" s="1245"/>
      <c r="B63" s="1176"/>
      <c r="C63" s="1177"/>
      <c r="D63" s="1177"/>
      <c r="E63" s="1177"/>
      <c r="F63" s="1177"/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23"/>
      <c r="R63" s="122"/>
      <c r="AG63" s="123"/>
    </row>
    <row r="64" spans="1:49" x14ac:dyDescent="0.3">
      <c r="A64" s="1245"/>
      <c r="B64" s="1176"/>
      <c r="C64" s="1177"/>
      <c r="D64" s="1177"/>
      <c r="E64" s="1177"/>
      <c r="F64" s="1177"/>
      <c r="G64" s="1177"/>
      <c r="H64" s="1177"/>
      <c r="I64" s="1177"/>
      <c r="J64" s="1177"/>
      <c r="K64" s="1177"/>
      <c r="L64" s="1177"/>
      <c r="M64" s="1177"/>
      <c r="N64" s="1177"/>
      <c r="O64" s="1177"/>
      <c r="P64" s="1177"/>
      <c r="Q64" s="1177"/>
      <c r="R64" s="122"/>
      <c r="S64" s="71" t="s">
        <v>163</v>
      </c>
      <c r="T64" s="47" t="s">
        <v>164</v>
      </c>
      <c r="V64" s="123"/>
      <c r="W64" s="123"/>
      <c r="X64" s="123"/>
      <c r="AG64" s="1178"/>
    </row>
    <row r="65" spans="1:33" x14ac:dyDescent="0.3">
      <c r="A65" s="129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122"/>
      <c r="S65" s="71" t="s">
        <v>1112</v>
      </c>
      <c r="T65" s="47" t="s">
        <v>1113</v>
      </c>
      <c r="V65" s="123"/>
      <c r="W65" s="123"/>
      <c r="X65" s="123"/>
      <c r="AG65" s="1178"/>
    </row>
    <row r="66" spans="1:33" ht="20.25" x14ac:dyDescent="0.3">
      <c r="A66" s="1255" t="s">
        <v>1314</v>
      </c>
      <c r="B66" s="566"/>
      <c r="C66" s="566"/>
      <c r="D66" s="566"/>
      <c r="E66" s="566"/>
      <c r="F66" s="566"/>
      <c r="G66" s="566"/>
      <c r="H66" s="566"/>
      <c r="I66" s="566"/>
      <c r="J66" s="566"/>
      <c r="K66" s="566"/>
      <c r="L66" s="566"/>
      <c r="M66" s="566"/>
      <c r="N66" s="566"/>
      <c r="O66" s="566"/>
      <c r="P66" s="566"/>
      <c r="Q66" s="23"/>
      <c r="R66" s="122"/>
      <c r="AG66" s="1178"/>
    </row>
    <row r="67" spans="1:33" ht="17.25" thickBot="1" x14ac:dyDescent="0.35">
      <c r="A67" s="566"/>
      <c r="B67" s="1177"/>
      <c r="C67" s="566"/>
      <c r="D67" s="566"/>
      <c r="E67" s="566"/>
      <c r="F67" s="566"/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23"/>
      <c r="R67" s="122"/>
      <c r="S67" s="47" t="s">
        <v>1646</v>
      </c>
      <c r="U67" s="47" t="s">
        <v>1302</v>
      </c>
    </row>
    <row r="68" spans="1:33" ht="17.25" thickBot="1" x14ac:dyDescent="0.35">
      <c r="A68" s="1294"/>
      <c r="B68" s="1295" t="s">
        <v>1303</v>
      </c>
      <c r="C68" s="1296" t="s">
        <v>1185</v>
      </c>
      <c r="D68" s="1297" t="s">
        <v>1147</v>
      </c>
      <c r="E68" s="1298" t="s">
        <v>1263</v>
      </c>
      <c r="F68" s="1297" t="s">
        <v>1264</v>
      </c>
      <c r="G68" s="1298" t="s">
        <v>1265</v>
      </c>
      <c r="H68" s="1297" t="s">
        <v>1266</v>
      </c>
      <c r="I68" s="1298" t="s">
        <v>1267</v>
      </c>
      <c r="J68" s="1297" t="s">
        <v>1175</v>
      </c>
      <c r="K68" s="1298" t="s">
        <v>1268</v>
      </c>
      <c r="L68" s="1297" t="s">
        <v>1269</v>
      </c>
      <c r="M68" s="1298" t="s">
        <v>1270</v>
      </c>
      <c r="N68" s="1297" t="s">
        <v>1176</v>
      </c>
      <c r="O68" s="1298" t="s">
        <v>1271</v>
      </c>
      <c r="P68" s="1299" t="s">
        <v>1233</v>
      </c>
      <c r="R68" s="1290"/>
      <c r="S68" s="47" t="s">
        <v>165</v>
      </c>
      <c r="T68" s="47" t="s">
        <v>317</v>
      </c>
      <c r="U68" s="47" t="s">
        <v>826</v>
      </c>
      <c r="V68" s="47" t="s">
        <v>827</v>
      </c>
      <c r="W68" s="47" t="s">
        <v>1272</v>
      </c>
      <c r="X68" s="47" t="s">
        <v>1273</v>
      </c>
      <c r="Y68" s="47" t="s">
        <v>1274</v>
      </c>
      <c r="Z68" s="47" t="s">
        <v>1275</v>
      </c>
      <c r="AA68" s="47" t="s">
        <v>1276</v>
      </c>
      <c r="AB68" s="47" t="s">
        <v>1277</v>
      </c>
      <c r="AC68" s="47" t="s">
        <v>1278</v>
      </c>
      <c r="AD68" s="47" t="s">
        <v>1279</v>
      </c>
      <c r="AE68" s="47" t="s">
        <v>1280</v>
      </c>
      <c r="AF68" s="47" t="s">
        <v>1281</v>
      </c>
      <c r="AG68" s="47" t="s">
        <v>290</v>
      </c>
    </row>
    <row r="69" spans="1:33" x14ac:dyDescent="0.3">
      <c r="A69" s="1177"/>
      <c r="B69" s="2015" t="s">
        <v>1315</v>
      </c>
      <c r="C69" s="1300" t="s">
        <v>1186</v>
      </c>
      <c r="D69" s="1301">
        <v>2845.7805537649983</v>
      </c>
      <c r="E69" s="1302">
        <v>2985.6185973600027</v>
      </c>
      <c r="F69" s="1302">
        <v>2888.8295849249994</v>
      </c>
      <c r="G69" s="1302">
        <v>2966.4063017592862</v>
      </c>
      <c r="H69" s="1302">
        <v>2500.886282276771</v>
      </c>
      <c r="I69" s="1302">
        <v>1807.3502159200009</v>
      </c>
      <c r="J69" s="1302">
        <v>1723.7863518199993</v>
      </c>
      <c r="K69" s="1302">
        <v>1705.6968784275007</v>
      </c>
      <c r="L69" s="1302">
        <v>1550.5638460024998</v>
      </c>
      <c r="M69" s="1302">
        <v>2039.0600869425002</v>
      </c>
      <c r="N69" s="1302">
        <v>2259.4741038874981</v>
      </c>
      <c r="O69" s="1303">
        <v>3210.9768799925018</v>
      </c>
      <c r="P69" s="1304">
        <f t="shared" ref="P69:P78" si="0">SUM(D69:O69)</f>
        <v>28484.429683078561</v>
      </c>
      <c r="Q69" s="23"/>
      <c r="R69" s="1178"/>
      <c r="S69" s="47" t="s">
        <v>292</v>
      </c>
      <c r="T69" s="47" t="s">
        <v>305</v>
      </c>
      <c r="U69" s="47">
        <v>2845.7805537649983</v>
      </c>
      <c r="V69" s="47">
        <v>2985.6185973600027</v>
      </c>
      <c r="W69" s="47">
        <v>2888.8295849249994</v>
      </c>
      <c r="X69" s="47">
        <v>2966.4063017592862</v>
      </c>
      <c r="Y69" s="47">
        <v>2500.886282276771</v>
      </c>
      <c r="Z69" s="47">
        <v>1807.3502159200009</v>
      </c>
      <c r="AA69" s="47">
        <v>1723.7863518199993</v>
      </c>
      <c r="AB69" s="47">
        <v>1705.6968784275007</v>
      </c>
      <c r="AC69" s="47">
        <v>1550.5638460024998</v>
      </c>
      <c r="AD69" s="47">
        <v>2039.0600869425002</v>
      </c>
      <c r="AE69" s="47">
        <v>2259.4741038874981</v>
      </c>
      <c r="AF69" s="47">
        <v>3210.9768799925018</v>
      </c>
      <c r="AG69" s="47">
        <v>28484.429683078561</v>
      </c>
    </row>
    <row r="70" spans="1:33" x14ac:dyDescent="0.3">
      <c r="A70" s="1177"/>
      <c r="B70" s="2017"/>
      <c r="C70" s="1305" t="s">
        <v>1187</v>
      </c>
      <c r="D70" s="1306">
        <v>1963.8889799999997</v>
      </c>
      <c r="E70" s="1306">
        <v>1519.3096899999991</v>
      </c>
      <c r="F70" s="1306">
        <v>2190.9665489999998</v>
      </c>
      <c r="G70" s="1306">
        <v>1748.7019169999996</v>
      </c>
      <c r="H70" s="1306">
        <v>2263.4047790000009</v>
      </c>
      <c r="I70" s="1306">
        <v>2850.0941289999996</v>
      </c>
      <c r="J70" s="1306">
        <v>2962.5471480000019</v>
      </c>
      <c r="K70" s="1306">
        <v>3068.3180430000011</v>
      </c>
      <c r="L70" s="1306">
        <v>3056.6659490000002</v>
      </c>
      <c r="M70" s="1306">
        <v>2716.0707910000001</v>
      </c>
      <c r="N70" s="1306">
        <v>2350.5919889999996</v>
      </c>
      <c r="O70" s="1306">
        <v>1614.8223369999992</v>
      </c>
      <c r="P70" s="1307">
        <f t="shared" si="0"/>
        <v>28305.382300999998</v>
      </c>
      <c r="Q70" s="23"/>
      <c r="R70" s="1178"/>
      <c r="T70" s="47" t="s">
        <v>306</v>
      </c>
      <c r="U70" s="47">
        <v>1963.8889799999997</v>
      </c>
      <c r="V70" s="47">
        <v>1519.3096899999991</v>
      </c>
      <c r="W70" s="47">
        <v>2190.9665489999998</v>
      </c>
      <c r="X70" s="47">
        <v>1748.7019169999996</v>
      </c>
      <c r="Y70" s="47">
        <v>2263.4047790000009</v>
      </c>
      <c r="Z70" s="47">
        <v>2850.0941289999996</v>
      </c>
      <c r="AA70" s="47">
        <v>2962.5471480000019</v>
      </c>
      <c r="AB70" s="47">
        <v>3068.3180430000011</v>
      </c>
      <c r="AC70" s="47">
        <v>3056.6659490000002</v>
      </c>
      <c r="AD70" s="47">
        <v>2716.0707910000001</v>
      </c>
      <c r="AE70" s="47">
        <v>2350.5919889999996</v>
      </c>
      <c r="AF70" s="47">
        <v>1614.8223369999992</v>
      </c>
      <c r="AG70" s="47">
        <v>28305.382300999998</v>
      </c>
    </row>
    <row r="71" spans="1:33" x14ac:dyDescent="0.3">
      <c r="A71" s="1177"/>
      <c r="B71" s="2017"/>
      <c r="C71" s="1305" t="s">
        <v>307</v>
      </c>
      <c r="D71" s="1306">
        <v>72.603791999999999</v>
      </c>
      <c r="E71" s="1306">
        <v>54.346784999999997</v>
      </c>
      <c r="F71" s="1306">
        <v>59.284558000000004</v>
      </c>
      <c r="G71" s="1306">
        <v>63.840149000000004</v>
      </c>
      <c r="H71" s="1306">
        <v>57.982986000000011</v>
      </c>
      <c r="I71" s="1306">
        <v>60.775617000000011</v>
      </c>
      <c r="J71" s="1306">
        <v>69.084465000000009</v>
      </c>
      <c r="K71" s="1306">
        <v>87.853149999999999</v>
      </c>
      <c r="L71" s="1306">
        <v>100.41101500000001</v>
      </c>
      <c r="M71" s="1306">
        <v>108.82050099999998</v>
      </c>
      <c r="N71" s="1306">
        <v>109.18554300000002</v>
      </c>
      <c r="O71" s="1306">
        <v>112.49829699999998</v>
      </c>
      <c r="P71" s="1307">
        <f t="shared" si="0"/>
        <v>956.68685800000014</v>
      </c>
      <c r="Q71" s="23"/>
      <c r="R71" s="1178"/>
      <c r="T71" s="47" t="s">
        <v>307</v>
      </c>
      <c r="U71" s="47">
        <v>72.603791999999999</v>
      </c>
      <c r="V71" s="47">
        <v>54.346784999999997</v>
      </c>
      <c r="W71" s="47">
        <v>59.284558000000004</v>
      </c>
      <c r="X71" s="47">
        <v>63.840149000000004</v>
      </c>
      <c r="Y71" s="47">
        <v>57.982986000000011</v>
      </c>
      <c r="Z71" s="47">
        <v>60.775617000000011</v>
      </c>
      <c r="AA71" s="47">
        <v>69.084465000000009</v>
      </c>
      <c r="AB71" s="47">
        <v>87.853149999999999</v>
      </c>
      <c r="AC71" s="47">
        <v>100.41101500000001</v>
      </c>
      <c r="AD71" s="47">
        <v>108.82050099999998</v>
      </c>
      <c r="AE71" s="47">
        <v>109.18554300000002</v>
      </c>
      <c r="AF71" s="47">
        <v>112.49829699999998</v>
      </c>
      <c r="AG71" s="47">
        <v>956.68685800000014</v>
      </c>
    </row>
    <row r="72" spans="1:33" ht="17.25" thickBot="1" x14ac:dyDescent="0.35">
      <c r="A72" s="1177"/>
      <c r="B72" s="2016"/>
      <c r="C72" s="1308" t="s">
        <v>1188</v>
      </c>
      <c r="D72" s="1306">
        <v>148.00861500000002</v>
      </c>
      <c r="E72" s="1306">
        <v>105.862717</v>
      </c>
      <c r="F72" s="1306">
        <v>116.46492600000001</v>
      </c>
      <c r="G72" s="1306">
        <v>196.02616499999999</v>
      </c>
      <c r="H72" s="1306">
        <v>224.23503199999999</v>
      </c>
      <c r="I72" s="1306">
        <v>197.89326499999996</v>
      </c>
      <c r="J72" s="1306">
        <v>188.24767499999996</v>
      </c>
      <c r="K72" s="1306">
        <v>179.94291300000003</v>
      </c>
      <c r="L72" s="1306">
        <v>250.44527399999998</v>
      </c>
      <c r="M72" s="1306">
        <v>240.81255000000002</v>
      </c>
      <c r="N72" s="1306">
        <v>252.95461199999991</v>
      </c>
      <c r="O72" s="1306">
        <v>253.19661300000001</v>
      </c>
      <c r="P72" s="1309">
        <f t="shared" si="0"/>
        <v>2354.090357</v>
      </c>
      <c r="Q72" s="23"/>
      <c r="R72" s="1178"/>
      <c r="T72" s="47" t="s">
        <v>308</v>
      </c>
      <c r="U72" s="47">
        <v>148.00861500000002</v>
      </c>
      <c r="V72" s="47">
        <v>105.862717</v>
      </c>
      <c r="W72" s="47">
        <v>116.46492600000001</v>
      </c>
      <c r="X72" s="47">
        <v>196.02616499999999</v>
      </c>
      <c r="Y72" s="47">
        <v>224.23503199999999</v>
      </c>
      <c r="Z72" s="47">
        <v>197.89326499999996</v>
      </c>
      <c r="AA72" s="47">
        <v>188.24767499999996</v>
      </c>
      <c r="AB72" s="47">
        <v>179.94291300000003</v>
      </c>
      <c r="AC72" s="47">
        <v>250.44527399999998</v>
      </c>
      <c r="AD72" s="47">
        <v>240.81255000000002</v>
      </c>
      <c r="AE72" s="47">
        <v>252.95461199999991</v>
      </c>
      <c r="AF72" s="47">
        <v>253.19661300000001</v>
      </c>
      <c r="AG72" s="47">
        <v>2354.090357</v>
      </c>
    </row>
    <row r="73" spans="1:33" x14ac:dyDescent="0.3">
      <c r="A73" s="1177"/>
      <c r="B73" s="2015" t="s">
        <v>1316</v>
      </c>
      <c r="C73" s="1300" t="s">
        <v>1186</v>
      </c>
      <c r="D73" s="1310">
        <v>51.356807000000018</v>
      </c>
      <c r="E73" s="1311">
        <v>53.58659699999999</v>
      </c>
      <c r="F73" s="1311">
        <v>59.296586099154993</v>
      </c>
      <c r="G73" s="1311">
        <v>50.245055000000008</v>
      </c>
      <c r="H73" s="1311">
        <v>48.577460000000002</v>
      </c>
      <c r="I73" s="1311">
        <v>39.963713000000006</v>
      </c>
      <c r="J73" s="1311">
        <v>34.361711</v>
      </c>
      <c r="K73" s="1311">
        <v>32.990470000000002</v>
      </c>
      <c r="L73" s="1311">
        <v>32.493882000000006</v>
      </c>
      <c r="M73" s="1311">
        <v>41.353309533627993</v>
      </c>
      <c r="N73" s="1311">
        <v>44.358641000000006</v>
      </c>
      <c r="O73" s="1312">
        <v>56.187205000000013</v>
      </c>
      <c r="P73" s="1304">
        <f t="shared" si="0"/>
        <v>544.77143663278309</v>
      </c>
      <c r="Q73" s="23"/>
      <c r="R73" s="1178"/>
      <c r="S73" s="47" t="s">
        <v>166</v>
      </c>
      <c r="T73" s="47" t="s">
        <v>305</v>
      </c>
      <c r="U73" s="47">
        <v>51.356807000000018</v>
      </c>
      <c r="V73" s="47">
        <v>53.58659699999999</v>
      </c>
      <c r="W73" s="47">
        <v>59.296586099154993</v>
      </c>
      <c r="X73" s="47">
        <v>50.245055000000008</v>
      </c>
      <c r="Y73" s="47">
        <v>48.577460000000002</v>
      </c>
      <c r="Z73" s="47">
        <v>39.963713000000006</v>
      </c>
      <c r="AA73" s="47">
        <v>34.361711</v>
      </c>
      <c r="AB73" s="47">
        <v>32.990470000000002</v>
      </c>
      <c r="AC73" s="47">
        <v>32.493882000000006</v>
      </c>
      <c r="AD73" s="47">
        <v>41.353309533627993</v>
      </c>
      <c r="AE73" s="47">
        <v>44.358641000000006</v>
      </c>
      <c r="AF73" s="47">
        <v>56.187205000000013</v>
      </c>
      <c r="AG73" s="47">
        <v>544.77143663278309</v>
      </c>
    </row>
    <row r="74" spans="1:33" ht="18" thickBot="1" x14ac:dyDescent="0.35">
      <c r="A74" s="1177"/>
      <c r="B74" s="2016"/>
      <c r="C74" s="1308" t="s">
        <v>1187</v>
      </c>
      <c r="D74" s="1313">
        <v>94.810760999999943</v>
      </c>
      <c r="E74" s="1314">
        <v>88.300736999999998</v>
      </c>
      <c r="F74" s="1314">
        <v>89.161825999999934</v>
      </c>
      <c r="G74" s="1314">
        <v>78.312312999999975</v>
      </c>
      <c r="H74" s="1314">
        <v>86.940357000000049</v>
      </c>
      <c r="I74" s="1314">
        <v>86.231684000000016</v>
      </c>
      <c r="J74" s="1314">
        <v>87.255480999999975</v>
      </c>
      <c r="K74" s="1314">
        <v>90.413447090514296</v>
      </c>
      <c r="L74" s="1314">
        <v>90.340508000000028</v>
      </c>
      <c r="M74" s="1314">
        <v>88.123248000000046</v>
      </c>
      <c r="N74" s="1314">
        <v>76.810825000000037</v>
      </c>
      <c r="O74" s="1315">
        <v>86.274148999999966</v>
      </c>
      <c r="P74" s="1309">
        <f t="shared" si="0"/>
        <v>1042.9753360905142</v>
      </c>
      <c r="Q74" s="23"/>
      <c r="R74" s="1316"/>
      <c r="T74" s="47" t="s">
        <v>306</v>
      </c>
      <c r="U74" s="47">
        <v>94.810760999999943</v>
      </c>
      <c r="V74" s="47">
        <v>88.300736999999998</v>
      </c>
      <c r="W74" s="47">
        <v>89.161825999999934</v>
      </c>
      <c r="X74" s="47">
        <v>78.312312999999975</v>
      </c>
      <c r="Y74" s="47">
        <v>86.940357000000049</v>
      </c>
      <c r="Z74" s="47">
        <v>86.231684000000016</v>
      </c>
      <c r="AA74" s="47">
        <v>87.255480999999975</v>
      </c>
      <c r="AB74" s="47">
        <v>90.413447090514296</v>
      </c>
      <c r="AC74" s="47">
        <v>90.340508000000028</v>
      </c>
      <c r="AD74" s="47">
        <v>88.123248000000046</v>
      </c>
      <c r="AE74" s="47">
        <v>76.810825000000037</v>
      </c>
      <c r="AF74" s="47">
        <v>86.274148999999966</v>
      </c>
      <c r="AG74" s="47">
        <v>1042.9753360905142</v>
      </c>
    </row>
    <row r="75" spans="1:33" ht="17.25" x14ac:dyDescent="0.3">
      <c r="A75" s="1177"/>
      <c r="B75" s="2012" t="s">
        <v>1317</v>
      </c>
      <c r="C75" s="1300" t="s">
        <v>1186</v>
      </c>
      <c r="D75" s="1301">
        <f>+D69+D73</f>
        <v>2897.1373607649984</v>
      </c>
      <c r="E75" s="1302">
        <f t="shared" ref="E75:O75" si="1">+E69+E73</f>
        <v>3039.2051943600027</v>
      </c>
      <c r="F75" s="1302">
        <f t="shared" si="1"/>
        <v>2948.1261710241542</v>
      </c>
      <c r="G75" s="1302">
        <f t="shared" si="1"/>
        <v>3016.651356759286</v>
      </c>
      <c r="H75" s="1302">
        <f t="shared" si="1"/>
        <v>2549.463742276771</v>
      </c>
      <c r="I75" s="1302">
        <f t="shared" si="1"/>
        <v>1847.313928920001</v>
      </c>
      <c r="J75" s="1302">
        <f t="shared" si="1"/>
        <v>1758.1480628199993</v>
      </c>
      <c r="K75" s="1302">
        <f t="shared" si="1"/>
        <v>1738.6873484275006</v>
      </c>
      <c r="L75" s="1302">
        <f t="shared" si="1"/>
        <v>1583.0577280024997</v>
      </c>
      <c r="M75" s="1302">
        <f t="shared" si="1"/>
        <v>2080.4133964761281</v>
      </c>
      <c r="N75" s="1302">
        <f t="shared" si="1"/>
        <v>2303.8327448874979</v>
      </c>
      <c r="O75" s="1303">
        <f t="shared" si="1"/>
        <v>3267.164084992502</v>
      </c>
      <c r="P75" s="1304">
        <f t="shared" si="0"/>
        <v>29029.201119711346</v>
      </c>
      <c r="Q75" s="23"/>
      <c r="R75" s="1316"/>
      <c r="T75" s="47" t="s">
        <v>307</v>
      </c>
    </row>
    <row r="76" spans="1:33" x14ac:dyDescent="0.3">
      <c r="A76" s="1177"/>
      <c r="B76" s="2013"/>
      <c r="C76" s="1305" t="s">
        <v>1187</v>
      </c>
      <c r="D76" s="1306">
        <f>+D70+D74</f>
        <v>2058.6997409999994</v>
      </c>
      <c r="E76" s="1317">
        <f t="shared" ref="E76:O76" si="2">+E70+E74</f>
        <v>1607.6104269999992</v>
      </c>
      <c r="F76" s="1317">
        <f t="shared" si="2"/>
        <v>2280.1283749999998</v>
      </c>
      <c r="G76" s="1317">
        <f t="shared" si="2"/>
        <v>1827.0142299999995</v>
      </c>
      <c r="H76" s="1317">
        <f t="shared" si="2"/>
        <v>2350.3451360000008</v>
      </c>
      <c r="I76" s="1317">
        <f t="shared" si="2"/>
        <v>2936.3258129999995</v>
      </c>
      <c r="J76" s="1317">
        <f t="shared" si="2"/>
        <v>3049.8026290000021</v>
      </c>
      <c r="K76" s="1317">
        <f t="shared" si="2"/>
        <v>3158.7314900905153</v>
      </c>
      <c r="L76" s="1317">
        <f t="shared" si="2"/>
        <v>3147.0064570000004</v>
      </c>
      <c r="M76" s="1317">
        <f t="shared" si="2"/>
        <v>2804.194039</v>
      </c>
      <c r="N76" s="1317">
        <f t="shared" si="2"/>
        <v>2427.4028139999996</v>
      </c>
      <c r="O76" s="1318">
        <f t="shared" si="2"/>
        <v>1701.096485999999</v>
      </c>
      <c r="P76" s="1307">
        <f t="shared" si="0"/>
        <v>29348.357637090518</v>
      </c>
      <c r="Q76" s="23"/>
      <c r="R76" s="1178"/>
      <c r="T76" s="47" t="s">
        <v>308</v>
      </c>
    </row>
    <row r="77" spans="1:33" x14ac:dyDescent="0.3">
      <c r="A77" s="1177"/>
      <c r="B77" s="2013"/>
      <c r="C77" s="1305" t="s">
        <v>307</v>
      </c>
      <c r="D77" s="1306">
        <f>+D71</f>
        <v>72.603791999999999</v>
      </c>
      <c r="E77" s="1317">
        <f t="shared" ref="E77:O77" si="3">+E71</f>
        <v>54.346784999999997</v>
      </c>
      <c r="F77" s="1317">
        <f t="shared" si="3"/>
        <v>59.284558000000004</v>
      </c>
      <c r="G77" s="1317">
        <f t="shared" si="3"/>
        <v>63.840149000000004</v>
      </c>
      <c r="H77" s="1317">
        <f t="shared" si="3"/>
        <v>57.982986000000011</v>
      </c>
      <c r="I77" s="1317">
        <f t="shared" si="3"/>
        <v>60.775617000000011</v>
      </c>
      <c r="J77" s="1317">
        <f t="shared" si="3"/>
        <v>69.084465000000009</v>
      </c>
      <c r="K77" s="1317">
        <f t="shared" si="3"/>
        <v>87.853149999999999</v>
      </c>
      <c r="L77" s="1317">
        <f t="shared" si="3"/>
        <v>100.41101500000001</v>
      </c>
      <c r="M77" s="1317">
        <f t="shared" si="3"/>
        <v>108.82050099999998</v>
      </c>
      <c r="N77" s="1317">
        <f t="shared" si="3"/>
        <v>109.18554300000002</v>
      </c>
      <c r="O77" s="1318">
        <f t="shared" si="3"/>
        <v>112.49829699999998</v>
      </c>
      <c r="P77" s="1307">
        <f t="shared" si="0"/>
        <v>956.68685800000014</v>
      </c>
      <c r="Q77" s="23"/>
      <c r="R77" s="1178"/>
      <c r="S77" s="47" t="s">
        <v>290</v>
      </c>
      <c r="U77" s="47">
        <v>5176.4495087649975</v>
      </c>
      <c r="V77" s="47">
        <v>4807.025123360002</v>
      </c>
      <c r="W77" s="47">
        <v>5404.0040300241544</v>
      </c>
      <c r="X77" s="47">
        <v>5103.5319007592861</v>
      </c>
      <c r="Y77" s="47">
        <v>5182.0268962767723</v>
      </c>
      <c r="Z77" s="47">
        <v>5042.3086239200011</v>
      </c>
      <c r="AA77" s="47">
        <v>5065.28283182</v>
      </c>
      <c r="AB77" s="47">
        <v>5165.2149015180157</v>
      </c>
      <c r="AC77" s="47">
        <v>5080.9204740024998</v>
      </c>
      <c r="AD77" s="47">
        <v>5234.2404864761274</v>
      </c>
      <c r="AE77" s="47">
        <v>5093.3757138874971</v>
      </c>
      <c r="AF77" s="47">
        <v>5333.9554809925012</v>
      </c>
      <c r="AG77" s="47">
        <v>61688.335971801862</v>
      </c>
    </row>
    <row r="78" spans="1:33" ht="17.25" thickBot="1" x14ac:dyDescent="0.35">
      <c r="A78" s="1177"/>
      <c r="B78" s="2014"/>
      <c r="C78" s="1308" t="s">
        <v>1188</v>
      </c>
      <c r="D78" s="1319">
        <f>+D72</f>
        <v>148.00861500000002</v>
      </c>
      <c r="E78" s="1320">
        <f t="shared" ref="E78:O78" si="4">+E72</f>
        <v>105.862717</v>
      </c>
      <c r="F78" s="1320">
        <f t="shared" si="4"/>
        <v>116.46492600000001</v>
      </c>
      <c r="G78" s="1320">
        <f t="shared" si="4"/>
        <v>196.02616499999999</v>
      </c>
      <c r="H78" s="1320">
        <f t="shared" si="4"/>
        <v>224.23503199999999</v>
      </c>
      <c r="I78" s="1320">
        <f t="shared" si="4"/>
        <v>197.89326499999996</v>
      </c>
      <c r="J78" s="1320">
        <f t="shared" si="4"/>
        <v>188.24767499999996</v>
      </c>
      <c r="K78" s="1320">
        <f t="shared" si="4"/>
        <v>179.94291300000003</v>
      </c>
      <c r="L78" s="1320">
        <f t="shared" si="4"/>
        <v>250.44527399999998</v>
      </c>
      <c r="M78" s="1320">
        <f t="shared" si="4"/>
        <v>240.81255000000002</v>
      </c>
      <c r="N78" s="1320">
        <f t="shared" si="4"/>
        <v>252.95461199999991</v>
      </c>
      <c r="O78" s="1321">
        <f t="shared" si="4"/>
        <v>253.19661300000001</v>
      </c>
      <c r="P78" s="1309">
        <f t="shared" si="0"/>
        <v>2354.090357</v>
      </c>
      <c r="Q78" s="23"/>
      <c r="R78" s="1178"/>
    </row>
    <row r="79" spans="1:33" ht="17.25" thickBot="1" x14ac:dyDescent="0.35">
      <c r="A79" s="1262"/>
      <c r="B79" s="1322" t="s">
        <v>1127</v>
      </c>
      <c r="C79" s="1323"/>
      <c r="D79" s="1324">
        <f>+SUM(D75:D78)</f>
        <v>5176.4495087649975</v>
      </c>
      <c r="E79" s="1325">
        <f t="shared" ref="E79:O79" si="5">+SUM(E75:E78)</f>
        <v>4807.0251233600011</v>
      </c>
      <c r="F79" s="1325">
        <f t="shared" si="5"/>
        <v>5404.0040300241544</v>
      </c>
      <c r="G79" s="1325">
        <f t="shared" si="5"/>
        <v>5103.5319007592852</v>
      </c>
      <c r="H79" s="1325">
        <f t="shared" si="5"/>
        <v>5182.0268962767714</v>
      </c>
      <c r="I79" s="1325">
        <f t="shared" si="5"/>
        <v>5042.3086239200002</v>
      </c>
      <c r="J79" s="1325">
        <f t="shared" si="5"/>
        <v>5065.2828318200009</v>
      </c>
      <c r="K79" s="1325">
        <f t="shared" si="5"/>
        <v>5165.2149015180157</v>
      </c>
      <c r="L79" s="1325">
        <f t="shared" si="5"/>
        <v>5080.9204740024998</v>
      </c>
      <c r="M79" s="1325">
        <f t="shared" si="5"/>
        <v>5234.2404864761274</v>
      </c>
      <c r="N79" s="1325">
        <f t="shared" si="5"/>
        <v>5093.3757138874971</v>
      </c>
      <c r="O79" s="1326">
        <f t="shared" si="5"/>
        <v>5333.9554809925012</v>
      </c>
      <c r="P79" s="1327">
        <f>SUM(P75:P78)</f>
        <v>61688.335971801869</v>
      </c>
      <c r="Q79" s="22"/>
      <c r="R79" s="1289"/>
    </row>
    <row r="80" spans="1:33" x14ac:dyDescent="0.3">
      <c r="A80" s="129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1178"/>
    </row>
    <row r="81" spans="1:33" x14ac:dyDescent="0.3">
      <c r="A81" s="1293"/>
      <c r="B81" s="23" t="s">
        <v>1842</v>
      </c>
      <c r="C81" s="1177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1178"/>
      <c r="U81" s="900"/>
      <c r="V81" s="900"/>
      <c r="W81" s="900"/>
      <c r="X81" s="900"/>
      <c r="Y81" s="900"/>
      <c r="Z81" s="900"/>
      <c r="AA81" s="900"/>
      <c r="AB81" s="900"/>
      <c r="AC81" s="900"/>
      <c r="AD81" s="900"/>
      <c r="AE81" s="900"/>
      <c r="AF81" s="900"/>
      <c r="AG81" s="807">
        <v>0</v>
      </c>
    </row>
    <row r="82" spans="1:33" x14ac:dyDescent="0.3">
      <c r="A82" s="129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1178"/>
    </row>
    <row r="83" spans="1:33" x14ac:dyDescent="0.3">
      <c r="A83" s="129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122"/>
    </row>
    <row r="84" spans="1:33" x14ac:dyDescent="0.3">
      <c r="V84" s="123"/>
      <c r="W84" s="123"/>
      <c r="X84" s="123"/>
      <c r="AG84" s="1178"/>
    </row>
    <row r="85" spans="1:33" x14ac:dyDescent="0.3">
      <c r="V85" s="123"/>
      <c r="W85" s="123"/>
      <c r="X85" s="123"/>
      <c r="AG85" s="1178"/>
    </row>
    <row r="86" spans="1:33" x14ac:dyDescent="0.3">
      <c r="V86" s="123"/>
      <c r="W86" s="123"/>
      <c r="X86" s="123"/>
      <c r="AG86" s="1178"/>
    </row>
    <row r="87" spans="1:33" x14ac:dyDescent="0.3">
      <c r="AG87" s="1178"/>
    </row>
  </sheetData>
  <mergeCells count="3">
    <mergeCell ref="B75:B78"/>
    <mergeCell ref="B73:B74"/>
    <mergeCell ref="B69:B72"/>
  </mergeCells>
  <printOptions horizontalCentered="1"/>
  <pageMargins left="0.78740157480314965" right="0.59055118110236227" top="0.59055118110236227" bottom="0.59055118110236227" header="0.31496062992125984" footer="0.31496062992125984"/>
  <pageSetup paperSize="9" scale="55" fitToHeight="0" orientation="landscape" r:id="rId1"/>
  <rowBreaks count="1" manualBreakCount="1">
    <brk id="57" max="16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A1:AC112"/>
  <sheetViews>
    <sheetView view="pageBreakPreview" zoomScale="90" zoomScaleNormal="80" zoomScaleSheetLayoutView="90" workbookViewId="0">
      <selection activeCell="K34" sqref="K34"/>
    </sheetView>
  </sheetViews>
  <sheetFormatPr baseColWidth="10" defaultColWidth="11.42578125" defaultRowHeight="13.5" x14ac:dyDescent="0.25"/>
  <cols>
    <col min="1" max="1" width="6" style="920" customWidth="1"/>
    <col min="2" max="2" width="10.5703125" style="920" customWidth="1"/>
    <col min="3" max="4" width="14.85546875" style="920" customWidth="1"/>
    <col min="5" max="5" width="35.7109375" style="920" bestFit="1" customWidth="1"/>
    <col min="6" max="7" width="17.28515625" style="920" customWidth="1"/>
    <col min="8" max="11" width="11.42578125" style="920"/>
    <col min="12" max="12" width="12" style="920" customWidth="1"/>
    <col min="13" max="13" width="4.5703125" style="920" bestFit="1" customWidth="1"/>
    <col min="14" max="16" width="20.42578125" style="812" customWidth="1"/>
    <col min="17" max="17" width="39.42578125" style="812" customWidth="1"/>
    <col min="18" max="18" width="46.7109375" style="812" bestFit="1" customWidth="1"/>
    <col min="19" max="19" width="13.28515625" style="812" bestFit="1" customWidth="1"/>
    <col min="20" max="20" width="12.28515625" style="812" bestFit="1" customWidth="1"/>
    <col min="21" max="21" width="13.28515625" style="812" bestFit="1" customWidth="1"/>
    <col min="22" max="22" width="11.42578125" style="812"/>
    <col min="23" max="23" width="33.5703125" style="812" bestFit="1" customWidth="1"/>
    <col min="24" max="24" width="16" style="812" bestFit="1" customWidth="1"/>
    <col min="25" max="25" width="12" style="812" bestFit="1" customWidth="1"/>
    <col min="26" max="26" width="11.42578125" style="812"/>
    <col min="27" max="16384" width="11.42578125" style="920"/>
  </cols>
  <sheetData>
    <row r="1" spans="1:29" ht="16.5" x14ac:dyDescent="0.3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29" ht="16.5" x14ac:dyDescent="0.3">
      <c r="A2" s="27" t="s">
        <v>1319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29" ht="16.5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29" ht="16.5" x14ac:dyDescent="0.3">
      <c r="A4" s="23"/>
      <c r="B4" s="1328" t="s">
        <v>1320</v>
      </c>
      <c r="C4" s="1328" t="s">
        <v>1321</v>
      </c>
      <c r="D4" s="1328" t="s">
        <v>1322</v>
      </c>
      <c r="E4" s="1329" t="s">
        <v>1323</v>
      </c>
      <c r="F4" s="23"/>
      <c r="G4" s="23"/>
      <c r="H4" s="23"/>
      <c r="I4" s="23"/>
      <c r="J4" s="23"/>
      <c r="K4" s="23"/>
      <c r="L4" s="23"/>
    </row>
    <row r="5" spans="1:29" ht="18" customHeight="1" x14ac:dyDescent="0.3">
      <c r="A5" s="23"/>
      <c r="B5" s="1330" t="s">
        <v>1147</v>
      </c>
      <c r="C5" s="1331">
        <v>10</v>
      </c>
      <c r="D5" s="1332">
        <v>0.88541666666666663</v>
      </c>
      <c r="E5" s="1333">
        <v>7294.2349999999997</v>
      </c>
      <c r="F5" s="23"/>
      <c r="G5" s="23"/>
      <c r="H5" s="23"/>
      <c r="I5" s="23"/>
      <c r="J5" s="23"/>
      <c r="K5" s="23"/>
      <c r="L5" s="23"/>
      <c r="N5" s="812">
        <v>10</v>
      </c>
      <c r="O5" s="1334">
        <v>44936.885416666664</v>
      </c>
      <c r="P5" s="812">
        <v>7294.2354500000001</v>
      </c>
      <c r="Q5" s="1335">
        <v>44936.885416666664</v>
      </c>
      <c r="S5" s="1336"/>
      <c r="U5" s="1337"/>
      <c r="V5" s="1338"/>
      <c r="W5" s="1338"/>
      <c r="X5" s="1338"/>
      <c r="Y5" s="1338"/>
      <c r="Z5" s="1338"/>
      <c r="AA5" s="1339"/>
      <c r="AB5" s="1339"/>
      <c r="AC5" s="1339"/>
    </row>
    <row r="6" spans="1:29" ht="18" customHeight="1" x14ac:dyDescent="0.3">
      <c r="A6" s="23"/>
      <c r="B6" s="1330" t="s">
        <v>1263</v>
      </c>
      <c r="C6" s="1331">
        <v>2</v>
      </c>
      <c r="D6" s="1332">
        <v>0.71875</v>
      </c>
      <c r="E6" s="1333">
        <v>7397.0540000000001</v>
      </c>
      <c r="F6" s="23"/>
      <c r="G6" s="23"/>
      <c r="H6" s="23"/>
      <c r="I6" s="23"/>
      <c r="J6" s="23"/>
      <c r="K6" s="23"/>
      <c r="L6" s="23"/>
      <c r="N6" s="812">
        <v>2</v>
      </c>
      <c r="O6" s="1334">
        <v>44959.71875</v>
      </c>
      <c r="P6" s="812">
        <v>7397.0539200000012</v>
      </c>
      <c r="Q6" s="1335">
        <v>44959.71875</v>
      </c>
      <c r="S6" s="1336"/>
      <c r="U6" s="1337"/>
    </row>
    <row r="7" spans="1:29" ht="18" customHeight="1" x14ac:dyDescent="0.3">
      <c r="A7" s="23"/>
      <c r="B7" s="1330" t="s">
        <v>1264</v>
      </c>
      <c r="C7" s="1331">
        <v>23</v>
      </c>
      <c r="D7" s="1332">
        <v>0.8125</v>
      </c>
      <c r="E7" s="1333">
        <v>7583.3670000000002</v>
      </c>
      <c r="F7" s="23"/>
      <c r="G7" s="23"/>
      <c r="H7" s="23"/>
      <c r="I7" s="23"/>
      <c r="J7" s="23"/>
      <c r="K7" s="23"/>
      <c r="L7" s="23"/>
      <c r="N7" s="812">
        <v>23</v>
      </c>
      <c r="O7" s="1334">
        <v>45008.8125</v>
      </c>
      <c r="P7" s="812">
        <v>7583.3665699999974</v>
      </c>
      <c r="Q7" s="1335">
        <v>45008.8125</v>
      </c>
      <c r="S7" s="1336"/>
      <c r="U7" s="1337"/>
    </row>
    <row r="8" spans="1:29" ht="18" customHeight="1" x14ac:dyDescent="0.3">
      <c r="A8" s="23"/>
      <c r="B8" s="1330" t="s">
        <v>1265</v>
      </c>
      <c r="C8" s="1331">
        <v>11</v>
      </c>
      <c r="D8" s="1332">
        <v>0.79166666666666663</v>
      </c>
      <c r="E8" s="2048">
        <v>7605.5060000000003</v>
      </c>
      <c r="F8" s="23"/>
      <c r="G8" s="23"/>
      <c r="H8" s="23"/>
      <c r="I8" s="23"/>
      <c r="J8" s="23"/>
      <c r="K8" s="23"/>
      <c r="L8" s="23"/>
      <c r="N8" s="812">
        <v>11</v>
      </c>
      <c r="O8" s="1334">
        <v>45027.791666666664</v>
      </c>
      <c r="P8" s="812">
        <v>7605.50612</v>
      </c>
      <c r="Q8" s="1335">
        <v>45027.791666666664</v>
      </c>
      <c r="S8" s="1336"/>
      <c r="U8" s="1337"/>
    </row>
    <row r="9" spans="1:29" ht="18" customHeight="1" x14ac:dyDescent="0.3">
      <c r="A9" s="23"/>
      <c r="B9" s="1330" t="s">
        <v>1266</v>
      </c>
      <c r="C9" s="1331">
        <v>11</v>
      </c>
      <c r="D9" s="1332">
        <v>0.78125</v>
      </c>
      <c r="E9" s="1333">
        <v>7342.6970000000001</v>
      </c>
      <c r="F9" s="23"/>
      <c r="G9" s="23"/>
      <c r="H9" s="23"/>
      <c r="I9" s="23"/>
      <c r="J9" s="23"/>
      <c r="K9" s="23"/>
      <c r="L9" s="23"/>
      <c r="N9" s="812">
        <v>11</v>
      </c>
      <c r="O9" s="1334">
        <v>45057.78125</v>
      </c>
      <c r="P9" s="812">
        <v>7342.6966899999998</v>
      </c>
      <c r="Q9" s="1335">
        <v>45057.78125</v>
      </c>
      <c r="S9" s="1336"/>
      <c r="U9" s="1337"/>
    </row>
    <row r="10" spans="1:29" ht="18" customHeight="1" x14ac:dyDescent="0.3">
      <c r="A10" s="23"/>
      <c r="B10" s="1330" t="s">
        <v>1267</v>
      </c>
      <c r="C10" s="1331">
        <v>28</v>
      </c>
      <c r="D10" s="1332">
        <v>0.78125</v>
      </c>
      <c r="E10" s="1333">
        <v>7314.6049999999996</v>
      </c>
      <c r="F10" s="23"/>
      <c r="G10" s="23"/>
      <c r="H10" s="23"/>
      <c r="I10" s="23"/>
      <c r="J10" s="23"/>
      <c r="K10" s="23"/>
      <c r="L10" s="23"/>
      <c r="N10" s="812">
        <v>28</v>
      </c>
      <c r="O10" s="1334">
        <v>45105.78125</v>
      </c>
      <c r="P10" s="812">
        <v>7314.604800000001</v>
      </c>
      <c r="Q10" s="1335">
        <v>45105.78125</v>
      </c>
      <c r="S10" s="1336"/>
      <c r="U10" s="1337"/>
    </row>
    <row r="11" spans="1:29" ht="18" customHeight="1" x14ac:dyDescent="0.3">
      <c r="A11" s="23"/>
      <c r="B11" s="1330" t="s">
        <v>1175</v>
      </c>
      <c r="C11" s="1331">
        <v>11</v>
      </c>
      <c r="D11" s="1332">
        <v>0.84375</v>
      </c>
      <c r="E11" s="1333">
        <v>7280.2120000000004</v>
      </c>
      <c r="F11" s="23"/>
      <c r="G11" s="23"/>
      <c r="H11" s="23"/>
      <c r="I11" s="23"/>
      <c r="J11" s="23"/>
      <c r="K11" s="23"/>
      <c r="L11" s="23"/>
      <c r="N11" s="812">
        <v>11</v>
      </c>
      <c r="O11" s="1334">
        <v>45118.84375</v>
      </c>
      <c r="P11" s="812">
        <v>7280.2119199999997</v>
      </c>
      <c r="Q11" s="1335">
        <v>45118.84375</v>
      </c>
      <c r="S11" s="1336"/>
      <c r="U11" s="1337"/>
    </row>
    <row r="12" spans="1:29" ht="18" customHeight="1" x14ac:dyDescent="0.3">
      <c r="A12" s="23"/>
      <c r="B12" s="1330" t="s">
        <v>1268</v>
      </c>
      <c r="C12" s="1331">
        <v>24</v>
      </c>
      <c r="D12" s="1332">
        <v>0.79166666666666663</v>
      </c>
      <c r="E12" s="1333">
        <v>7290.0389999999998</v>
      </c>
      <c r="F12" s="23"/>
      <c r="G12" s="23"/>
      <c r="H12" s="23"/>
      <c r="I12" s="23"/>
      <c r="J12" s="23"/>
      <c r="K12" s="23"/>
      <c r="L12" s="23"/>
      <c r="N12" s="812">
        <v>24</v>
      </c>
      <c r="O12" s="1334">
        <v>45162.791666666664</v>
      </c>
      <c r="P12" s="812">
        <v>7290.0387300000002</v>
      </c>
      <c r="Q12" s="1335">
        <v>45162.791666666664</v>
      </c>
      <c r="S12" s="1336"/>
      <c r="U12" s="1337"/>
    </row>
    <row r="13" spans="1:29" ht="18" customHeight="1" x14ac:dyDescent="0.3">
      <c r="A13" s="23"/>
      <c r="B13" s="1330" t="s">
        <v>1269</v>
      </c>
      <c r="C13" s="1331">
        <v>28</v>
      </c>
      <c r="D13" s="1332">
        <v>0.79166666666666663</v>
      </c>
      <c r="E13" s="1333">
        <v>7374.1589999999997</v>
      </c>
      <c r="F13" s="23"/>
      <c r="G13" s="23"/>
      <c r="H13" s="23"/>
      <c r="I13" s="23"/>
      <c r="J13" s="23"/>
      <c r="K13" s="23"/>
      <c r="L13" s="23"/>
      <c r="N13" s="812">
        <v>28</v>
      </c>
      <c r="O13" s="1334">
        <v>45197.791666666664</v>
      </c>
      <c r="P13" s="812">
        <v>7374.1586099999995</v>
      </c>
      <c r="Q13" s="1335">
        <v>45197.791666666664</v>
      </c>
      <c r="S13" s="1336"/>
      <c r="U13" s="1337"/>
    </row>
    <row r="14" spans="1:29" ht="18" customHeight="1" x14ac:dyDescent="0.3">
      <c r="A14" s="23"/>
      <c r="B14" s="1330" t="s">
        <v>1270</v>
      </c>
      <c r="C14" s="1331">
        <v>17</v>
      </c>
      <c r="D14" s="1332">
        <v>0.79166666666666663</v>
      </c>
      <c r="E14" s="1333">
        <v>7354.2089999999998</v>
      </c>
      <c r="F14" s="23"/>
      <c r="G14" s="23"/>
      <c r="H14" s="23"/>
      <c r="I14" s="23"/>
      <c r="J14" s="23"/>
      <c r="K14" s="23"/>
      <c r="L14" s="23"/>
      <c r="N14" s="812">
        <v>17</v>
      </c>
      <c r="O14" s="1334">
        <v>45216.791666666664</v>
      </c>
      <c r="P14" s="812">
        <v>7354.2089100000003</v>
      </c>
      <c r="Q14" s="1335">
        <v>45216.791666666664</v>
      </c>
      <c r="S14" s="1336"/>
      <c r="U14" s="1337"/>
    </row>
    <row r="15" spans="1:29" ht="18" customHeight="1" x14ac:dyDescent="0.3">
      <c r="A15" s="23"/>
      <c r="B15" s="1330" t="s">
        <v>1176</v>
      </c>
      <c r="C15" s="1331">
        <v>21</v>
      </c>
      <c r="D15" s="1332">
        <v>0.82291666666666663</v>
      </c>
      <c r="E15" s="1333">
        <v>7489.3459999999995</v>
      </c>
      <c r="F15" s="23"/>
      <c r="G15" s="23"/>
      <c r="H15" s="23"/>
      <c r="I15" s="23"/>
      <c r="J15" s="23"/>
      <c r="K15" s="23"/>
      <c r="L15" s="23"/>
      <c r="N15" s="812">
        <v>21</v>
      </c>
      <c r="O15" s="1334">
        <v>45251.822916666664</v>
      </c>
      <c r="P15" s="812">
        <v>7489.3460300000024</v>
      </c>
      <c r="Q15" s="1335">
        <v>45251.822916666664</v>
      </c>
      <c r="S15" s="1336"/>
      <c r="U15" s="1337"/>
    </row>
    <row r="16" spans="1:29" ht="18" customHeight="1" x14ac:dyDescent="0.3">
      <c r="A16" s="23"/>
      <c r="B16" s="1340" t="s">
        <v>1271</v>
      </c>
      <c r="C16" s="1341">
        <v>18</v>
      </c>
      <c r="D16" s="1342">
        <v>0.82291666666666663</v>
      </c>
      <c r="E16" s="2047">
        <v>7545.0150000000003</v>
      </c>
      <c r="F16" s="23"/>
      <c r="G16" s="23"/>
      <c r="H16" s="23"/>
      <c r="I16" s="23"/>
      <c r="J16" s="23"/>
      <c r="K16" s="23"/>
      <c r="L16" s="23"/>
      <c r="N16" s="812">
        <v>18</v>
      </c>
      <c r="O16" s="1334">
        <v>45278.822916666664</v>
      </c>
      <c r="P16" s="812">
        <v>7545.0146199999981</v>
      </c>
      <c r="Q16" s="1335">
        <v>45278.822916666664</v>
      </c>
      <c r="S16" s="1336"/>
      <c r="U16" s="1337"/>
    </row>
    <row r="17" spans="1:25" ht="18" customHeight="1" x14ac:dyDescent="0.3">
      <c r="A17" s="23"/>
      <c r="B17" s="1343" t="s">
        <v>1324</v>
      </c>
      <c r="C17" s="1344" t="s">
        <v>1280</v>
      </c>
      <c r="D17" s="1345">
        <v>0.79166666666666663</v>
      </c>
      <c r="E17" s="1346">
        <f>+MAX(E5:E16)</f>
        <v>7605.5060000000003</v>
      </c>
      <c r="F17" s="23"/>
      <c r="G17" s="23"/>
      <c r="H17" s="23"/>
      <c r="I17" s="23"/>
      <c r="J17" s="23"/>
      <c r="K17" s="23"/>
      <c r="L17" s="23"/>
    </row>
    <row r="18" spans="1:25" ht="18" customHeight="1" x14ac:dyDescent="0.3">
      <c r="A18" s="23"/>
      <c r="B18" s="1347"/>
      <c r="C18" s="1348"/>
      <c r="D18" s="1332"/>
      <c r="E18" s="1349"/>
      <c r="F18" s="23"/>
      <c r="G18" s="23"/>
      <c r="H18" s="23"/>
      <c r="I18" s="23"/>
      <c r="J18" s="23"/>
      <c r="K18" s="23"/>
      <c r="L18" s="23"/>
    </row>
    <row r="19" spans="1:25" ht="16.5" x14ac:dyDescent="0.3">
      <c r="A19" s="23"/>
      <c r="B19" s="1350" t="s">
        <v>1325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</row>
    <row r="20" spans="1:25" ht="16.5" x14ac:dyDescent="0.3">
      <c r="A20" s="23"/>
      <c r="B20" s="1350" t="s">
        <v>1326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</row>
    <row r="21" spans="1:25" ht="16.5" x14ac:dyDescent="0.3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</row>
    <row r="22" spans="1:25" ht="16.5" x14ac:dyDescent="0.3">
      <c r="A22" s="27" t="s">
        <v>1327</v>
      </c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</row>
    <row r="23" spans="1:25" ht="17.25" thickBot="1" x14ac:dyDescent="0.35">
      <c r="A23" s="27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</row>
    <row r="24" spans="1:25" ht="17.25" thickBot="1" x14ac:dyDescent="0.35">
      <c r="A24" s="23"/>
      <c r="B24" s="23"/>
      <c r="C24" s="23"/>
      <c r="D24" s="811"/>
      <c r="E24" s="1351" t="s">
        <v>1219</v>
      </c>
      <c r="F24" s="1352" t="s">
        <v>1328</v>
      </c>
      <c r="G24" s="1353" t="s">
        <v>1329</v>
      </c>
      <c r="H24" s="23"/>
      <c r="I24" s="23"/>
      <c r="J24" s="23"/>
      <c r="K24" s="23"/>
      <c r="L24" s="23"/>
      <c r="N24" s="1354" t="s">
        <v>1282</v>
      </c>
      <c r="O24" s="1354" t="s">
        <v>1330</v>
      </c>
      <c r="P24" s="1354" t="s">
        <v>1331</v>
      </c>
      <c r="R24" s="2018" t="s">
        <v>1791</v>
      </c>
      <c r="S24" s="2018"/>
      <c r="T24" s="2018"/>
      <c r="U24" s="2018"/>
      <c r="W24" s="47" t="s">
        <v>315</v>
      </c>
      <c r="X24" s="47" t="s">
        <v>1662</v>
      </c>
      <c r="Y24" s="47"/>
    </row>
    <row r="25" spans="1:25" ht="16.5" x14ac:dyDescent="0.3">
      <c r="A25" s="23"/>
      <c r="B25" s="23"/>
      <c r="C25" s="23"/>
      <c r="D25" s="811"/>
      <c r="E25" s="1355" t="s">
        <v>1782</v>
      </c>
      <c r="F25" s="1356">
        <v>11145.938425020942</v>
      </c>
      <c r="G25" s="1357"/>
      <c r="H25" s="23"/>
      <c r="I25" s="23"/>
      <c r="J25" s="23"/>
      <c r="K25" s="23"/>
      <c r="L25" s="23"/>
      <c r="N25" s="1358" t="s">
        <v>1782</v>
      </c>
      <c r="O25" s="844">
        <v>11145.938425020942</v>
      </c>
      <c r="P25" s="1359"/>
      <c r="R25" s="2018" t="s">
        <v>1649</v>
      </c>
      <c r="S25" s="2018"/>
      <c r="T25" s="2018"/>
      <c r="U25" s="2018"/>
      <c r="W25" s="47" t="s">
        <v>1782</v>
      </c>
      <c r="X25" s="47">
        <v>11145938.425020942</v>
      </c>
      <c r="Y25" s="1360">
        <v>11145.938425020942</v>
      </c>
    </row>
    <row r="26" spans="1:25" ht="16.5" x14ac:dyDescent="0.3">
      <c r="A26" s="23"/>
      <c r="B26" s="23"/>
      <c r="C26" s="23"/>
      <c r="D26" s="811"/>
      <c r="E26" s="1361" t="s">
        <v>1332</v>
      </c>
      <c r="F26" s="1362">
        <v>8622.7762517378196</v>
      </c>
      <c r="G26" s="1363"/>
      <c r="H26" s="23"/>
      <c r="I26" s="23"/>
      <c r="J26" s="23"/>
      <c r="K26" s="23"/>
      <c r="L26" s="23"/>
      <c r="N26" s="1364" t="s">
        <v>1332</v>
      </c>
      <c r="O26" s="844">
        <v>8622.7762517378196</v>
      </c>
      <c r="P26" s="1365"/>
      <c r="R26" s="1366"/>
      <c r="S26" s="1366"/>
      <c r="T26" s="1366"/>
      <c r="U26" s="1366"/>
      <c r="W26" s="47" t="s">
        <v>1332</v>
      </c>
      <c r="X26" s="47">
        <v>8622776.25173782</v>
      </c>
      <c r="Y26" s="1360">
        <v>8622.7762517378196</v>
      </c>
    </row>
    <row r="27" spans="1:25" ht="16.5" x14ac:dyDescent="0.3">
      <c r="A27" s="23"/>
      <c r="B27" s="23"/>
      <c r="C27" s="23"/>
      <c r="D27" s="811"/>
      <c r="E27" s="1361" t="s">
        <v>1772</v>
      </c>
      <c r="F27" s="1362">
        <v>8378.6388692006894</v>
      </c>
      <c r="G27" s="1363"/>
      <c r="H27" s="23"/>
      <c r="I27" s="23"/>
      <c r="J27" s="23"/>
      <c r="K27" s="23"/>
      <c r="L27" s="23"/>
      <c r="N27" s="1364" t="s">
        <v>1772</v>
      </c>
      <c r="O27" s="844">
        <v>8378.6388692006894</v>
      </c>
      <c r="P27" s="1365"/>
      <c r="R27" s="1367" t="s">
        <v>1650</v>
      </c>
      <c r="S27" s="1367" t="s">
        <v>1651</v>
      </c>
      <c r="T27" s="1367" t="s">
        <v>1652</v>
      </c>
      <c r="U27" s="1367" t="s">
        <v>1653</v>
      </c>
      <c r="W27" s="47" t="s">
        <v>1772</v>
      </c>
      <c r="X27" s="47">
        <v>8378638.8692006897</v>
      </c>
      <c r="Y27" s="1360">
        <v>8378.6388692006894</v>
      </c>
    </row>
    <row r="28" spans="1:25" ht="16.5" x14ac:dyDescent="0.3">
      <c r="A28" s="23"/>
      <c r="B28" s="23"/>
      <c r="C28" s="23"/>
      <c r="D28" s="811"/>
      <c r="E28" s="1368" t="s">
        <v>1764</v>
      </c>
      <c r="F28" s="1362">
        <v>6154.9097579015524</v>
      </c>
      <c r="G28" s="1363"/>
      <c r="H28" s="23"/>
      <c r="I28" s="23"/>
      <c r="J28" s="23"/>
      <c r="K28" s="23"/>
      <c r="L28" s="23"/>
      <c r="N28" s="1364" t="s">
        <v>1764</v>
      </c>
      <c r="O28" s="844">
        <v>6154.9097579015524</v>
      </c>
      <c r="P28" s="1365"/>
      <c r="R28" s="1366" t="s">
        <v>1654</v>
      </c>
      <c r="S28" s="1369">
        <v>105623.0491705836</v>
      </c>
      <c r="T28" s="1369">
        <v>1042.4270389909</v>
      </c>
      <c r="U28" s="1369">
        <v>104580.6221315927</v>
      </c>
      <c r="W28" s="47" t="s">
        <v>1764</v>
      </c>
      <c r="X28" s="47">
        <v>6154909.7579015521</v>
      </c>
      <c r="Y28" s="1360">
        <v>6154.9097579015524</v>
      </c>
    </row>
    <row r="29" spans="1:25" ht="16.5" x14ac:dyDescent="0.3">
      <c r="B29" s="23"/>
      <c r="C29" s="23"/>
      <c r="D29" s="811"/>
      <c r="E29" s="1361" t="s">
        <v>1776</v>
      </c>
      <c r="F29" s="1362">
        <v>3317.6263879698577</v>
      </c>
      <c r="G29" s="1363"/>
      <c r="H29" s="23"/>
      <c r="I29" s="23"/>
      <c r="J29" s="23"/>
      <c r="K29" s="23"/>
      <c r="L29" s="23"/>
      <c r="N29" s="1358" t="s">
        <v>1776</v>
      </c>
      <c r="O29" s="844">
        <v>3317.6263879698577</v>
      </c>
      <c r="P29" s="1365"/>
      <c r="R29" s="1366" t="s">
        <v>9</v>
      </c>
      <c r="S29" s="1369">
        <v>43042.5902814519</v>
      </c>
      <c r="T29" s="1369">
        <v>43790.001261959194</v>
      </c>
      <c r="U29" s="1369">
        <v>-747.41098050729977</v>
      </c>
      <c r="W29" s="47" t="s">
        <v>1776</v>
      </c>
      <c r="X29" s="47">
        <v>3317626.3879698575</v>
      </c>
      <c r="Y29" s="1360">
        <v>3317.6263879698577</v>
      </c>
    </row>
    <row r="30" spans="1:25" ht="16.5" x14ac:dyDescent="0.3">
      <c r="A30" s="23"/>
      <c r="B30" s="23"/>
      <c r="C30" s="23"/>
      <c r="D30" s="811"/>
      <c r="E30" s="1361" t="s">
        <v>1661</v>
      </c>
      <c r="F30" s="1362">
        <v>2316.1332425601281</v>
      </c>
      <c r="G30" s="1363"/>
      <c r="H30" s="23"/>
      <c r="I30" s="23"/>
      <c r="J30" s="23"/>
      <c r="K30" s="23"/>
      <c r="L30" s="23"/>
      <c r="N30" s="1364" t="s">
        <v>1661</v>
      </c>
      <c r="O30" s="844">
        <v>2316.1332425601281</v>
      </c>
      <c r="P30" s="1365"/>
      <c r="R30" s="1366" t="s">
        <v>1759</v>
      </c>
      <c r="S30" s="1369">
        <v>33628.228952650003</v>
      </c>
      <c r="T30" s="1369">
        <v>70613.345745391896</v>
      </c>
      <c r="U30" s="1369">
        <v>-36985.116792741901</v>
      </c>
      <c r="W30" s="47" t="s">
        <v>1661</v>
      </c>
      <c r="X30" s="47">
        <v>2316133.2425601282</v>
      </c>
      <c r="Y30" s="1360">
        <v>2316.1332425601281</v>
      </c>
    </row>
    <row r="31" spans="1:25" ht="16.5" x14ac:dyDescent="0.3">
      <c r="A31" s="23"/>
      <c r="B31" s="23"/>
      <c r="C31" s="23"/>
      <c r="D31" s="811"/>
      <c r="E31" s="1368" t="s">
        <v>1659</v>
      </c>
      <c r="F31" s="1362">
        <v>2058.0136088801892</v>
      </c>
      <c r="G31" s="1370"/>
      <c r="H31" s="23"/>
      <c r="I31" s="23"/>
      <c r="J31" s="23"/>
      <c r="K31" s="23"/>
      <c r="L31" s="23"/>
      <c r="N31" s="1364" t="s">
        <v>1659</v>
      </c>
      <c r="O31" s="844">
        <v>2058.0136088801892</v>
      </c>
      <c r="P31" s="1371"/>
      <c r="R31" s="1366" t="s">
        <v>12</v>
      </c>
      <c r="S31" s="1369">
        <v>99407.461721067695</v>
      </c>
      <c r="T31" s="1369">
        <v>6492.2310637698001</v>
      </c>
      <c r="U31" s="1369">
        <v>92915.2306572979</v>
      </c>
      <c r="W31" s="47" t="s">
        <v>1659</v>
      </c>
      <c r="X31" s="47">
        <v>2058013.6088801892</v>
      </c>
      <c r="Y31" s="1360">
        <v>2058.0136088801892</v>
      </c>
    </row>
    <row r="32" spans="1:25" ht="16.5" x14ac:dyDescent="0.3">
      <c r="A32" s="23"/>
      <c r="B32" s="23"/>
      <c r="C32" s="23"/>
      <c r="D32" s="811"/>
      <c r="E32" s="1368" t="s">
        <v>1767</v>
      </c>
      <c r="F32" s="1362">
        <v>1793.5721158992146</v>
      </c>
      <c r="G32" s="1372"/>
      <c r="H32" s="23"/>
      <c r="I32" s="23"/>
      <c r="J32" s="23"/>
      <c r="K32" s="23"/>
      <c r="L32" s="23"/>
      <c r="N32" s="1358" t="s">
        <v>1767</v>
      </c>
      <c r="O32" s="844">
        <v>1793.5721158992146</v>
      </c>
      <c r="P32" s="1373"/>
      <c r="R32" s="1366" t="s">
        <v>1760</v>
      </c>
      <c r="S32" s="1369">
        <v>4750.5228589999997</v>
      </c>
      <c r="T32" s="1369">
        <v>295559.53542419773</v>
      </c>
      <c r="U32" s="1369">
        <v>-290809.01256519766</v>
      </c>
      <c r="W32" s="47" t="s">
        <v>1767</v>
      </c>
      <c r="X32" s="47">
        <v>1793572.1158992145</v>
      </c>
      <c r="Y32" s="1360">
        <v>1793.5721158992146</v>
      </c>
    </row>
    <row r="33" spans="1:25" ht="16.5" x14ac:dyDescent="0.3">
      <c r="A33" s="23"/>
      <c r="B33" s="23"/>
      <c r="C33" s="23"/>
      <c r="D33" s="811"/>
      <c r="E33" s="1361" t="s">
        <v>156</v>
      </c>
      <c r="F33" s="1362">
        <v>1432.8178234452746</v>
      </c>
      <c r="G33" s="1363"/>
      <c r="H33" s="23"/>
      <c r="I33" s="23"/>
      <c r="J33" s="23"/>
      <c r="K33" s="23"/>
      <c r="L33" s="23"/>
      <c r="N33" s="1358" t="s">
        <v>156</v>
      </c>
      <c r="O33" s="844">
        <v>1432.8178234452746</v>
      </c>
      <c r="P33" s="1365"/>
      <c r="R33" s="1366" t="s">
        <v>1761</v>
      </c>
      <c r="S33" s="1369">
        <v>54941.644291721095</v>
      </c>
      <c r="T33" s="1369">
        <v>137660.79000288559</v>
      </c>
      <c r="U33" s="1369">
        <v>-82719.1457111645</v>
      </c>
      <c r="W33" s="47" t="s">
        <v>156</v>
      </c>
      <c r="X33" s="47">
        <v>1432817.8234452745</v>
      </c>
      <c r="Y33" s="1360">
        <v>1432.8178234452746</v>
      </c>
    </row>
    <row r="34" spans="1:25" ht="16.5" x14ac:dyDescent="0.3">
      <c r="A34" s="23"/>
      <c r="B34" s="23"/>
      <c r="C34" s="23"/>
      <c r="D34" s="811"/>
      <c r="E34" s="1368" t="s">
        <v>69</v>
      </c>
      <c r="F34" s="1362">
        <v>1172.3547434927143</v>
      </c>
      <c r="G34" s="1363"/>
      <c r="H34" s="23"/>
      <c r="I34" s="23"/>
      <c r="J34" s="23"/>
      <c r="K34" s="23"/>
      <c r="L34" s="23"/>
      <c r="N34" s="1364" t="s">
        <v>69</v>
      </c>
      <c r="O34" s="844">
        <v>1172.3547434927143</v>
      </c>
      <c r="P34" s="1365"/>
      <c r="R34" s="1366" t="s">
        <v>29</v>
      </c>
      <c r="S34" s="1369">
        <v>1102807.1519913473</v>
      </c>
      <c r="T34" s="1369">
        <v>1922530.254319605</v>
      </c>
      <c r="U34" s="1369">
        <v>-819723.1023282574</v>
      </c>
      <c r="W34" s="47" t="s">
        <v>69</v>
      </c>
      <c r="X34" s="47">
        <v>1172354.7434927144</v>
      </c>
      <c r="Y34" s="1360">
        <v>1172.3547434927143</v>
      </c>
    </row>
    <row r="35" spans="1:25" ht="16.5" x14ac:dyDescent="0.3">
      <c r="A35" s="23"/>
      <c r="B35" s="23"/>
      <c r="C35" s="23"/>
      <c r="D35" s="811"/>
      <c r="E35" s="1368" t="s">
        <v>29</v>
      </c>
      <c r="F35" s="1362">
        <v>1102.8071519913474</v>
      </c>
      <c r="G35" s="1363"/>
      <c r="H35" s="23"/>
      <c r="I35" s="23"/>
      <c r="J35" s="23"/>
      <c r="K35" s="23"/>
      <c r="L35" s="23"/>
      <c r="N35" s="1358" t="s">
        <v>29</v>
      </c>
      <c r="O35" s="844">
        <v>1102.8071519913474</v>
      </c>
      <c r="P35" s="1365"/>
      <c r="R35" s="1366" t="s">
        <v>19</v>
      </c>
      <c r="S35" s="1369">
        <v>145203.11787553001</v>
      </c>
      <c r="T35" s="1369">
        <v>76414.246879341401</v>
      </c>
      <c r="U35" s="1369">
        <v>68788.870996188605</v>
      </c>
      <c r="W35" s="47" t="s">
        <v>29</v>
      </c>
      <c r="X35" s="47">
        <v>1102807.1519913473</v>
      </c>
      <c r="Y35" s="1360">
        <v>1102.8071519913474</v>
      </c>
    </row>
    <row r="36" spans="1:25" ht="16.5" x14ac:dyDescent="0.3">
      <c r="A36" s="23"/>
      <c r="B36" s="23"/>
      <c r="C36" s="23"/>
      <c r="D36" s="811"/>
      <c r="E36" s="1361" t="s">
        <v>25</v>
      </c>
      <c r="F36" s="1362">
        <v>987.7761379459638</v>
      </c>
      <c r="G36" s="1363"/>
      <c r="H36" s="23"/>
      <c r="I36" s="23"/>
      <c r="J36" s="23"/>
      <c r="K36" s="23"/>
      <c r="L36" s="23"/>
      <c r="N36" s="1358" t="s">
        <v>25</v>
      </c>
      <c r="O36" s="844">
        <v>987.7761379459638</v>
      </c>
      <c r="P36" s="1365"/>
      <c r="R36" s="1366" t="s">
        <v>1762</v>
      </c>
      <c r="S36" s="1369">
        <v>13136.128577099</v>
      </c>
      <c r="T36" s="1369">
        <v>0</v>
      </c>
      <c r="U36" s="1369">
        <v>13136.128577099</v>
      </c>
      <c r="W36" s="47" t="s">
        <v>25</v>
      </c>
      <c r="X36" s="47">
        <v>987776.13794596377</v>
      </c>
      <c r="Y36" s="1360">
        <v>987.7761379459638</v>
      </c>
    </row>
    <row r="37" spans="1:25" ht="16.5" x14ac:dyDescent="0.3">
      <c r="A37" s="23"/>
      <c r="B37" s="23"/>
      <c r="C37" s="23"/>
      <c r="D37" s="811"/>
      <c r="E37" s="1368" t="s">
        <v>59</v>
      </c>
      <c r="F37" s="1362">
        <v>787.24549058524337</v>
      </c>
      <c r="G37" s="1363"/>
      <c r="H37" s="23"/>
      <c r="I37" s="23"/>
      <c r="J37" s="23"/>
      <c r="K37" s="23"/>
      <c r="L37" s="23"/>
      <c r="N37" s="1364" t="s">
        <v>59</v>
      </c>
      <c r="O37" s="844">
        <v>787.24549058524337</v>
      </c>
      <c r="P37" s="1365"/>
      <c r="R37" s="1366" t="s">
        <v>25</v>
      </c>
      <c r="S37" s="1369">
        <v>987776.13794596377</v>
      </c>
      <c r="T37" s="1369">
        <v>857951.4691594661</v>
      </c>
      <c r="U37" s="1369">
        <v>129824.66878649763</v>
      </c>
      <c r="W37" s="47" t="s">
        <v>59</v>
      </c>
      <c r="X37" s="47">
        <v>787245.49058524333</v>
      </c>
      <c r="Y37" s="1360">
        <v>787.24549058524337</v>
      </c>
    </row>
    <row r="38" spans="1:25" ht="16.5" x14ac:dyDescent="0.3">
      <c r="A38" s="23"/>
      <c r="B38" s="23"/>
      <c r="C38" s="23"/>
      <c r="D38" s="811"/>
      <c r="E38" s="1368" t="s">
        <v>73</v>
      </c>
      <c r="F38" s="1362">
        <v>697.45398091323796</v>
      </c>
      <c r="G38" s="1363"/>
      <c r="H38" s="23"/>
      <c r="I38" s="23"/>
      <c r="J38" s="23"/>
      <c r="K38" s="23"/>
      <c r="L38" s="23"/>
      <c r="N38" s="1358" t="s">
        <v>73</v>
      </c>
      <c r="O38" s="844">
        <v>697.45398091323796</v>
      </c>
      <c r="P38" s="1365"/>
      <c r="R38" s="1366" t="s">
        <v>1614</v>
      </c>
      <c r="S38" s="1369">
        <v>2321.7261910286998</v>
      </c>
      <c r="T38" s="1369">
        <v>5113.2999935264997</v>
      </c>
      <c r="U38" s="1369">
        <v>-2791.5738024977995</v>
      </c>
      <c r="W38" s="47" t="s">
        <v>73</v>
      </c>
      <c r="X38" s="47">
        <v>697453.9809132379</v>
      </c>
      <c r="Y38" s="1360">
        <v>697.45398091323796</v>
      </c>
    </row>
    <row r="39" spans="1:25" ht="16.5" x14ac:dyDescent="0.3">
      <c r="A39" s="23"/>
      <c r="B39" s="23"/>
      <c r="C39" s="23"/>
      <c r="D39" s="811"/>
      <c r="E39" s="1368" t="s">
        <v>1773</v>
      </c>
      <c r="F39" s="1362">
        <v>694.06245585934221</v>
      </c>
      <c r="G39" s="1363"/>
      <c r="H39" s="23"/>
      <c r="I39" s="23"/>
      <c r="J39" s="23"/>
      <c r="K39" s="23"/>
      <c r="L39" s="23"/>
      <c r="N39" s="1358" t="s">
        <v>1773</v>
      </c>
      <c r="O39" s="844">
        <v>694.06245585934221</v>
      </c>
      <c r="P39" s="1365"/>
      <c r="R39" s="1366" t="s">
        <v>59</v>
      </c>
      <c r="S39" s="1369">
        <v>787245.49058524333</v>
      </c>
      <c r="T39" s="1369">
        <v>852086.1385191438</v>
      </c>
      <c r="U39" s="1369">
        <v>-64840.647933900487</v>
      </c>
      <c r="W39" s="47" t="s">
        <v>1773</v>
      </c>
      <c r="X39" s="47">
        <v>694062.45585934224</v>
      </c>
      <c r="Y39" s="1360">
        <v>694.06245585934221</v>
      </c>
    </row>
    <row r="40" spans="1:25" ht="16.5" x14ac:dyDescent="0.3">
      <c r="A40" s="23"/>
      <c r="B40" s="23"/>
      <c r="C40" s="23"/>
      <c r="D40" s="811"/>
      <c r="E40" s="1361" t="s">
        <v>1781</v>
      </c>
      <c r="F40" s="1362">
        <v>626.69660376977299</v>
      </c>
      <c r="G40" s="1363"/>
      <c r="H40" s="23"/>
      <c r="I40" s="23"/>
      <c r="J40" s="23"/>
      <c r="K40" s="23"/>
      <c r="L40" s="23"/>
      <c r="N40" s="1358" t="s">
        <v>1781</v>
      </c>
      <c r="O40" s="844">
        <v>626.69660376977299</v>
      </c>
      <c r="P40" s="1365"/>
      <c r="R40" s="1374" t="s">
        <v>67</v>
      </c>
      <c r="S40" s="1369">
        <v>379044.68111225578</v>
      </c>
      <c r="T40" s="1369">
        <v>12178.046251149899</v>
      </c>
      <c r="U40" s="1369">
        <v>366866.63486110588</v>
      </c>
      <c r="W40" s="47" t="s">
        <v>1781</v>
      </c>
      <c r="X40" s="47">
        <v>626696.60376977304</v>
      </c>
      <c r="Y40" s="1360">
        <v>626.69660376977299</v>
      </c>
    </row>
    <row r="41" spans="1:25" ht="16.5" x14ac:dyDescent="0.3">
      <c r="A41" s="23"/>
      <c r="B41" s="23"/>
      <c r="C41" s="23"/>
      <c r="D41" s="811"/>
      <c r="E41" s="1368" t="s">
        <v>1209</v>
      </c>
      <c r="F41" s="1362">
        <v>7965.8770334449146</v>
      </c>
      <c r="G41" s="1363"/>
      <c r="H41" s="23"/>
      <c r="I41" s="23"/>
      <c r="J41" s="23"/>
      <c r="K41" s="23"/>
      <c r="L41" s="23"/>
      <c r="N41" s="1364" t="s">
        <v>1209</v>
      </c>
      <c r="O41" s="844">
        <v>7965.8770334449146</v>
      </c>
      <c r="P41" s="1365"/>
      <c r="R41" s="1366" t="s">
        <v>69</v>
      </c>
      <c r="S41" s="1369">
        <v>1172354.7434927144</v>
      </c>
      <c r="T41" s="1369">
        <v>883776.74020546197</v>
      </c>
      <c r="U41" s="1369">
        <v>288578.00328725239</v>
      </c>
      <c r="W41" s="47" t="s">
        <v>290</v>
      </c>
      <c r="X41" s="47">
        <v>51288823.047173291</v>
      </c>
      <c r="Y41" s="1360">
        <v>6233.8678628357811</v>
      </c>
    </row>
    <row r="42" spans="1:25" ht="16.5" x14ac:dyDescent="0.3">
      <c r="A42" s="23"/>
      <c r="B42" s="23"/>
      <c r="C42" s="23"/>
      <c r="D42" s="811"/>
      <c r="E42" s="1368" t="s">
        <v>1209</v>
      </c>
      <c r="F42" s="1362"/>
      <c r="G42" s="1375">
        <v>2367.5597375989964</v>
      </c>
      <c r="H42" s="23"/>
      <c r="I42" s="23"/>
      <c r="J42" s="23"/>
      <c r="K42" s="23"/>
      <c r="L42" s="23"/>
      <c r="N42" s="1358" t="s">
        <v>1209</v>
      </c>
      <c r="O42" s="844"/>
      <c r="P42" s="1376">
        <v>2367.5597375989964</v>
      </c>
      <c r="R42" s="1366" t="s">
        <v>61</v>
      </c>
      <c r="S42" s="1369">
        <v>167872.28608249218</v>
      </c>
      <c r="T42" s="1369">
        <v>195700.35504735372</v>
      </c>
      <c r="U42" s="1369">
        <v>-27828.068964861501</v>
      </c>
      <c r="W42" s="47"/>
      <c r="X42" s="47"/>
      <c r="Y42" s="819">
        <v>57522.690910009071</v>
      </c>
    </row>
    <row r="43" spans="1:25" ht="16.5" x14ac:dyDescent="0.3">
      <c r="A43" s="23"/>
      <c r="B43" s="23"/>
      <c r="C43" s="23"/>
      <c r="D43" s="811"/>
      <c r="E43" s="1368" t="s">
        <v>1768</v>
      </c>
      <c r="F43" s="1362"/>
      <c r="G43" s="1375">
        <v>507.14878173206603</v>
      </c>
      <c r="H43" s="23"/>
      <c r="I43" s="23"/>
      <c r="J43" s="23"/>
      <c r="K43" s="23"/>
      <c r="L43" s="23"/>
      <c r="N43" s="1358" t="s">
        <v>1768</v>
      </c>
      <c r="O43" s="844"/>
      <c r="P43" s="1376">
        <v>507.14878173206603</v>
      </c>
      <c r="R43" s="1366" t="s">
        <v>1763</v>
      </c>
      <c r="S43" s="1369">
        <v>25089.312314996103</v>
      </c>
      <c r="T43" s="1369">
        <v>0</v>
      </c>
      <c r="U43" s="1369">
        <v>25089.312314996103</v>
      </c>
      <c r="W43" s="47"/>
      <c r="X43" s="47"/>
    </row>
    <row r="44" spans="1:25" ht="16.5" x14ac:dyDescent="0.3">
      <c r="A44" s="23"/>
      <c r="B44" s="23"/>
      <c r="C44" s="23"/>
      <c r="D44" s="811"/>
      <c r="E44" s="1368" t="s">
        <v>156</v>
      </c>
      <c r="F44" s="1377"/>
      <c r="G44" s="1375">
        <v>562.09850717224094</v>
      </c>
      <c r="H44" s="23"/>
      <c r="I44" s="23"/>
      <c r="J44" s="23"/>
      <c r="K44" s="23"/>
      <c r="L44" s="23"/>
      <c r="N44" s="1364" t="s">
        <v>156</v>
      </c>
      <c r="O44" s="1373"/>
      <c r="P44" s="1376">
        <v>562.09850717224094</v>
      </c>
      <c r="R44" s="1366" t="s">
        <v>1764</v>
      </c>
      <c r="S44" s="1369">
        <v>6154909.7579015521</v>
      </c>
      <c r="T44" s="1369">
        <v>7789764.5658226106</v>
      </c>
      <c r="U44" s="1369">
        <v>-1634854.8079210599</v>
      </c>
      <c r="W44" s="47"/>
      <c r="X44" s="47"/>
    </row>
    <row r="45" spans="1:25" ht="16.5" x14ac:dyDescent="0.3">
      <c r="A45" s="23"/>
      <c r="B45" s="23"/>
      <c r="C45" s="23"/>
      <c r="D45" s="811"/>
      <c r="E45" s="1361" t="s">
        <v>1773</v>
      </c>
      <c r="F45" s="1377"/>
      <c r="G45" s="1375">
        <v>623.95584382427353</v>
      </c>
      <c r="H45" s="23"/>
      <c r="I45" s="23"/>
      <c r="J45" s="23"/>
      <c r="K45" s="23"/>
      <c r="L45" s="23"/>
      <c r="N45" s="1358" t="s">
        <v>1773</v>
      </c>
      <c r="O45" s="1373"/>
      <c r="P45" s="1376">
        <v>623.95584382427353</v>
      </c>
      <c r="R45" s="1366" t="s">
        <v>1765</v>
      </c>
      <c r="S45" s="1369">
        <v>34380.424380532997</v>
      </c>
      <c r="T45" s="1369">
        <v>0</v>
      </c>
      <c r="U45" s="1369">
        <v>34380.424380532997</v>
      </c>
      <c r="W45" s="47" t="s">
        <v>315</v>
      </c>
      <c r="X45" s="47" t="s">
        <v>1663</v>
      </c>
      <c r="Y45" s="47"/>
    </row>
    <row r="46" spans="1:25" ht="16.5" x14ac:dyDescent="0.3">
      <c r="A46" s="23"/>
      <c r="B46" s="23"/>
      <c r="C46" s="23"/>
      <c r="D46" s="811"/>
      <c r="E46" s="1368" t="s">
        <v>158</v>
      </c>
      <c r="F46" s="1377"/>
      <c r="G46" s="1375">
        <v>631.31548366290849</v>
      </c>
      <c r="H46" s="23"/>
      <c r="I46" s="23"/>
      <c r="J46" s="23"/>
      <c r="K46" s="23"/>
      <c r="L46" s="23"/>
      <c r="N46" s="1364" t="s">
        <v>158</v>
      </c>
      <c r="O46" s="1373"/>
      <c r="P46" s="1376">
        <v>631.31548366290849</v>
      </c>
      <c r="R46" s="1366" t="s">
        <v>1874</v>
      </c>
      <c r="S46" s="1369">
        <v>132454.19796036358</v>
      </c>
      <c r="T46" s="1369">
        <v>0</v>
      </c>
      <c r="U46" s="1369">
        <v>132454.19796036358</v>
      </c>
      <c r="W46" s="47" t="s">
        <v>1768</v>
      </c>
      <c r="X46" s="47">
        <v>507148.78173206601</v>
      </c>
      <c r="Y46" s="1360">
        <v>507.14878173206603</v>
      </c>
    </row>
    <row r="47" spans="1:25" ht="16.5" x14ac:dyDescent="0.3">
      <c r="A47" s="23"/>
      <c r="B47" s="23"/>
      <c r="C47" s="23"/>
      <c r="D47" s="811"/>
      <c r="E47" s="1361" t="s">
        <v>59</v>
      </c>
      <c r="F47" s="1377"/>
      <c r="G47" s="1375">
        <v>852.08613851914379</v>
      </c>
      <c r="H47" s="23"/>
      <c r="I47" s="23"/>
      <c r="J47" s="23"/>
      <c r="K47" s="23"/>
      <c r="L47" s="23"/>
      <c r="N47" s="1364" t="s">
        <v>59</v>
      </c>
      <c r="O47" s="1373"/>
      <c r="P47" s="1376">
        <v>852.08613851914379</v>
      </c>
      <c r="R47" s="1366" t="s">
        <v>1766</v>
      </c>
      <c r="S47" s="1369">
        <v>162157.94392492462</v>
      </c>
      <c r="T47" s="1369">
        <v>9394.4524845778997</v>
      </c>
      <c r="U47" s="1369">
        <v>152763.4914403467</v>
      </c>
      <c r="W47" s="47" t="s">
        <v>156</v>
      </c>
      <c r="X47" s="47">
        <v>562098.50717224099</v>
      </c>
      <c r="Y47" s="1360">
        <v>562.09850717224094</v>
      </c>
    </row>
    <row r="48" spans="1:25" ht="16.5" x14ac:dyDescent="0.3">
      <c r="A48" s="23"/>
      <c r="B48" s="23"/>
      <c r="C48" s="23"/>
      <c r="D48" s="811"/>
      <c r="E48" s="1361" t="s">
        <v>25</v>
      </c>
      <c r="F48" s="1377"/>
      <c r="G48" s="1375">
        <v>857.95146915946611</v>
      </c>
      <c r="H48" s="23"/>
      <c r="I48" s="23"/>
      <c r="J48" s="23"/>
      <c r="K48" s="23"/>
      <c r="L48" s="23"/>
      <c r="N48" s="1364" t="s">
        <v>25</v>
      </c>
      <c r="O48" s="1373"/>
      <c r="P48" s="1376">
        <v>857.95146915946611</v>
      </c>
      <c r="R48" s="1366" t="s">
        <v>1767</v>
      </c>
      <c r="S48" s="1369">
        <v>1793572.1158992145</v>
      </c>
      <c r="T48" s="1369">
        <v>1935219.028445438</v>
      </c>
      <c r="U48" s="1369">
        <v>-141646.91254622402</v>
      </c>
      <c r="W48" s="47" t="s">
        <v>1773</v>
      </c>
      <c r="X48" s="47">
        <v>623955.84382427356</v>
      </c>
      <c r="Y48" s="1360">
        <v>623.95584382427353</v>
      </c>
    </row>
    <row r="49" spans="1:26" ht="16.5" x14ac:dyDescent="0.3">
      <c r="A49" s="23"/>
      <c r="B49" s="23"/>
      <c r="C49" s="23"/>
      <c r="D49" s="811"/>
      <c r="E49" s="1361" t="s">
        <v>69</v>
      </c>
      <c r="F49" s="1377"/>
      <c r="G49" s="1375">
        <v>883.77674020546192</v>
      </c>
      <c r="H49" s="23"/>
      <c r="I49" s="23"/>
      <c r="J49" s="23"/>
      <c r="K49" s="23"/>
      <c r="L49" s="23"/>
      <c r="N49" s="1364" t="s">
        <v>69</v>
      </c>
      <c r="O49" s="1373"/>
      <c r="P49" s="1376">
        <v>883.77674020546192</v>
      </c>
      <c r="R49" s="1366" t="s">
        <v>1768</v>
      </c>
      <c r="S49" s="1369">
        <v>319696.91294038732</v>
      </c>
      <c r="T49" s="1369">
        <v>507148.78173206601</v>
      </c>
      <c r="U49" s="1369">
        <v>-187451.86879167869</v>
      </c>
      <c r="W49" s="47" t="s">
        <v>158</v>
      </c>
      <c r="X49" s="47">
        <v>631315.48366290855</v>
      </c>
      <c r="Y49" s="1360">
        <v>631.31548366290849</v>
      </c>
    </row>
    <row r="50" spans="1:26" ht="16.5" x14ac:dyDescent="0.3">
      <c r="A50" s="23"/>
      <c r="B50" s="23"/>
      <c r="C50" s="23"/>
      <c r="D50" s="811"/>
      <c r="E50" s="1361" t="s">
        <v>1659</v>
      </c>
      <c r="F50" s="1377"/>
      <c r="G50" s="1375">
        <v>1595.1609959730408</v>
      </c>
      <c r="H50" s="23"/>
      <c r="I50" s="23"/>
      <c r="J50" s="23"/>
      <c r="K50" s="23"/>
      <c r="L50" s="23"/>
      <c r="N50" s="1364" t="s">
        <v>1659</v>
      </c>
      <c r="O50" s="1373"/>
      <c r="P50" s="1376">
        <v>1595.1609959730408</v>
      </c>
      <c r="R50" s="1366" t="s">
        <v>1769</v>
      </c>
      <c r="S50" s="1369">
        <v>113370.53056392829</v>
      </c>
      <c r="T50" s="1369">
        <v>0</v>
      </c>
      <c r="U50" s="1369">
        <v>113370.53056392829</v>
      </c>
      <c r="W50" s="47" t="s">
        <v>59</v>
      </c>
      <c r="X50" s="47">
        <v>852086.1385191438</v>
      </c>
      <c r="Y50" s="1360">
        <v>852.08613851914379</v>
      </c>
    </row>
    <row r="51" spans="1:26" ht="16.5" x14ac:dyDescent="0.3">
      <c r="A51" s="23"/>
      <c r="B51" s="23"/>
      <c r="C51" s="23"/>
      <c r="D51" s="811"/>
      <c r="E51" s="1361" t="s">
        <v>1661</v>
      </c>
      <c r="F51" s="1377"/>
      <c r="G51" s="1375">
        <v>1713.6586625953166</v>
      </c>
      <c r="H51" s="23"/>
      <c r="I51" s="23"/>
      <c r="J51" s="23"/>
      <c r="K51" s="23"/>
      <c r="L51" s="23"/>
      <c r="N51" s="1364" t="s">
        <v>1661</v>
      </c>
      <c r="O51" s="1373"/>
      <c r="P51" s="1376">
        <v>1713.6586625953166</v>
      </c>
      <c r="R51" s="1366" t="s">
        <v>1770</v>
      </c>
      <c r="S51" s="1369">
        <v>101876.5140616615</v>
      </c>
      <c r="T51" s="1369">
        <v>2791.8735609267001</v>
      </c>
      <c r="U51" s="1369">
        <v>99084.640500734793</v>
      </c>
      <c r="W51" s="47" t="s">
        <v>25</v>
      </c>
      <c r="X51" s="47">
        <v>857951.4691594661</v>
      </c>
      <c r="Y51" s="1360">
        <v>857.95146915946611</v>
      </c>
    </row>
    <row r="52" spans="1:26" ht="16.5" x14ac:dyDescent="0.3">
      <c r="B52" s="23"/>
      <c r="C52" s="23"/>
      <c r="D52" s="811"/>
      <c r="E52" s="1361" t="s">
        <v>29</v>
      </c>
      <c r="F52" s="1377"/>
      <c r="G52" s="1375">
        <v>1922.5302543196049</v>
      </c>
      <c r="H52" s="23"/>
      <c r="I52" s="23"/>
      <c r="J52" s="23"/>
      <c r="K52" s="23"/>
      <c r="L52" s="23"/>
      <c r="N52" s="1364" t="s">
        <v>29</v>
      </c>
      <c r="O52" s="1373"/>
      <c r="P52" s="1376">
        <v>1922.5302543196049</v>
      </c>
      <c r="R52" s="1366" t="s">
        <v>1771</v>
      </c>
      <c r="S52" s="1369">
        <v>0</v>
      </c>
      <c r="T52" s="1369">
        <v>0</v>
      </c>
      <c r="U52" s="1369">
        <v>0</v>
      </c>
      <c r="W52" s="47" t="s">
        <v>69</v>
      </c>
      <c r="X52" s="47">
        <v>883776.74020546197</v>
      </c>
      <c r="Y52" s="1360">
        <v>883.77674020546192</v>
      </c>
    </row>
    <row r="53" spans="1:26" s="24" customFormat="1" ht="16.5" x14ac:dyDescent="0.3">
      <c r="A53" s="23"/>
      <c r="B53" s="23"/>
      <c r="C53" s="23"/>
      <c r="D53" s="811"/>
      <c r="E53" s="1361" t="s">
        <v>1767</v>
      </c>
      <c r="F53" s="1377"/>
      <c r="G53" s="1375">
        <v>1935.219028445438</v>
      </c>
      <c r="H53" s="23"/>
      <c r="I53" s="23"/>
      <c r="J53" s="23"/>
      <c r="K53" s="23"/>
      <c r="L53" s="23"/>
      <c r="M53" s="920"/>
      <c r="N53" s="1364" t="s">
        <v>1767</v>
      </c>
      <c r="O53" s="1373"/>
      <c r="P53" s="1376">
        <v>1935.219028445438</v>
      </c>
      <c r="Q53" s="47"/>
      <c r="R53" s="1366" t="s">
        <v>1772</v>
      </c>
      <c r="S53" s="1369">
        <v>8378638.8692006897</v>
      </c>
      <c r="T53" s="1369">
        <v>8709137.3543329481</v>
      </c>
      <c r="U53" s="1369">
        <v>-330498.48513225955</v>
      </c>
      <c r="V53" s="47"/>
      <c r="W53" s="47" t="s">
        <v>1659</v>
      </c>
      <c r="X53" s="47">
        <v>1595160.9959730408</v>
      </c>
      <c r="Y53" s="1360">
        <v>1595.1609959730408</v>
      </c>
      <c r="Z53" s="47"/>
    </row>
    <row r="54" spans="1:26" s="24" customFormat="1" ht="16.5" x14ac:dyDescent="0.3">
      <c r="A54" s="23"/>
      <c r="B54" s="23"/>
      <c r="C54" s="23"/>
      <c r="D54" s="811"/>
      <c r="E54" s="1361" t="s">
        <v>1776</v>
      </c>
      <c r="F54" s="1377"/>
      <c r="G54" s="1375">
        <v>3364.906381607082</v>
      </c>
      <c r="H54" s="23"/>
      <c r="I54" s="23"/>
      <c r="J54" s="23"/>
      <c r="K54" s="23"/>
      <c r="L54" s="23"/>
      <c r="M54" s="920"/>
      <c r="N54" s="1364" t="s">
        <v>1776</v>
      </c>
      <c r="O54" s="1373"/>
      <c r="P54" s="1376">
        <v>3364.906381607082</v>
      </c>
      <c r="Q54" s="47"/>
      <c r="R54" s="1366" t="s">
        <v>1773</v>
      </c>
      <c r="S54" s="1369">
        <v>694062.45585934224</v>
      </c>
      <c r="T54" s="1369">
        <v>623955.84382427356</v>
      </c>
      <c r="U54" s="1369">
        <v>70106.612035068596</v>
      </c>
      <c r="V54" s="47"/>
      <c r="W54" s="47" t="s">
        <v>1661</v>
      </c>
      <c r="X54" s="47">
        <v>1713658.6625953165</v>
      </c>
      <c r="Y54" s="1360">
        <v>1713.6586625953166</v>
      </c>
      <c r="Z54" s="47"/>
    </row>
    <row r="55" spans="1:26" s="24" customFormat="1" ht="16.5" x14ac:dyDescent="0.3">
      <c r="A55" s="23"/>
      <c r="B55" s="23"/>
      <c r="C55" s="23"/>
      <c r="D55" s="811"/>
      <c r="E55" s="1361" t="s">
        <v>1764</v>
      </c>
      <c r="F55" s="1377"/>
      <c r="G55" s="1375">
        <v>7789.7645658226111</v>
      </c>
      <c r="H55" s="23"/>
      <c r="I55" s="23"/>
      <c r="J55" s="23"/>
      <c r="K55" s="23"/>
      <c r="L55" s="23"/>
      <c r="M55" s="920"/>
      <c r="N55" s="1364" t="s">
        <v>1764</v>
      </c>
      <c r="O55" s="1373"/>
      <c r="P55" s="1376">
        <v>7789.7645658226111</v>
      </c>
      <c r="Q55" s="47"/>
      <c r="R55" s="1366" t="s">
        <v>1774</v>
      </c>
      <c r="S55" s="1369">
        <v>394814.76218938455</v>
      </c>
      <c r="T55" s="1369">
        <v>0</v>
      </c>
      <c r="U55" s="1369">
        <v>394814.76218938455</v>
      </c>
      <c r="V55" s="47"/>
      <c r="W55" s="47" t="s">
        <v>29</v>
      </c>
      <c r="X55" s="47">
        <v>1922530.254319605</v>
      </c>
      <c r="Y55" s="1360">
        <v>1922.5302543196049</v>
      </c>
      <c r="Z55" s="47"/>
    </row>
    <row r="56" spans="1:26" s="24" customFormat="1" ht="16.5" x14ac:dyDescent="0.3">
      <c r="A56" s="23"/>
      <c r="B56" s="23"/>
      <c r="C56" s="23"/>
      <c r="D56" s="811"/>
      <c r="E56" s="1361" t="s">
        <v>1332</v>
      </c>
      <c r="F56" s="1377"/>
      <c r="G56" s="1375">
        <v>8430.5066240119086</v>
      </c>
      <c r="H56" s="23"/>
      <c r="I56" s="23"/>
      <c r="J56" s="23"/>
      <c r="K56" s="23"/>
      <c r="L56" s="23"/>
      <c r="M56" s="920"/>
      <c r="N56" s="1364" t="s">
        <v>1332</v>
      </c>
      <c r="O56" s="1373"/>
      <c r="P56" s="1376">
        <v>8430.5066240119086</v>
      </c>
      <c r="Q56" s="47"/>
      <c r="R56" s="1366" t="s">
        <v>1775</v>
      </c>
      <c r="S56" s="1369">
        <v>396082.39804840193</v>
      </c>
      <c r="T56" s="1369">
        <v>0</v>
      </c>
      <c r="U56" s="1369">
        <v>396082.39804840193</v>
      </c>
      <c r="V56" s="47"/>
      <c r="W56" s="47" t="s">
        <v>1767</v>
      </c>
      <c r="X56" s="47">
        <v>1935219.028445438</v>
      </c>
      <c r="Y56" s="1360">
        <v>1935.219028445438</v>
      </c>
      <c r="Z56" s="47"/>
    </row>
    <row r="57" spans="1:26" s="24" customFormat="1" ht="16.5" x14ac:dyDescent="0.3">
      <c r="A57" s="23"/>
      <c r="B57" s="23"/>
      <c r="C57" s="23"/>
      <c r="D57" s="811"/>
      <c r="E57" s="1361" t="s">
        <v>1772</v>
      </c>
      <c r="F57" s="1377"/>
      <c r="G57" s="1375">
        <v>8709.1373543329482</v>
      </c>
      <c r="H57" s="23"/>
      <c r="I57" s="23"/>
      <c r="J57" s="23"/>
      <c r="K57" s="23"/>
      <c r="L57" s="23"/>
      <c r="M57" s="920"/>
      <c r="N57" s="1364" t="s">
        <v>1772</v>
      </c>
      <c r="O57" s="1373"/>
      <c r="P57" s="1376">
        <v>8709.1373543329482</v>
      </c>
      <c r="Q57" s="47"/>
      <c r="R57" s="1366" t="s">
        <v>1875</v>
      </c>
      <c r="S57" s="1369">
        <v>36350.247372380196</v>
      </c>
      <c r="T57" s="1369">
        <v>0</v>
      </c>
      <c r="U57" s="1369">
        <v>36350.247372380196</v>
      </c>
      <c r="V57" s="47"/>
      <c r="W57" s="47" t="s">
        <v>1776</v>
      </c>
      <c r="X57" s="47">
        <v>3364906.3816070822</v>
      </c>
      <c r="Y57" s="1360">
        <v>3364.906381607082</v>
      </c>
      <c r="Z57" s="47"/>
    </row>
    <row r="58" spans="1:26" s="24" customFormat="1" ht="17.25" thickBot="1" x14ac:dyDescent="0.35">
      <c r="A58" s="23"/>
      <c r="B58" s="23"/>
      <c r="C58" s="23"/>
      <c r="D58" s="811"/>
      <c r="E58" s="1378" t="s">
        <v>1782</v>
      </c>
      <c r="F58" s="1379"/>
      <c r="G58" s="1380">
        <v>10857.478666228097</v>
      </c>
      <c r="H58" s="23"/>
      <c r="I58" s="23"/>
      <c r="J58" s="23"/>
      <c r="K58" s="23"/>
      <c r="L58" s="23"/>
      <c r="M58" s="920"/>
      <c r="N58" s="1358" t="s">
        <v>1782</v>
      </c>
      <c r="O58" s="1373"/>
      <c r="P58" s="1376">
        <v>10857.478666228097</v>
      </c>
      <c r="Q58" s="47"/>
      <c r="R58" s="1366" t="s">
        <v>1332</v>
      </c>
      <c r="S58" s="1369">
        <v>8622776.25173782</v>
      </c>
      <c r="T58" s="1369">
        <v>8430506.6240119077</v>
      </c>
      <c r="U58" s="1369">
        <v>192269.62772591357</v>
      </c>
      <c r="V58" s="47"/>
      <c r="W58" s="47" t="s">
        <v>1764</v>
      </c>
      <c r="X58" s="47">
        <v>7789764.5658226106</v>
      </c>
      <c r="Y58" s="1360">
        <v>7789.7645658226111</v>
      </c>
      <c r="Z58" s="47"/>
    </row>
    <row r="59" spans="1:26" s="24" customFormat="1" ht="16.5" x14ac:dyDescent="0.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920"/>
      <c r="N59" s="812"/>
      <c r="O59" s="812"/>
      <c r="P59" s="812"/>
      <c r="Q59" s="47"/>
      <c r="R59" s="1366" t="s">
        <v>1776</v>
      </c>
      <c r="S59" s="1369">
        <v>3317626.3879698575</v>
      </c>
      <c r="T59" s="1369">
        <v>3364906.3816070822</v>
      </c>
      <c r="U59" s="1369">
        <v>-47279.993637225132</v>
      </c>
      <c r="V59" s="47"/>
      <c r="W59" s="47" t="s">
        <v>1332</v>
      </c>
      <c r="X59" s="47">
        <v>8430506.6240119077</v>
      </c>
      <c r="Y59" s="1360">
        <v>8430.5066240119086</v>
      </c>
      <c r="Z59" s="47"/>
    </row>
    <row r="60" spans="1:26" s="24" customFormat="1" ht="16.5" x14ac:dyDescent="0.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920"/>
      <c r="N60" s="812"/>
      <c r="O60" s="812"/>
      <c r="P60" s="812"/>
      <c r="Q60" s="47"/>
      <c r="R60" s="1366" t="s">
        <v>1777</v>
      </c>
      <c r="S60" s="1369">
        <v>161528.17359280249</v>
      </c>
      <c r="T60" s="1369">
        <v>0</v>
      </c>
      <c r="U60" s="1369">
        <v>161528.17359280249</v>
      </c>
      <c r="V60" s="47"/>
      <c r="W60" s="47" t="s">
        <v>1772</v>
      </c>
      <c r="X60" s="47">
        <v>8709137.3543329481</v>
      </c>
      <c r="Y60" s="1360">
        <v>8709.1373543329482</v>
      </c>
      <c r="Z60" s="47"/>
    </row>
    <row r="61" spans="1:26" s="24" customFormat="1" ht="16.5" x14ac:dyDescent="0.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920"/>
      <c r="N61" s="812"/>
      <c r="O61" s="812"/>
      <c r="P61" s="812"/>
      <c r="Q61" s="47"/>
      <c r="R61" s="1366" t="s">
        <v>1655</v>
      </c>
      <c r="S61" s="1369">
        <v>343447.93035358045</v>
      </c>
      <c r="T61" s="1369">
        <v>0</v>
      </c>
      <c r="U61" s="1369">
        <v>343447.93035358045</v>
      </c>
      <c r="V61" s="47"/>
      <c r="W61" s="47" t="s">
        <v>1782</v>
      </c>
      <c r="X61" s="47">
        <v>10857478.666228097</v>
      </c>
      <c r="Y61" s="1360">
        <v>10857.478666228097</v>
      </c>
      <c r="Z61" s="47"/>
    </row>
    <row r="62" spans="1:26" s="24" customFormat="1" ht="16.5" x14ac:dyDescent="0.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920"/>
      <c r="N62" s="812"/>
      <c r="O62" s="812"/>
      <c r="P62" s="812"/>
      <c r="Q62" s="47"/>
      <c r="R62" s="1366" t="s">
        <v>1876</v>
      </c>
      <c r="S62" s="1369">
        <v>67734.476785557403</v>
      </c>
      <c r="T62" s="1369">
        <v>0</v>
      </c>
      <c r="U62" s="1369">
        <v>67734.476785557403</v>
      </c>
      <c r="V62" s="47"/>
      <c r="W62" s="47" t="s">
        <v>290</v>
      </c>
      <c r="X62" s="47">
        <v>51236695.497611612</v>
      </c>
      <c r="Y62" s="1360">
        <v>2367.5597375989964</v>
      </c>
      <c r="Z62" s="47"/>
    </row>
    <row r="63" spans="1:26" s="24" customFormat="1" ht="16.5" x14ac:dyDescent="0.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920"/>
      <c r="N63" s="812"/>
      <c r="O63" s="812"/>
      <c r="P63" s="812"/>
      <c r="Q63" s="47"/>
      <c r="R63" s="1366" t="s">
        <v>1877</v>
      </c>
      <c r="S63" s="1369">
        <v>81784.287041293006</v>
      </c>
      <c r="T63" s="1369">
        <v>0</v>
      </c>
      <c r="U63" s="1369">
        <v>81784.287041293006</v>
      </c>
      <c r="V63" s="47"/>
      <c r="W63" s="47"/>
      <c r="X63" s="47"/>
      <c r="Y63" s="819">
        <v>53604.255235210599</v>
      </c>
      <c r="Z63" s="47"/>
    </row>
    <row r="64" spans="1:26" s="24" customFormat="1" ht="16.5" x14ac:dyDescent="0.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920"/>
      <c r="N64" s="812"/>
      <c r="O64" s="812"/>
      <c r="P64" s="812"/>
      <c r="Q64" s="47"/>
      <c r="R64" s="1366" t="s">
        <v>110</v>
      </c>
      <c r="S64" s="1369">
        <v>28351.331271294399</v>
      </c>
      <c r="T64" s="1369">
        <v>720</v>
      </c>
      <c r="U64" s="1369">
        <v>27631.331271294399</v>
      </c>
      <c r="V64" s="47"/>
      <c r="W64" s="47"/>
      <c r="X64" s="47"/>
      <c r="Y64" s="47"/>
      <c r="Z64" s="47"/>
    </row>
    <row r="65" spans="1:26" s="24" customFormat="1" ht="16.5" x14ac:dyDescent="0.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920"/>
      <c r="N65" s="812"/>
      <c r="O65" s="812"/>
      <c r="P65" s="812"/>
      <c r="Q65" s="47"/>
      <c r="R65" s="1366" t="s">
        <v>1778</v>
      </c>
      <c r="S65" s="1369">
        <v>142290.19541733249</v>
      </c>
      <c r="T65" s="1369">
        <v>126566.7232499469</v>
      </c>
      <c r="U65" s="1369">
        <v>15723.472167385604</v>
      </c>
      <c r="V65" s="47"/>
      <c r="W65" s="47"/>
      <c r="X65" s="47"/>
      <c r="Y65" s="47"/>
      <c r="Z65" s="47"/>
    </row>
    <row r="66" spans="1:26" s="24" customFormat="1" ht="16.5" x14ac:dyDescent="0.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920"/>
      <c r="N66" s="812"/>
      <c r="O66" s="812"/>
      <c r="P66" s="812"/>
      <c r="Q66" s="47"/>
      <c r="R66" s="1366" t="s">
        <v>1779</v>
      </c>
      <c r="S66" s="1369">
        <v>135414.47903388392</v>
      </c>
      <c r="T66" s="1369">
        <v>11287.261381569002</v>
      </c>
      <c r="U66" s="1369">
        <v>124127.21765231491</v>
      </c>
      <c r="V66" s="47"/>
      <c r="W66" s="47"/>
      <c r="X66" s="47"/>
      <c r="Y66" s="47"/>
      <c r="Z66" s="47"/>
    </row>
    <row r="67" spans="1:26" s="24" customFormat="1" ht="16.5" x14ac:dyDescent="0.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920"/>
      <c r="N67" s="812"/>
      <c r="O67" s="812"/>
      <c r="P67" s="812"/>
      <c r="Q67" s="47"/>
      <c r="R67" s="1366" t="s">
        <v>1780</v>
      </c>
      <c r="S67" s="1369">
        <v>2418.7672274891997</v>
      </c>
      <c r="T67" s="1369">
        <v>0</v>
      </c>
      <c r="U67" s="1369">
        <v>2418.7672274891997</v>
      </c>
      <c r="V67" s="47"/>
      <c r="W67" s="47"/>
      <c r="X67" s="47"/>
      <c r="Y67" s="47"/>
      <c r="Z67" s="47"/>
    </row>
    <row r="68" spans="1:26" s="24" customFormat="1" ht="16.5" x14ac:dyDescent="0.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920"/>
      <c r="N68" s="812"/>
      <c r="O68" s="812"/>
      <c r="P68" s="812"/>
      <c r="Q68" s="47"/>
      <c r="R68" s="1366" t="s">
        <v>1781</v>
      </c>
      <c r="S68" s="1369">
        <v>626696.60376977304</v>
      </c>
      <c r="T68" s="1369">
        <v>10141.917675287401</v>
      </c>
      <c r="U68" s="1369">
        <v>616554.68609448557</v>
      </c>
      <c r="V68" s="47"/>
      <c r="W68" s="47"/>
      <c r="X68" s="47"/>
      <c r="Y68" s="47"/>
      <c r="Z68" s="47"/>
    </row>
    <row r="69" spans="1:26" ht="16.5" x14ac:dyDescent="0.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R69" s="1366" t="s">
        <v>1782</v>
      </c>
      <c r="S69" s="1369">
        <v>11145938.425020942</v>
      </c>
      <c r="T69" s="1369">
        <v>10857478.666228097</v>
      </c>
      <c r="U69" s="1369">
        <v>288459.75879284379</v>
      </c>
      <c r="W69" s="47"/>
      <c r="X69" s="47"/>
    </row>
    <row r="70" spans="1:26" ht="16.5" x14ac:dyDescent="0.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R70" s="1366" t="s">
        <v>1656</v>
      </c>
      <c r="S70" s="1369">
        <v>368992.45538502198</v>
      </c>
      <c r="T70" s="1369">
        <v>35970.358323109293</v>
      </c>
      <c r="U70" s="1369">
        <v>333022.0970619127</v>
      </c>
      <c r="W70" s="47"/>
      <c r="X70" s="47"/>
    </row>
    <row r="71" spans="1:26" ht="16.5" x14ac:dyDescent="0.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R71" s="1366" t="s">
        <v>1783</v>
      </c>
      <c r="S71" s="1369">
        <v>22953.126163000004</v>
      </c>
      <c r="T71" s="1369">
        <v>0</v>
      </c>
      <c r="U71" s="1369">
        <v>22953.126163000004</v>
      </c>
      <c r="W71" s="47"/>
      <c r="X71" s="47"/>
    </row>
    <row r="72" spans="1:26" ht="16.5" x14ac:dyDescent="0.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R72" s="1366" t="s">
        <v>1588</v>
      </c>
      <c r="S72" s="1369">
        <v>45751.531045599993</v>
      </c>
      <c r="T72" s="1369">
        <v>0</v>
      </c>
      <c r="U72" s="1369">
        <v>45751.531045599993</v>
      </c>
      <c r="W72" s="47"/>
      <c r="X72" s="47"/>
    </row>
    <row r="73" spans="1:26" ht="16.5" x14ac:dyDescent="0.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R73" s="1366" t="s">
        <v>1657</v>
      </c>
      <c r="S73" s="1369">
        <v>6683.0172457069993</v>
      </c>
      <c r="T73" s="1369">
        <v>0</v>
      </c>
      <c r="U73" s="1369">
        <v>6683.0172457069993</v>
      </c>
      <c r="W73" s="47"/>
      <c r="X73" s="47"/>
    </row>
    <row r="74" spans="1:26" ht="16.5" x14ac:dyDescent="0.3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R74" s="1366" t="s">
        <v>1658</v>
      </c>
      <c r="S74" s="1369">
        <v>0</v>
      </c>
      <c r="T74" s="1369">
        <v>0</v>
      </c>
      <c r="U74" s="1369">
        <v>0</v>
      </c>
      <c r="W74" s="47"/>
      <c r="X74" s="47"/>
    </row>
    <row r="75" spans="1:26" ht="16.5" x14ac:dyDescent="0.3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R75" s="1366" t="s">
        <v>1784</v>
      </c>
      <c r="S75" s="1369">
        <v>46706.671608697703</v>
      </c>
      <c r="T75" s="1369">
        <v>0</v>
      </c>
      <c r="U75" s="1369">
        <v>46706.671608697703</v>
      </c>
      <c r="W75" s="47"/>
      <c r="X75" s="47"/>
    </row>
    <row r="76" spans="1:26" ht="16.5" x14ac:dyDescent="0.3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R76" s="1366" t="s">
        <v>1659</v>
      </c>
      <c r="S76" s="1369">
        <v>2058013.6088801892</v>
      </c>
      <c r="T76" s="1369">
        <v>1595160.9959730408</v>
      </c>
      <c r="U76" s="1369">
        <v>462852.61290714843</v>
      </c>
      <c r="W76" s="47"/>
      <c r="X76" s="47"/>
    </row>
    <row r="77" spans="1:26" ht="16.5" x14ac:dyDescent="0.3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R77" s="1366" t="s">
        <v>1785</v>
      </c>
      <c r="S77" s="1369">
        <v>56877.662261149497</v>
      </c>
      <c r="T77" s="1369">
        <v>0</v>
      </c>
      <c r="U77" s="1369">
        <v>56877.662261149497</v>
      </c>
      <c r="W77" s="47"/>
      <c r="X77" s="47"/>
    </row>
    <row r="78" spans="1:26" ht="16.5" x14ac:dyDescent="0.3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R78" s="1366" t="s">
        <v>1786</v>
      </c>
      <c r="S78" s="1369">
        <v>140858.83358548558</v>
      </c>
      <c r="T78" s="1369">
        <v>0</v>
      </c>
      <c r="U78" s="1369">
        <v>140858.83358548558</v>
      </c>
      <c r="W78" s="47"/>
      <c r="X78" s="47"/>
    </row>
    <row r="79" spans="1:26" ht="16.5" x14ac:dyDescent="0.3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R79" s="1366" t="s">
        <v>1787</v>
      </c>
      <c r="S79" s="1369">
        <v>429866.11259232479</v>
      </c>
      <c r="T79" s="1369">
        <v>0</v>
      </c>
      <c r="U79" s="1369">
        <v>429866.11259232479</v>
      </c>
      <c r="W79" s="47"/>
      <c r="X79" s="47"/>
    </row>
    <row r="80" spans="1:26" ht="16.5" x14ac:dyDescent="0.3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R80" s="1366" t="s">
        <v>1788</v>
      </c>
      <c r="S80" s="1369">
        <v>78397.929431568089</v>
      </c>
      <c r="T80" s="1369">
        <v>0</v>
      </c>
      <c r="U80" s="1369">
        <v>78397.929431568089</v>
      </c>
      <c r="W80" s="47"/>
      <c r="X80" s="47"/>
    </row>
    <row r="81" spans="1:24" ht="16.5" x14ac:dyDescent="0.3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R81" s="1366" t="s">
        <v>1878</v>
      </c>
      <c r="S81" s="1369">
        <v>67816.194375493797</v>
      </c>
      <c r="T81" s="1369">
        <v>0</v>
      </c>
      <c r="U81" s="1369">
        <v>67816.194375493797</v>
      </c>
      <c r="W81" s="47"/>
      <c r="X81" s="47"/>
    </row>
    <row r="82" spans="1:24" ht="16.5" x14ac:dyDescent="0.3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R82" s="1366" t="s">
        <v>1789</v>
      </c>
      <c r="S82" s="1369">
        <v>3566.0551999999998</v>
      </c>
      <c r="T82" s="1369">
        <v>0</v>
      </c>
      <c r="U82" s="1369">
        <v>3566.0551999999998</v>
      </c>
      <c r="W82" s="47"/>
      <c r="X82" s="47"/>
    </row>
    <row r="83" spans="1:24" ht="16.5" x14ac:dyDescent="0.3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R83" s="1366" t="s">
        <v>1790</v>
      </c>
      <c r="S83" s="1369">
        <v>44262.242759096902</v>
      </c>
      <c r="T83" s="1369">
        <v>0</v>
      </c>
      <c r="U83" s="1369">
        <v>44262.242759096902</v>
      </c>
      <c r="W83" s="47"/>
      <c r="X83" s="47"/>
    </row>
    <row r="84" spans="1:24" ht="16.5" x14ac:dyDescent="0.3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R84" s="1366" t="s">
        <v>1879</v>
      </c>
      <c r="S84" s="1369">
        <v>284492.9969066871</v>
      </c>
      <c r="T84" s="1369">
        <v>0</v>
      </c>
      <c r="U84" s="1369">
        <v>284492.9969066871</v>
      </c>
      <c r="W84" s="47"/>
      <c r="X84" s="47"/>
    </row>
    <row r="85" spans="1:24" ht="16.5" x14ac:dyDescent="0.3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R85" s="1366" t="s">
        <v>1880</v>
      </c>
      <c r="S85" s="1369">
        <v>-2343.2308682859998</v>
      </c>
      <c r="T85" s="1369">
        <v>0</v>
      </c>
      <c r="U85" s="1369">
        <v>-2343.2308682859998</v>
      </c>
      <c r="W85" s="47"/>
      <c r="X85" s="47"/>
    </row>
    <row r="86" spans="1:24" ht="16.5" x14ac:dyDescent="0.3">
      <c r="R86" s="1366" t="s">
        <v>73</v>
      </c>
      <c r="S86" s="1369">
        <v>697453.9809132379</v>
      </c>
      <c r="T86" s="1369">
        <v>494166.56748743524</v>
      </c>
      <c r="U86" s="1369">
        <v>203287.41342580252</v>
      </c>
      <c r="W86" s="47"/>
      <c r="X86" s="47"/>
    </row>
    <row r="87" spans="1:24" ht="16.5" x14ac:dyDescent="0.3">
      <c r="R87" s="1366" t="s">
        <v>142</v>
      </c>
      <c r="S87" s="1369">
        <v>115845.8053305713</v>
      </c>
      <c r="T87" s="1369">
        <v>234349.0931367102</v>
      </c>
      <c r="U87" s="1369">
        <v>-118503.28780613889</v>
      </c>
      <c r="W87" s="47"/>
      <c r="X87" s="47"/>
    </row>
    <row r="88" spans="1:24" ht="16.5" x14ac:dyDescent="0.3">
      <c r="R88" s="1366" t="s">
        <v>1660</v>
      </c>
      <c r="S88" s="1369">
        <v>28296.260301495196</v>
      </c>
      <c r="T88" s="1369">
        <v>475586.22205179627</v>
      </c>
      <c r="U88" s="1369">
        <v>-447289.96175030118</v>
      </c>
      <c r="W88" s="47"/>
      <c r="X88" s="47"/>
    </row>
    <row r="89" spans="1:24" ht="16.5" x14ac:dyDescent="0.3">
      <c r="R89" s="1366" t="s">
        <v>146</v>
      </c>
      <c r="S89" s="1369">
        <v>201419.10473238627</v>
      </c>
      <c r="T89" s="1369">
        <v>0</v>
      </c>
      <c r="U89" s="1369">
        <v>201419.10473238627</v>
      </c>
      <c r="W89" s="47"/>
      <c r="X89" s="47"/>
    </row>
    <row r="90" spans="1:24" ht="16.5" x14ac:dyDescent="0.3">
      <c r="R90" s="1366" t="s">
        <v>1661</v>
      </c>
      <c r="S90" s="1369">
        <v>2316133.2425601282</v>
      </c>
      <c r="T90" s="1369">
        <v>1713658.6625953165</v>
      </c>
      <c r="U90" s="1369">
        <v>602474.57996481145</v>
      </c>
      <c r="W90" s="47"/>
      <c r="X90" s="47"/>
    </row>
    <row r="91" spans="1:24" ht="16.5" x14ac:dyDescent="0.3">
      <c r="R91" s="1366" t="s">
        <v>1881</v>
      </c>
      <c r="S91" s="1369">
        <v>52975.965531782604</v>
      </c>
      <c r="T91" s="1369">
        <v>0</v>
      </c>
      <c r="U91" s="1369">
        <v>52975.965531782604</v>
      </c>
      <c r="W91" s="47"/>
      <c r="X91" s="47"/>
    </row>
    <row r="92" spans="1:24" ht="16.5" x14ac:dyDescent="0.3">
      <c r="R92" s="1366" t="s">
        <v>156</v>
      </c>
      <c r="S92" s="1369">
        <v>1432817.8234452745</v>
      </c>
      <c r="T92" s="1369">
        <v>562098.50717224099</v>
      </c>
      <c r="U92" s="1369">
        <v>870719.31627303362</v>
      </c>
      <c r="W92" s="47"/>
      <c r="X92" s="47"/>
    </row>
    <row r="93" spans="1:24" ht="16.5" x14ac:dyDescent="0.3">
      <c r="R93" s="1366" t="s">
        <v>1867</v>
      </c>
      <c r="S93" s="1369">
        <v>152156.4758392107</v>
      </c>
      <c r="T93" s="1369">
        <v>122020.9895390562</v>
      </c>
      <c r="U93" s="1369">
        <v>30135.486300154502</v>
      </c>
      <c r="W93" s="47"/>
      <c r="X93" s="47"/>
    </row>
    <row r="94" spans="1:24" ht="16.5" x14ac:dyDescent="0.3">
      <c r="R94" s="1366" t="s">
        <v>158</v>
      </c>
      <c r="S94" s="1369">
        <v>360078.33181371185</v>
      </c>
      <c r="T94" s="1369">
        <v>631315.48366290855</v>
      </c>
      <c r="U94" s="1369">
        <v>-271237.1518491967</v>
      </c>
      <c r="W94" s="47"/>
      <c r="X94" s="47"/>
    </row>
    <row r="95" spans="1:24" ht="16.5" x14ac:dyDescent="0.3">
      <c r="R95" s="812" t="s">
        <v>1193</v>
      </c>
      <c r="S95" s="812">
        <v>57522690.910009071</v>
      </c>
      <c r="T95" s="812">
        <v>53604255.235210598</v>
      </c>
      <c r="U95" s="812">
        <v>3918435.674798476</v>
      </c>
      <c r="W95" s="47"/>
      <c r="X95" s="47"/>
    </row>
    <row r="96" spans="1:24" ht="16.5" x14ac:dyDescent="0.3">
      <c r="W96" s="47"/>
      <c r="X96" s="47"/>
    </row>
    <row r="97" spans="23:24" ht="16.5" x14ac:dyDescent="0.3">
      <c r="W97" s="47"/>
      <c r="X97" s="47"/>
    </row>
    <row r="98" spans="23:24" ht="16.5" x14ac:dyDescent="0.3">
      <c r="W98" s="47"/>
      <c r="X98" s="47"/>
    </row>
    <row r="99" spans="23:24" ht="16.5" x14ac:dyDescent="0.3">
      <c r="W99" s="47"/>
      <c r="X99" s="47"/>
    </row>
    <row r="100" spans="23:24" ht="16.5" x14ac:dyDescent="0.3">
      <c r="W100" s="47"/>
      <c r="X100" s="47"/>
    </row>
    <row r="101" spans="23:24" ht="16.5" x14ac:dyDescent="0.3">
      <c r="W101" s="47"/>
      <c r="X101" s="47"/>
    </row>
    <row r="102" spans="23:24" ht="16.5" x14ac:dyDescent="0.3">
      <c r="W102" s="47"/>
      <c r="X102" s="47"/>
    </row>
    <row r="103" spans="23:24" ht="16.5" x14ac:dyDescent="0.3">
      <c r="W103" s="47"/>
      <c r="X103" s="47"/>
    </row>
    <row r="104" spans="23:24" ht="16.5" x14ac:dyDescent="0.3">
      <c r="W104" s="47"/>
      <c r="X104" s="47"/>
    </row>
    <row r="105" spans="23:24" ht="16.5" x14ac:dyDescent="0.3">
      <c r="W105" s="47"/>
      <c r="X105" s="47"/>
    </row>
    <row r="106" spans="23:24" ht="16.5" x14ac:dyDescent="0.3">
      <c r="W106" s="47"/>
      <c r="X106" s="47"/>
    </row>
    <row r="107" spans="23:24" ht="16.5" x14ac:dyDescent="0.3">
      <c r="W107" s="47"/>
      <c r="X107" s="47"/>
    </row>
    <row r="108" spans="23:24" ht="16.5" x14ac:dyDescent="0.3">
      <c r="W108" s="47"/>
      <c r="X108" s="47"/>
    </row>
    <row r="109" spans="23:24" ht="16.5" x14ac:dyDescent="0.3">
      <c r="W109" s="47"/>
      <c r="X109" s="47"/>
    </row>
    <row r="110" spans="23:24" ht="16.5" x14ac:dyDescent="0.3">
      <c r="W110" s="47"/>
      <c r="X110" s="47"/>
    </row>
    <row r="111" spans="23:24" ht="16.5" x14ac:dyDescent="0.3">
      <c r="W111" s="47"/>
      <c r="X111" s="47"/>
    </row>
    <row r="112" spans="23:24" ht="16.5" x14ac:dyDescent="0.3">
      <c r="W112" s="47"/>
      <c r="X112" s="47"/>
    </row>
  </sheetData>
  <mergeCells count="2">
    <mergeCell ref="R24:U24"/>
    <mergeCell ref="R25:U25"/>
  </mergeCells>
  <conditionalFormatting sqref="N5:N16">
    <cfRule type="cellIs" dxfId="43" priority="1" stopIfTrue="1" operator="equal">
      <formula>$V$70</formula>
    </cfRule>
    <cfRule type="cellIs" dxfId="42" priority="2" stopIfTrue="1" operator="equal">
      <formula>$V$71</formula>
    </cfRule>
  </conditionalFormatting>
  <pageMargins left="0.78740157480314965" right="0.55118110236220474" top="0.78740157480314965" bottom="0.78740157480314965" header="0" footer="0"/>
  <pageSetup paperSize="9" scale="50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AO115"/>
  <sheetViews>
    <sheetView view="pageBreakPreview" topLeftCell="A78" zoomScale="90" zoomScaleNormal="90" zoomScaleSheetLayoutView="90" workbookViewId="0">
      <selection activeCell="J78" sqref="J78"/>
    </sheetView>
  </sheetViews>
  <sheetFormatPr baseColWidth="10" defaultRowHeight="16.5" x14ac:dyDescent="0.3"/>
  <cols>
    <col min="1" max="1" width="1.85546875" style="24" customWidth="1"/>
    <col min="2" max="2" width="1.7109375" style="24" customWidth="1"/>
    <col min="3" max="3" width="18" style="24" customWidth="1"/>
    <col min="4" max="8" width="16.28515625" style="24" customWidth="1"/>
    <col min="9" max="9" width="19.28515625" style="24" customWidth="1"/>
    <col min="10" max="10" width="17.5703125" style="24" customWidth="1"/>
    <col min="11" max="11" width="1.7109375" style="24" customWidth="1"/>
    <col min="12" max="12" width="13" style="47" customWidth="1"/>
    <col min="13" max="13" width="12.42578125" style="47" bestFit="1" customWidth="1"/>
    <col min="14" max="14" width="6.42578125" style="47" customWidth="1"/>
    <col min="15" max="20" width="11.42578125" style="47"/>
    <col min="21" max="21" width="13.85546875" style="47" customWidth="1"/>
    <col min="22" max="22" width="12.42578125" style="47" customWidth="1"/>
    <col min="23" max="23" width="12.7109375" style="47" customWidth="1"/>
    <col min="24" max="24" width="13.140625" style="47" customWidth="1"/>
    <col min="25" max="25" width="12" style="47" customWidth="1"/>
    <col min="26" max="41" width="11.42578125" style="47"/>
    <col min="42" max="16384" width="11.42578125" style="24"/>
  </cols>
  <sheetData>
    <row r="1" spans="1:14" ht="20.25" x14ac:dyDescent="0.3">
      <c r="A1" s="1381" t="s">
        <v>1333</v>
      </c>
      <c r="B1" s="1381"/>
      <c r="C1" s="811"/>
      <c r="D1" s="1382"/>
      <c r="E1" s="1382"/>
      <c r="F1" s="1382"/>
      <c r="G1" s="1382"/>
      <c r="H1" s="811"/>
      <c r="I1" s="811"/>
      <c r="J1" s="23"/>
      <c r="K1" s="23"/>
      <c r="L1" s="1130"/>
      <c r="M1" s="1130"/>
      <c r="N1" s="1130"/>
    </row>
    <row r="2" spans="1:14" x14ac:dyDescent="0.3">
      <c r="A2" s="811"/>
      <c r="B2" s="811"/>
      <c r="C2" s="1382"/>
      <c r="D2" s="1382"/>
      <c r="E2" s="1382"/>
      <c r="F2" s="1382"/>
      <c r="G2" s="1382"/>
      <c r="H2" s="811"/>
      <c r="I2" s="811"/>
      <c r="J2" s="23"/>
      <c r="K2" s="23"/>
      <c r="L2" s="1130"/>
      <c r="M2" s="1130"/>
      <c r="N2" s="1130"/>
    </row>
    <row r="3" spans="1:14" x14ac:dyDescent="0.3">
      <c r="A3" s="1383" t="s">
        <v>1334</v>
      </c>
      <c r="B3" s="1383"/>
      <c r="C3" s="811"/>
      <c r="D3" s="1382"/>
      <c r="E3" s="1382"/>
      <c r="F3" s="1382"/>
      <c r="G3" s="1382"/>
      <c r="H3" s="811"/>
      <c r="I3" s="811"/>
      <c r="J3" s="23"/>
      <c r="K3" s="23"/>
      <c r="L3" s="1130"/>
      <c r="M3" s="1130"/>
      <c r="N3" s="1130"/>
    </row>
    <row r="4" spans="1:14" x14ac:dyDescent="0.3">
      <c r="A4" s="811"/>
      <c r="B4" s="811"/>
      <c r="C4" s="811"/>
      <c r="D4" s="811"/>
      <c r="E4" s="811"/>
      <c r="F4" s="811"/>
      <c r="G4" s="811"/>
      <c r="H4" s="811"/>
      <c r="I4" s="811"/>
      <c r="J4" s="23"/>
      <c r="K4" s="23"/>
      <c r="L4" s="1130"/>
      <c r="M4" s="1130"/>
      <c r="N4" s="1130"/>
    </row>
    <row r="5" spans="1:14" ht="18" x14ac:dyDescent="0.3">
      <c r="A5" s="811"/>
      <c r="B5" s="811"/>
      <c r="C5" s="1384" t="s">
        <v>1889</v>
      </c>
      <c r="D5" s="1382"/>
      <c r="E5" s="811"/>
      <c r="F5" s="811"/>
      <c r="G5" s="811"/>
      <c r="H5" s="811"/>
      <c r="I5" s="811"/>
      <c r="J5" s="23"/>
      <c r="K5" s="23"/>
      <c r="L5" s="1130"/>
      <c r="M5" s="1130"/>
      <c r="N5" s="1130"/>
    </row>
    <row r="6" spans="1:14" ht="17.25" thickBot="1" x14ac:dyDescent="0.35">
      <c r="A6" s="811"/>
      <c r="B6" s="811"/>
      <c r="C6" s="1382"/>
      <c r="D6" s="811"/>
      <c r="E6" s="811"/>
      <c r="F6" s="811"/>
      <c r="G6" s="811"/>
      <c r="H6" s="811"/>
      <c r="I6" s="811"/>
      <c r="J6" s="23"/>
      <c r="K6" s="23"/>
      <c r="L6" s="1130"/>
      <c r="M6" s="1130"/>
      <c r="N6" s="1130"/>
    </row>
    <row r="7" spans="1:14" ht="23.1" customHeight="1" x14ac:dyDescent="0.3">
      <c r="A7" s="811"/>
      <c r="B7" s="811"/>
      <c r="C7" s="2023" t="s">
        <v>1320</v>
      </c>
      <c r="D7" s="1404" t="s">
        <v>1335</v>
      </c>
      <c r="E7" s="1404" t="s">
        <v>1336</v>
      </c>
      <c r="F7" s="1404" t="s">
        <v>1337</v>
      </c>
      <c r="G7" s="1404" t="s">
        <v>1338</v>
      </c>
      <c r="H7" s="1405" t="s">
        <v>1339</v>
      </c>
      <c r="I7" s="2021" t="s">
        <v>1127</v>
      </c>
      <c r="J7" s="23"/>
      <c r="K7" s="23"/>
      <c r="L7" s="1130"/>
      <c r="M7" s="1130"/>
      <c r="N7" s="1130"/>
    </row>
    <row r="8" spans="1:14" ht="23.1" customHeight="1" thickBot="1" x14ac:dyDescent="0.35">
      <c r="A8" s="811"/>
      <c r="B8" s="811"/>
      <c r="C8" s="2024"/>
      <c r="D8" s="1406" t="s">
        <v>1340</v>
      </c>
      <c r="E8" s="1406" t="s">
        <v>1341</v>
      </c>
      <c r="F8" s="1406" t="s">
        <v>1342</v>
      </c>
      <c r="G8" s="1406" t="s">
        <v>1343</v>
      </c>
      <c r="H8" s="1407" t="s">
        <v>1344</v>
      </c>
      <c r="I8" s="2025"/>
      <c r="J8" s="23"/>
      <c r="K8" s="23"/>
      <c r="L8" s="1130"/>
      <c r="M8" s="1130"/>
      <c r="N8" s="1130"/>
    </row>
    <row r="9" spans="1:14" ht="23.1" customHeight="1" x14ac:dyDescent="0.3">
      <c r="A9" s="811"/>
      <c r="B9" s="811"/>
      <c r="C9" s="1385" t="s">
        <v>1147</v>
      </c>
      <c r="D9" s="1386">
        <v>37.216999999999999</v>
      </c>
      <c r="E9" s="1386">
        <v>96.85</v>
      </c>
      <c r="F9" s="1386">
        <v>15.5</v>
      </c>
      <c r="G9" s="1386">
        <v>6.61416</v>
      </c>
      <c r="H9" s="1387">
        <v>18.376000000000001</v>
      </c>
      <c r="I9" s="1388">
        <f>SUM(D9:H9)</f>
        <v>174.55716000000001</v>
      </c>
      <c r="J9" s="23"/>
      <c r="K9" s="23"/>
      <c r="L9" s="1130"/>
      <c r="M9" s="1130"/>
      <c r="N9" s="1130"/>
    </row>
    <row r="10" spans="1:14" ht="23.1" customHeight="1" x14ac:dyDescent="0.3">
      <c r="A10" s="811"/>
      <c r="B10" s="811"/>
      <c r="C10" s="1385" t="s">
        <v>1263</v>
      </c>
      <c r="D10" s="1386">
        <v>107.596</v>
      </c>
      <c r="E10" s="1386">
        <v>136.63</v>
      </c>
      <c r="F10" s="1386">
        <v>28.85</v>
      </c>
      <c r="G10" s="1386">
        <v>11.4064</v>
      </c>
      <c r="H10" s="1387">
        <v>19.824000000000002</v>
      </c>
      <c r="I10" s="1389">
        <f t="shared" ref="I10:I19" si="0">SUM(D10:H10)</f>
        <v>304.30640000000005</v>
      </c>
      <c r="J10" s="23"/>
      <c r="K10" s="23"/>
      <c r="L10" s="1130"/>
      <c r="M10" s="1130"/>
      <c r="N10" s="1130"/>
    </row>
    <row r="11" spans="1:14" ht="23.1" customHeight="1" x14ac:dyDescent="0.3">
      <c r="A11" s="811"/>
      <c r="B11" s="811"/>
      <c r="C11" s="1385" t="s">
        <v>1264</v>
      </c>
      <c r="D11" s="1386">
        <v>196.28299999999999</v>
      </c>
      <c r="E11" s="1386">
        <v>172.9</v>
      </c>
      <c r="F11" s="1386">
        <v>40.479999999999997</v>
      </c>
      <c r="G11" s="1386">
        <v>17.9846</v>
      </c>
      <c r="H11" s="1387">
        <v>21.275000000000002</v>
      </c>
      <c r="I11" s="1389">
        <f t="shared" si="0"/>
        <v>448.92259999999999</v>
      </c>
      <c r="J11" s="23"/>
      <c r="K11" s="23"/>
      <c r="L11" s="1130"/>
      <c r="M11" s="1130"/>
      <c r="N11" s="1130"/>
    </row>
    <row r="12" spans="1:14" ht="23.1" customHeight="1" x14ac:dyDescent="0.3">
      <c r="A12" s="811"/>
      <c r="B12" s="811"/>
      <c r="C12" s="1385" t="s">
        <v>1265</v>
      </c>
      <c r="D12" s="1390">
        <v>236.09</v>
      </c>
      <c r="E12" s="1390">
        <v>185.57</v>
      </c>
      <c r="F12" s="1390">
        <v>43.78</v>
      </c>
      <c r="G12" s="1390">
        <v>20.977679999999999</v>
      </c>
      <c r="H12" s="1391">
        <v>21.538</v>
      </c>
      <c r="I12" s="1392">
        <f>SUM(D12:H12)</f>
        <v>507.95567999999997</v>
      </c>
      <c r="J12" s="23"/>
      <c r="K12" s="23"/>
      <c r="L12" s="1130"/>
      <c r="M12" s="1130"/>
      <c r="N12" s="1130"/>
    </row>
    <row r="13" spans="1:14" ht="23.1" customHeight="1" x14ac:dyDescent="0.3">
      <c r="A13" s="811"/>
      <c r="B13" s="811"/>
      <c r="C13" s="1385" t="s">
        <v>1266</v>
      </c>
      <c r="D13" s="1386">
        <v>238.78800000000001</v>
      </c>
      <c r="E13" s="1386">
        <v>185.79</v>
      </c>
      <c r="F13" s="1386">
        <v>43.06</v>
      </c>
      <c r="G13" s="1386">
        <v>21.929290000000002</v>
      </c>
      <c r="H13" s="1387">
        <v>21.606000000000002</v>
      </c>
      <c r="I13" s="1389">
        <f t="shared" si="0"/>
        <v>511.17328999999995</v>
      </c>
      <c r="J13" s="23"/>
      <c r="K13" s="23"/>
      <c r="L13" s="1130"/>
      <c r="M13" s="1130"/>
      <c r="N13" s="1130"/>
    </row>
    <row r="14" spans="1:14" ht="23.1" customHeight="1" x14ac:dyDescent="0.3">
      <c r="A14" s="811"/>
      <c r="B14" s="811"/>
      <c r="C14" s="1385" t="s">
        <v>1267</v>
      </c>
      <c r="D14" s="1386">
        <v>237.16800000000001</v>
      </c>
      <c r="E14" s="1386">
        <v>172.3</v>
      </c>
      <c r="F14" s="1386">
        <v>38.22</v>
      </c>
      <c r="G14" s="1386">
        <v>22.23244</v>
      </c>
      <c r="H14" s="1387">
        <v>19.298000000000002</v>
      </c>
      <c r="I14" s="1389">
        <f t="shared" si="0"/>
        <v>489.21843999999999</v>
      </c>
      <c r="J14" s="23"/>
      <c r="K14" s="23"/>
      <c r="L14" s="1130"/>
      <c r="M14" s="1130"/>
      <c r="N14" s="1130"/>
    </row>
    <row r="15" spans="1:14" ht="23.1" customHeight="1" x14ac:dyDescent="0.3">
      <c r="A15" s="811"/>
      <c r="B15" s="811"/>
      <c r="C15" s="1385" t="s">
        <v>1175</v>
      </c>
      <c r="D15" s="1386">
        <v>195.774</v>
      </c>
      <c r="E15" s="1386">
        <v>159.22999999999999</v>
      </c>
      <c r="F15" s="1386">
        <v>30.94</v>
      </c>
      <c r="G15" s="1386">
        <v>13.73185</v>
      </c>
      <c r="H15" s="1387">
        <v>17.178000000000001</v>
      </c>
      <c r="I15" s="1389">
        <f t="shared" si="0"/>
        <v>416.85385000000002</v>
      </c>
      <c r="J15" s="23"/>
      <c r="K15" s="23"/>
      <c r="L15" s="1130"/>
      <c r="M15" s="1130"/>
      <c r="N15" s="1130"/>
    </row>
    <row r="16" spans="1:14" ht="23.1" customHeight="1" x14ac:dyDescent="0.3">
      <c r="A16" s="811"/>
      <c r="B16" s="811"/>
      <c r="C16" s="1385" t="s">
        <v>1268</v>
      </c>
      <c r="D16" s="1390">
        <v>164.03</v>
      </c>
      <c r="E16" s="1390">
        <v>147.63999999999999</v>
      </c>
      <c r="F16" s="1390">
        <v>19.809999999999999</v>
      </c>
      <c r="G16" s="1390">
        <v>12.97561</v>
      </c>
      <c r="H16" s="1391">
        <v>13.663999999999998</v>
      </c>
      <c r="I16" s="1389">
        <f t="shared" si="0"/>
        <v>358.11960999999997</v>
      </c>
      <c r="J16" s="23"/>
      <c r="K16" s="23"/>
      <c r="L16" s="1130"/>
      <c r="M16" s="1130"/>
      <c r="N16" s="1130"/>
    </row>
    <row r="17" spans="1:23" ht="23.1" customHeight="1" x14ac:dyDescent="0.3">
      <c r="A17" s="811"/>
      <c r="B17" s="811"/>
      <c r="C17" s="1385" t="s">
        <v>1269</v>
      </c>
      <c r="D17" s="1390">
        <v>106.651</v>
      </c>
      <c r="E17" s="1390">
        <v>134.16999999999999</v>
      </c>
      <c r="F17" s="1390">
        <v>11.63</v>
      </c>
      <c r="G17" s="1390">
        <v>12.35769</v>
      </c>
      <c r="H17" s="1391">
        <v>13.501000000000001</v>
      </c>
      <c r="I17" s="1389">
        <f t="shared" si="0"/>
        <v>278.30968999999993</v>
      </c>
      <c r="J17" s="23"/>
      <c r="K17" s="23"/>
      <c r="L17" s="1130"/>
      <c r="M17" s="1130"/>
      <c r="N17" s="1130"/>
    </row>
    <row r="18" spans="1:23" ht="23.1" customHeight="1" x14ac:dyDescent="0.3">
      <c r="A18" s="811"/>
      <c r="B18" s="811"/>
      <c r="C18" s="1385" t="s">
        <v>1270</v>
      </c>
      <c r="D18" s="1390">
        <v>64.358000000000004</v>
      </c>
      <c r="E18" s="1390">
        <v>127.24</v>
      </c>
      <c r="F18" s="1390">
        <v>9.26</v>
      </c>
      <c r="G18" s="1390">
        <v>8.6686899999999998</v>
      </c>
      <c r="H18" s="1391">
        <v>12.530000000000001</v>
      </c>
      <c r="I18" s="1389">
        <f t="shared" si="0"/>
        <v>222.05669</v>
      </c>
      <c r="J18" s="23"/>
      <c r="K18" s="23"/>
      <c r="L18" s="1130"/>
      <c r="M18" s="1130"/>
      <c r="N18" s="1130"/>
    </row>
    <row r="19" spans="1:23" ht="23.1" customHeight="1" x14ac:dyDescent="0.3">
      <c r="A19" s="811"/>
      <c r="B19" s="811"/>
      <c r="C19" s="1385" t="s">
        <v>1176</v>
      </c>
      <c r="D19" s="1390">
        <v>38.424999999999997</v>
      </c>
      <c r="E19" s="1390">
        <v>125.41</v>
      </c>
      <c r="F19" s="1390">
        <v>9.6300000000000008</v>
      </c>
      <c r="G19" s="1390">
        <v>1.48929</v>
      </c>
      <c r="H19" s="1391">
        <v>14.382</v>
      </c>
      <c r="I19" s="1389">
        <f t="shared" si="0"/>
        <v>189.33628999999999</v>
      </c>
      <c r="J19" s="23"/>
      <c r="K19" s="23"/>
      <c r="L19" s="1130"/>
      <c r="M19" s="1130"/>
      <c r="N19" s="1130"/>
    </row>
    <row r="20" spans="1:23" ht="23.1" customHeight="1" thickBot="1" x14ac:dyDescent="0.35">
      <c r="A20" s="811"/>
      <c r="B20" s="811"/>
      <c r="C20" s="1385" t="s">
        <v>1271</v>
      </c>
      <c r="D20" s="1390">
        <v>18.771999999999998</v>
      </c>
      <c r="E20" s="1390">
        <v>154.05000000000001</v>
      </c>
      <c r="F20" s="1390">
        <v>20.86</v>
      </c>
      <c r="G20" s="1390">
        <v>5.0842099999999997</v>
      </c>
      <c r="H20" s="1391">
        <v>19.216999999999999</v>
      </c>
      <c r="I20" s="1389">
        <f>SUM(D20:H20)</f>
        <v>217.98321000000004</v>
      </c>
      <c r="J20" s="23"/>
      <c r="K20" s="23"/>
      <c r="L20" s="1130"/>
      <c r="M20" s="1130"/>
      <c r="N20" s="1130"/>
    </row>
    <row r="21" spans="1:23" ht="23.1" customHeight="1" thickTop="1" thickBot="1" x14ac:dyDescent="0.35">
      <c r="A21" s="811"/>
      <c r="B21" s="811"/>
      <c r="C21" s="1393" t="s">
        <v>1345</v>
      </c>
      <c r="D21" s="1394">
        <f>+MAX(D9:D20)</f>
        <v>238.78800000000001</v>
      </c>
      <c r="E21" s="1394">
        <f>+MAX(E9:E20)</f>
        <v>185.79</v>
      </c>
      <c r="F21" s="1394">
        <f>+MAX(F9:F20)</f>
        <v>43.78</v>
      </c>
      <c r="G21" s="1394">
        <f>+MAX(G9:G20)</f>
        <v>22.23244</v>
      </c>
      <c r="H21" s="1395">
        <f>+MAX(H9:H20)</f>
        <v>21.606000000000002</v>
      </c>
      <c r="I21" s="1396">
        <f>MAX(I9:I20)</f>
        <v>511.17328999999995</v>
      </c>
      <c r="J21" s="23"/>
      <c r="K21" s="23"/>
      <c r="L21" s="1130"/>
      <c r="M21" s="1130"/>
      <c r="N21" s="1130"/>
    </row>
    <row r="22" spans="1:23" ht="7.5" customHeight="1" x14ac:dyDescent="0.3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1130"/>
      <c r="M22" s="1130"/>
      <c r="N22" s="1130"/>
    </row>
    <row r="23" spans="1:23" x14ac:dyDescent="0.3">
      <c r="A23" s="23"/>
      <c r="B23" s="23"/>
      <c r="C23" s="23" t="s">
        <v>1346</v>
      </c>
      <c r="D23" s="23"/>
      <c r="E23" s="23"/>
      <c r="F23" s="23"/>
      <c r="G23" s="23"/>
      <c r="H23" s="23"/>
      <c r="I23" s="23"/>
      <c r="J23" s="23"/>
      <c r="K23" s="23"/>
      <c r="L23" s="1130"/>
      <c r="M23" s="1130"/>
      <c r="N23" s="1130"/>
    </row>
    <row r="24" spans="1:23" x14ac:dyDescent="0.3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1130"/>
      <c r="M24" s="1130"/>
      <c r="N24" s="1130"/>
      <c r="Q24" s="47" t="s">
        <v>1335</v>
      </c>
      <c r="R24" s="47" t="s">
        <v>1336</v>
      </c>
      <c r="S24" s="47" t="s">
        <v>1337</v>
      </c>
      <c r="T24" s="47" t="s">
        <v>1338</v>
      </c>
      <c r="U24" s="47" t="s">
        <v>1339</v>
      </c>
    </row>
    <row r="25" spans="1:23" x14ac:dyDescent="0.3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1130"/>
      <c r="M25" s="1130"/>
      <c r="N25" s="1130"/>
    </row>
    <row r="26" spans="1:23" x14ac:dyDescent="0.3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1130"/>
      <c r="M26" s="1130"/>
      <c r="N26" s="1130"/>
    </row>
    <row r="27" spans="1:23" x14ac:dyDescent="0.3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1130"/>
      <c r="M27" s="1130"/>
      <c r="N27" s="1130"/>
    </row>
    <row r="28" spans="1:23" x14ac:dyDescent="0.3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1130"/>
      <c r="M28" s="1130"/>
      <c r="N28" s="1130"/>
      <c r="Q28" s="47" t="s">
        <v>1340</v>
      </c>
      <c r="R28" s="47" t="s">
        <v>1341</v>
      </c>
      <c r="S28" s="47" t="s">
        <v>1342</v>
      </c>
      <c r="T28" s="47" t="s">
        <v>1343</v>
      </c>
      <c r="U28" s="47" t="s">
        <v>1344</v>
      </c>
    </row>
    <row r="29" spans="1:23" x14ac:dyDescent="0.3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1130"/>
      <c r="M29" s="1130"/>
      <c r="N29" s="1130"/>
      <c r="P29" s="47" t="s">
        <v>1283</v>
      </c>
      <c r="Q29" s="301">
        <v>37.216999999999999</v>
      </c>
      <c r="R29" s="301">
        <v>96.85</v>
      </c>
      <c r="S29" s="301">
        <v>15.5</v>
      </c>
      <c r="T29" s="301">
        <v>6.61416</v>
      </c>
      <c r="U29" s="301">
        <v>18.376000000000001</v>
      </c>
      <c r="W29" s="47">
        <v>201.9</v>
      </c>
    </row>
    <row r="30" spans="1:23" x14ac:dyDescent="0.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1130"/>
      <c r="M30" s="1130"/>
      <c r="N30" s="1130"/>
      <c r="P30" s="47" t="s">
        <v>1284</v>
      </c>
      <c r="Q30" s="301">
        <v>107.596</v>
      </c>
      <c r="R30" s="301">
        <v>136.63</v>
      </c>
      <c r="S30" s="301">
        <v>28.85</v>
      </c>
      <c r="T30" s="301">
        <v>11.4064</v>
      </c>
      <c r="U30" s="301">
        <v>19.824000000000002</v>
      </c>
      <c r="W30" s="47">
        <v>275.32</v>
      </c>
    </row>
    <row r="31" spans="1:23" x14ac:dyDescent="0.3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1130"/>
      <c r="M31" s="1130"/>
      <c r="N31" s="1130"/>
      <c r="P31" s="47" t="s">
        <v>1285</v>
      </c>
      <c r="Q31" s="301">
        <v>196.28299999999999</v>
      </c>
      <c r="R31" s="301">
        <v>172.9</v>
      </c>
      <c r="S31" s="301">
        <v>40.479999999999997</v>
      </c>
      <c r="T31" s="301">
        <v>17.9846</v>
      </c>
      <c r="U31" s="301">
        <v>21.275000000000002</v>
      </c>
      <c r="W31" s="47">
        <v>308.83</v>
      </c>
    </row>
    <row r="32" spans="1:23" x14ac:dyDescent="0.3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1130"/>
      <c r="M32" s="1130"/>
      <c r="N32" s="1130"/>
      <c r="P32" s="47" t="s">
        <v>1286</v>
      </c>
      <c r="Q32" s="301">
        <v>236.09</v>
      </c>
      <c r="R32" s="301">
        <v>185.57</v>
      </c>
      <c r="S32" s="301">
        <v>43.78</v>
      </c>
      <c r="T32" s="301">
        <v>20.977679999999999</v>
      </c>
      <c r="U32" s="301">
        <v>21.538</v>
      </c>
      <c r="W32" s="47">
        <v>304.72000000000003</v>
      </c>
    </row>
    <row r="33" spans="1:23" x14ac:dyDescent="0.3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1130"/>
      <c r="M33" s="1130"/>
      <c r="N33" s="1130"/>
      <c r="P33" s="47" t="s">
        <v>1287</v>
      </c>
      <c r="Q33" s="301">
        <v>238.78800000000001</v>
      </c>
      <c r="R33" s="301">
        <v>185.79</v>
      </c>
      <c r="S33" s="301">
        <v>43.06</v>
      </c>
      <c r="T33" s="301">
        <v>21.929290000000002</v>
      </c>
      <c r="U33" s="301">
        <v>21.606000000000002</v>
      </c>
      <c r="W33" s="47">
        <v>308.83</v>
      </c>
    </row>
    <row r="34" spans="1:23" x14ac:dyDescent="0.3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1130"/>
      <c r="M34" s="1130"/>
      <c r="N34" s="1130"/>
      <c r="P34" s="47" t="s">
        <v>1288</v>
      </c>
      <c r="Q34" s="301">
        <v>237.16800000000001</v>
      </c>
      <c r="R34" s="301">
        <v>172.3</v>
      </c>
      <c r="S34" s="301">
        <v>38.22</v>
      </c>
      <c r="T34" s="301">
        <v>22.23244</v>
      </c>
      <c r="U34" s="301">
        <v>19.298000000000002</v>
      </c>
      <c r="W34" s="47">
        <v>274.19</v>
      </c>
    </row>
    <row r="35" spans="1:23" x14ac:dyDescent="0.3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1130"/>
      <c r="M35" s="1130"/>
      <c r="N35" s="1130"/>
      <c r="P35" s="47" t="s">
        <v>1289</v>
      </c>
      <c r="Q35" s="301">
        <v>195.774</v>
      </c>
      <c r="R35" s="301">
        <v>159.22999999999999</v>
      </c>
      <c r="S35" s="301">
        <v>30.94</v>
      </c>
      <c r="T35" s="301">
        <v>13.73185</v>
      </c>
      <c r="U35" s="301">
        <v>17.178000000000001</v>
      </c>
      <c r="W35" s="47">
        <v>221.16</v>
      </c>
    </row>
    <row r="36" spans="1:23" x14ac:dyDescent="0.3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1130"/>
      <c r="M36" s="1130"/>
      <c r="N36" s="1130"/>
      <c r="P36" s="47" t="s">
        <v>1290</v>
      </c>
      <c r="Q36" s="301">
        <v>164.03</v>
      </c>
      <c r="R36" s="301">
        <v>147.63999999999999</v>
      </c>
      <c r="S36" s="301">
        <v>19.809999999999999</v>
      </c>
      <c r="T36" s="301">
        <v>12.97561</v>
      </c>
      <c r="U36" s="301">
        <v>13.663999999999998</v>
      </c>
      <c r="W36" s="47">
        <v>173.29</v>
      </c>
    </row>
    <row r="37" spans="1:23" x14ac:dyDescent="0.3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1130"/>
      <c r="M37" s="1130"/>
      <c r="N37" s="1130"/>
      <c r="P37" s="47" t="s">
        <v>1305</v>
      </c>
      <c r="Q37" s="301">
        <v>106.651</v>
      </c>
      <c r="R37" s="301">
        <v>134.16999999999999</v>
      </c>
      <c r="S37" s="301">
        <v>11.63</v>
      </c>
      <c r="T37" s="301">
        <v>12.35769</v>
      </c>
      <c r="U37" s="301">
        <v>13.501000000000001</v>
      </c>
      <c r="W37" s="47">
        <v>119.42</v>
      </c>
    </row>
    <row r="38" spans="1:23" x14ac:dyDescent="0.3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1130"/>
      <c r="M38" s="1130"/>
      <c r="N38" s="1130"/>
      <c r="P38" s="47" t="s">
        <v>1292</v>
      </c>
      <c r="Q38" s="301">
        <v>64.358000000000004</v>
      </c>
      <c r="R38" s="301">
        <v>127.24</v>
      </c>
      <c r="S38" s="301">
        <v>9.26</v>
      </c>
      <c r="T38" s="301">
        <v>8.6686899999999998</v>
      </c>
      <c r="U38" s="301">
        <v>12.530000000000001</v>
      </c>
      <c r="W38" s="47">
        <v>81.28</v>
      </c>
    </row>
    <row r="39" spans="1:23" x14ac:dyDescent="0.3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1130"/>
      <c r="M39" s="1130"/>
      <c r="N39" s="1130"/>
      <c r="P39" s="47" t="s">
        <v>1293</v>
      </c>
      <c r="Q39" s="301">
        <v>38.424999999999997</v>
      </c>
      <c r="R39" s="301">
        <v>125.41</v>
      </c>
      <c r="S39" s="301">
        <v>9.6300000000000008</v>
      </c>
      <c r="T39" s="301">
        <v>1.48929</v>
      </c>
      <c r="U39" s="301">
        <v>14.382</v>
      </c>
      <c r="W39" s="47">
        <v>60.82</v>
      </c>
    </row>
    <row r="40" spans="1:23" x14ac:dyDescent="0.3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1130"/>
      <c r="M40" s="1130"/>
      <c r="N40" s="1130"/>
      <c r="P40" s="47" t="s">
        <v>1294</v>
      </c>
      <c r="Q40" s="301">
        <v>18.771999999999998</v>
      </c>
      <c r="R40" s="301">
        <v>154.05000000000001</v>
      </c>
      <c r="S40" s="301">
        <v>20.86</v>
      </c>
      <c r="T40" s="301">
        <v>5.0842099999999997</v>
      </c>
      <c r="U40" s="301">
        <v>19.216999999999999</v>
      </c>
      <c r="W40" s="47">
        <v>31.5</v>
      </c>
    </row>
    <row r="41" spans="1:23" x14ac:dyDescent="0.3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1130"/>
      <c r="M41" s="1130"/>
      <c r="N41" s="1130"/>
      <c r="Q41" s="301"/>
      <c r="R41" s="301"/>
      <c r="S41" s="301"/>
      <c r="T41" s="301"/>
      <c r="U41" s="301"/>
    </row>
    <row r="42" spans="1:23" x14ac:dyDescent="0.3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1130"/>
      <c r="M42" s="1130"/>
      <c r="N42" s="1130"/>
      <c r="Q42" s="301"/>
      <c r="R42" s="301"/>
      <c r="S42" s="301"/>
      <c r="T42" s="301"/>
      <c r="U42" s="301"/>
    </row>
    <row r="43" spans="1:23" x14ac:dyDescent="0.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1130"/>
      <c r="M43" s="1130"/>
      <c r="N43" s="1130"/>
      <c r="Q43" s="301"/>
      <c r="R43" s="301"/>
      <c r="S43" s="301"/>
      <c r="T43" s="301"/>
      <c r="U43" s="301"/>
    </row>
    <row r="44" spans="1:23" x14ac:dyDescent="0.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1130"/>
      <c r="M44" s="1130"/>
      <c r="N44" s="1130"/>
    </row>
    <row r="45" spans="1:23" x14ac:dyDescent="0.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1130"/>
      <c r="M45" s="1130"/>
      <c r="N45" s="1130"/>
    </row>
    <row r="46" spans="1:23" x14ac:dyDescent="0.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1130"/>
      <c r="M46" s="1130"/>
      <c r="N46" s="1130"/>
    </row>
    <row r="47" spans="1:23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1130"/>
      <c r="M47" s="1130"/>
      <c r="N47" s="1130"/>
    </row>
    <row r="48" spans="1:23" x14ac:dyDescent="0.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1130"/>
      <c r="M48" s="1130"/>
      <c r="N48" s="1130"/>
    </row>
    <row r="49" spans="1:14" x14ac:dyDescent="0.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1130"/>
      <c r="M49" s="1130"/>
      <c r="N49" s="1130"/>
    </row>
    <row r="50" spans="1:14" x14ac:dyDescent="0.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1130"/>
      <c r="M50" s="1130"/>
      <c r="N50" s="1130"/>
    </row>
    <row r="51" spans="1:14" x14ac:dyDescent="0.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1130"/>
      <c r="M51" s="1130"/>
      <c r="N51" s="1130"/>
    </row>
    <row r="52" spans="1:14" x14ac:dyDescent="0.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1130"/>
      <c r="M52" s="1130"/>
      <c r="N52" s="1130"/>
    </row>
    <row r="53" spans="1:14" x14ac:dyDescent="0.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1130"/>
      <c r="M53" s="1130"/>
      <c r="N53" s="1130"/>
    </row>
    <row r="54" spans="1:14" x14ac:dyDescent="0.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1130"/>
      <c r="M54" s="1130"/>
      <c r="N54" s="1130"/>
    </row>
    <row r="55" spans="1:14" x14ac:dyDescent="0.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1130"/>
      <c r="M55" s="1130"/>
      <c r="N55" s="1130"/>
    </row>
    <row r="56" spans="1:14" x14ac:dyDescent="0.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1130"/>
      <c r="M56" s="1130"/>
      <c r="N56" s="1130"/>
    </row>
    <row r="57" spans="1:14" x14ac:dyDescent="0.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1130"/>
      <c r="M57" s="1130"/>
      <c r="N57" s="1130"/>
    </row>
    <row r="58" spans="1:14" ht="18" x14ac:dyDescent="0.3">
      <c r="A58" s="811"/>
      <c r="B58" s="811"/>
      <c r="C58" s="1384" t="s">
        <v>1890</v>
      </c>
      <c r="D58" s="811"/>
      <c r="E58" s="811"/>
      <c r="F58" s="811"/>
      <c r="G58" s="811"/>
      <c r="H58" s="811"/>
      <c r="I58" s="811"/>
      <c r="J58" s="811"/>
      <c r="K58" s="23"/>
      <c r="L58" s="1130"/>
      <c r="M58" s="1130"/>
      <c r="N58" s="1130"/>
    </row>
    <row r="59" spans="1:14" ht="17.25" thickBot="1" x14ac:dyDescent="0.35">
      <c r="A59" s="811"/>
      <c r="B59" s="811"/>
      <c r="C59" s="1382"/>
      <c r="D59" s="811"/>
      <c r="E59" s="811"/>
      <c r="F59" s="811"/>
      <c r="G59" s="811"/>
      <c r="H59" s="811"/>
      <c r="I59" s="811"/>
      <c r="J59" s="811"/>
      <c r="K59" s="23"/>
      <c r="L59" s="1130"/>
      <c r="M59" s="1130"/>
      <c r="N59" s="1130"/>
    </row>
    <row r="60" spans="1:14" ht="23.1" customHeight="1" x14ac:dyDescent="0.3">
      <c r="A60" s="811"/>
      <c r="B60" s="811"/>
      <c r="C60" s="2019" t="s">
        <v>1320</v>
      </c>
      <c r="D60" s="1408" t="s">
        <v>1338</v>
      </c>
      <c r="E60" s="1408" t="s">
        <v>1338</v>
      </c>
      <c r="F60" s="1408" t="s">
        <v>1347</v>
      </c>
      <c r="G60" s="1409" t="s">
        <v>1339</v>
      </c>
      <c r="H60" s="1409" t="s">
        <v>1348</v>
      </c>
      <c r="I60" s="1410" t="s">
        <v>1349</v>
      </c>
      <c r="J60" s="2021" t="s">
        <v>1127</v>
      </c>
      <c r="K60" s="23"/>
      <c r="L60" s="1130"/>
      <c r="M60" s="1130"/>
      <c r="N60" s="1130"/>
    </row>
    <row r="61" spans="1:14" ht="23.1" customHeight="1" thickBot="1" x14ac:dyDescent="0.35">
      <c r="A61" s="811"/>
      <c r="B61" s="811"/>
      <c r="C61" s="2020"/>
      <c r="D61" s="1411" t="s">
        <v>1350</v>
      </c>
      <c r="E61" s="1411" t="s">
        <v>1351</v>
      </c>
      <c r="F61" s="1411" t="s">
        <v>1352</v>
      </c>
      <c r="G61" s="1412" t="s">
        <v>1353</v>
      </c>
      <c r="H61" s="1412" t="s">
        <v>1354</v>
      </c>
      <c r="I61" s="1413" t="s">
        <v>1355</v>
      </c>
      <c r="J61" s="2022"/>
      <c r="K61" s="23"/>
      <c r="L61" s="1130"/>
      <c r="M61" s="1130"/>
      <c r="N61" s="1130"/>
    </row>
    <row r="62" spans="1:14" ht="23.1" customHeight="1" x14ac:dyDescent="0.3">
      <c r="A62" s="811"/>
      <c r="B62" s="811"/>
      <c r="C62" s="1397" t="s">
        <v>1147</v>
      </c>
      <c r="D62" s="1398">
        <v>225.21700000000001</v>
      </c>
      <c r="E62" s="1387">
        <v>30.33</v>
      </c>
      <c r="F62" s="1387">
        <v>119.851</v>
      </c>
      <c r="G62" s="1398">
        <v>5.851</v>
      </c>
      <c r="H62" s="1387">
        <v>4.2750000000000004</v>
      </c>
      <c r="I62" s="1387">
        <v>3.3370000000000002</v>
      </c>
      <c r="J62" s="1399">
        <f t="shared" ref="J62:J73" si="1">SUM(D62:I62)</f>
        <v>388.86099999999999</v>
      </c>
      <c r="K62" s="23"/>
      <c r="L62" s="1130"/>
      <c r="M62" s="1130"/>
      <c r="N62" s="1130"/>
    </row>
    <row r="63" spans="1:14" ht="23.1" customHeight="1" x14ac:dyDescent="0.3">
      <c r="A63" s="811"/>
      <c r="B63" s="811"/>
      <c r="C63" s="1397" t="s">
        <v>1263</v>
      </c>
      <c r="D63" s="1387">
        <v>231.69900000000001</v>
      </c>
      <c r="E63" s="1387">
        <v>39.380000000000003</v>
      </c>
      <c r="F63" s="1387">
        <v>166.09899999999999</v>
      </c>
      <c r="G63" s="1387">
        <v>9.75</v>
      </c>
      <c r="H63" s="1387">
        <v>11.95</v>
      </c>
      <c r="I63" s="1387">
        <v>12.571999999999999</v>
      </c>
      <c r="J63" s="1399">
        <f t="shared" si="1"/>
        <v>471.45</v>
      </c>
      <c r="K63" s="23"/>
      <c r="L63" s="1130"/>
      <c r="M63" s="1130"/>
      <c r="N63" s="1130"/>
    </row>
    <row r="64" spans="1:14" ht="23.1" customHeight="1" x14ac:dyDescent="0.3">
      <c r="A64" s="811"/>
      <c r="B64" s="811"/>
      <c r="C64" s="1397" t="s">
        <v>1264</v>
      </c>
      <c r="D64" s="1387">
        <v>235.416</v>
      </c>
      <c r="E64" s="1387">
        <v>48.51</v>
      </c>
      <c r="F64" s="1387">
        <v>205.75099999999998</v>
      </c>
      <c r="G64" s="1387">
        <v>16.509999999999998</v>
      </c>
      <c r="H64" s="1387">
        <v>18</v>
      </c>
      <c r="I64" s="1387">
        <v>21.504999999999999</v>
      </c>
      <c r="J64" s="1399">
        <f t="shared" si="1"/>
        <v>545.69199999999989</v>
      </c>
      <c r="K64" s="23"/>
      <c r="L64" s="1130"/>
      <c r="M64" s="1130"/>
      <c r="N64" s="1130"/>
    </row>
    <row r="65" spans="1:14" ht="23.1" customHeight="1" x14ac:dyDescent="0.3">
      <c r="A65" s="811"/>
      <c r="B65" s="811"/>
      <c r="C65" s="1397" t="s">
        <v>1265</v>
      </c>
      <c r="D65" s="1391">
        <v>236.166</v>
      </c>
      <c r="E65" s="1391">
        <v>54.65</v>
      </c>
      <c r="F65" s="1391">
        <v>208.82900000000001</v>
      </c>
      <c r="G65" s="1391">
        <v>19.419999999999998</v>
      </c>
      <c r="H65" s="1391">
        <v>20.9</v>
      </c>
      <c r="I65" s="1391">
        <v>22.818000000000001</v>
      </c>
      <c r="J65" s="1399">
        <f t="shared" si="1"/>
        <v>562.7829999999999</v>
      </c>
      <c r="K65" s="23"/>
      <c r="L65" s="1130"/>
      <c r="M65" s="1130"/>
      <c r="N65" s="1130"/>
    </row>
    <row r="66" spans="1:14" ht="23.1" customHeight="1" x14ac:dyDescent="0.3">
      <c r="A66" s="811"/>
      <c r="B66" s="811"/>
      <c r="C66" s="1397" t="s">
        <v>1266</v>
      </c>
      <c r="D66" s="1387">
        <v>234.40799999999999</v>
      </c>
      <c r="E66" s="1387">
        <v>57.45</v>
      </c>
      <c r="F66" s="1387">
        <v>190.37799999999999</v>
      </c>
      <c r="G66" s="1387">
        <v>20.61</v>
      </c>
      <c r="H66" s="1387">
        <v>22.012</v>
      </c>
      <c r="I66" s="1387">
        <v>22.599</v>
      </c>
      <c r="J66" s="1399">
        <f t="shared" si="1"/>
        <v>547.45699999999999</v>
      </c>
      <c r="K66" s="23"/>
      <c r="L66" s="1130"/>
      <c r="M66" s="1130"/>
      <c r="N66" s="1130"/>
    </row>
    <row r="67" spans="1:14" ht="23.1" customHeight="1" x14ac:dyDescent="0.3">
      <c r="A67" s="811"/>
      <c r="B67" s="811"/>
      <c r="C67" s="1397" t="s">
        <v>1267</v>
      </c>
      <c r="D67" s="1387">
        <v>232.47300000000001</v>
      </c>
      <c r="E67" s="1387">
        <v>56.61</v>
      </c>
      <c r="F67" s="1387">
        <v>175.20400000000001</v>
      </c>
      <c r="G67" s="1387">
        <v>20.89</v>
      </c>
      <c r="H67" s="1387">
        <v>22.701000000000001</v>
      </c>
      <c r="I67" s="1387">
        <v>22.204999999999998</v>
      </c>
      <c r="J67" s="1399">
        <f t="shared" si="1"/>
        <v>530.08300000000008</v>
      </c>
      <c r="K67" s="23"/>
      <c r="L67" s="1130"/>
      <c r="M67" s="1130"/>
      <c r="N67" s="1130"/>
    </row>
    <row r="68" spans="1:14" ht="23.1" customHeight="1" x14ac:dyDescent="0.3">
      <c r="A68" s="811"/>
      <c r="B68" s="811"/>
      <c r="C68" s="1397" t="s">
        <v>1175</v>
      </c>
      <c r="D68" s="1387">
        <v>230.80799999999999</v>
      </c>
      <c r="E68" s="1387">
        <v>46.57</v>
      </c>
      <c r="F68" s="1387">
        <v>160.62799999999999</v>
      </c>
      <c r="G68" s="1387">
        <v>15.391</v>
      </c>
      <c r="H68" s="1387">
        <v>23.271999999999998</v>
      </c>
      <c r="I68" s="1387">
        <v>21.899000000000001</v>
      </c>
      <c r="J68" s="1399">
        <f t="shared" si="1"/>
        <v>498.56799999999998</v>
      </c>
      <c r="K68" s="23"/>
      <c r="L68" s="1130"/>
      <c r="M68" s="1130"/>
      <c r="N68" s="1130"/>
    </row>
    <row r="69" spans="1:14" ht="23.1" customHeight="1" x14ac:dyDescent="0.3">
      <c r="A69" s="811"/>
      <c r="B69" s="811"/>
      <c r="C69" s="1397" t="s">
        <v>1268</v>
      </c>
      <c r="D69" s="1391">
        <v>229.15700000000001</v>
      </c>
      <c r="E69" s="1391">
        <v>36.35</v>
      </c>
      <c r="F69" s="1391">
        <v>146.125</v>
      </c>
      <c r="G69" s="1391">
        <v>9.1419999999999995</v>
      </c>
      <c r="H69" s="1391">
        <v>23.448</v>
      </c>
      <c r="I69" s="1391">
        <v>18.989000000000001</v>
      </c>
      <c r="J69" s="1399">
        <f t="shared" si="1"/>
        <v>463.21099999999996</v>
      </c>
      <c r="K69" s="23"/>
      <c r="L69" s="1130"/>
      <c r="M69" s="1130"/>
      <c r="N69" s="1130"/>
    </row>
    <row r="70" spans="1:14" ht="23.1" customHeight="1" x14ac:dyDescent="0.3">
      <c r="A70" s="811"/>
      <c r="B70" s="811"/>
      <c r="C70" s="1397" t="s">
        <v>1269</v>
      </c>
      <c r="D70" s="1391">
        <v>226.876</v>
      </c>
      <c r="E70" s="1391">
        <v>28.96</v>
      </c>
      <c r="F70" s="1391">
        <v>133.369</v>
      </c>
      <c r="G70" s="1391">
        <v>2.9929999999999994</v>
      </c>
      <c r="H70" s="1391">
        <v>19.62</v>
      </c>
      <c r="I70" s="1391">
        <v>13.907999999999999</v>
      </c>
      <c r="J70" s="1399">
        <f t="shared" si="1"/>
        <v>425.72600000000006</v>
      </c>
      <c r="K70" s="23"/>
      <c r="L70" s="1130"/>
      <c r="M70" s="1130"/>
      <c r="N70" s="1130"/>
    </row>
    <row r="71" spans="1:14" ht="23.1" customHeight="1" x14ac:dyDescent="0.3">
      <c r="A71" s="811"/>
      <c r="B71" s="811"/>
      <c r="C71" s="1397" t="s">
        <v>1270</v>
      </c>
      <c r="D71" s="1391">
        <v>224.27799999999999</v>
      </c>
      <c r="E71" s="1391">
        <v>29.23</v>
      </c>
      <c r="F71" s="1391">
        <v>118.143</v>
      </c>
      <c r="G71" s="1391">
        <v>1.8439999999999999</v>
      </c>
      <c r="H71" s="1391">
        <v>13.05</v>
      </c>
      <c r="I71" s="1391">
        <v>8.8160000000000007</v>
      </c>
      <c r="J71" s="1399">
        <f t="shared" si="1"/>
        <v>395.36099999999993</v>
      </c>
      <c r="K71" s="23"/>
      <c r="L71" s="1130"/>
      <c r="M71" s="1130"/>
      <c r="N71" s="1130"/>
    </row>
    <row r="72" spans="1:14" ht="23.1" customHeight="1" x14ac:dyDescent="0.3">
      <c r="A72" s="811"/>
      <c r="B72" s="811"/>
      <c r="C72" s="1397" t="s">
        <v>1176</v>
      </c>
      <c r="D72" s="1391">
        <v>221.43100000000001</v>
      </c>
      <c r="E72" s="1391">
        <v>34.979999999999997</v>
      </c>
      <c r="F72" s="1391">
        <v>100.35</v>
      </c>
      <c r="G72" s="1391">
        <v>5.2720000000000002</v>
      </c>
      <c r="H72" s="1391">
        <v>13.074999999999999</v>
      </c>
      <c r="I72" s="1391">
        <v>4.2510000000000003</v>
      </c>
      <c r="J72" s="1399">
        <f t="shared" si="1"/>
        <v>379.35899999999992</v>
      </c>
      <c r="K72" s="23"/>
      <c r="L72" s="1130"/>
      <c r="M72" s="1130"/>
      <c r="N72" s="1130"/>
    </row>
    <row r="73" spans="1:14" ht="23.1" customHeight="1" thickBot="1" x14ac:dyDescent="0.35">
      <c r="A73" s="811"/>
      <c r="B73" s="811"/>
      <c r="C73" s="1397" t="s">
        <v>1271</v>
      </c>
      <c r="D73" s="1391">
        <v>219.08</v>
      </c>
      <c r="E73" s="1391">
        <v>44.63</v>
      </c>
      <c r="F73" s="1391">
        <v>98.182999999999993</v>
      </c>
      <c r="G73" s="1391">
        <v>9.0120000000000005</v>
      </c>
      <c r="H73" s="1391">
        <v>13.625</v>
      </c>
      <c r="I73" s="1391">
        <v>2.5449999999999999</v>
      </c>
      <c r="J73" s="1399">
        <f t="shared" si="1"/>
        <v>387.07500000000005</v>
      </c>
      <c r="K73" s="23"/>
      <c r="L73" s="1130"/>
      <c r="M73" s="1130"/>
      <c r="N73" s="1130"/>
    </row>
    <row r="74" spans="1:14" ht="23.1" customHeight="1" thickTop="1" thickBot="1" x14ac:dyDescent="0.35">
      <c r="A74" s="811"/>
      <c r="B74" s="811"/>
      <c r="C74" s="1400" t="s">
        <v>1345</v>
      </c>
      <c r="D74" s="1401">
        <f t="shared" ref="D74:J74" si="2">+MAX(D62:D73)</f>
        <v>236.166</v>
      </c>
      <c r="E74" s="1401">
        <f t="shared" si="2"/>
        <v>57.45</v>
      </c>
      <c r="F74" s="1401">
        <f t="shared" si="2"/>
        <v>208.82900000000001</v>
      </c>
      <c r="G74" s="1401">
        <f t="shared" si="2"/>
        <v>20.89</v>
      </c>
      <c r="H74" s="1401">
        <f t="shared" si="2"/>
        <v>23.448</v>
      </c>
      <c r="I74" s="1401">
        <f t="shared" si="2"/>
        <v>22.818000000000001</v>
      </c>
      <c r="J74" s="1402">
        <f t="shared" si="2"/>
        <v>562.7829999999999</v>
      </c>
      <c r="K74" s="23"/>
      <c r="L74" s="1130"/>
      <c r="M74" s="1130"/>
      <c r="N74" s="1130"/>
    </row>
    <row r="75" spans="1:14" ht="3" customHeight="1" x14ac:dyDescent="0.3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1130"/>
      <c r="M75" s="1130"/>
      <c r="N75" s="1130"/>
    </row>
    <row r="76" spans="1:14" x14ac:dyDescent="0.3">
      <c r="A76" s="23"/>
      <c r="B76" s="23"/>
      <c r="C76" s="1403" t="s">
        <v>1356</v>
      </c>
      <c r="D76" s="23"/>
      <c r="E76" s="23"/>
      <c r="F76" s="23"/>
      <c r="G76" s="23"/>
      <c r="H76" s="23"/>
      <c r="I76" s="23"/>
      <c r="J76" s="23"/>
      <c r="K76" s="23"/>
      <c r="L76" s="1130"/>
      <c r="M76" s="1130"/>
      <c r="N76" s="1130"/>
    </row>
    <row r="77" spans="1:14" x14ac:dyDescent="0.3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1130"/>
      <c r="M77" s="1130"/>
      <c r="N77" s="1130"/>
    </row>
    <row r="78" spans="1:14" x14ac:dyDescent="0.3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1130"/>
      <c r="M78" s="1130"/>
      <c r="N78" s="1130"/>
    </row>
    <row r="79" spans="1:14" x14ac:dyDescent="0.3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1130"/>
      <c r="M79" s="1130"/>
      <c r="N79" s="1130"/>
    </row>
    <row r="80" spans="1:14" x14ac:dyDescent="0.3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1130"/>
      <c r="M80" s="1130"/>
      <c r="N80" s="1130"/>
    </row>
    <row r="81" spans="1:22" x14ac:dyDescent="0.3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1130"/>
      <c r="M81" s="1130"/>
      <c r="N81" s="1130"/>
    </row>
    <row r="82" spans="1:22" x14ac:dyDescent="0.3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1130"/>
      <c r="M82" s="1130"/>
      <c r="N82" s="1130"/>
      <c r="Q82" s="47" t="s">
        <v>1338</v>
      </c>
      <c r="R82" s="47" t="s">
        <v>1338</v>
      </c>
      <c r="S82" s="47" t="s">
        <v>1347</v>
      </c>
      <c r="T82" s="47" t="s">
        <v>1339</v>
      </c>
      <c r="U82" s="47" t="s">
        <v>1348</v>
      </c>
      <c r="V82" s="47" t="s">
        <v>1349</v>
      </c>
    </row>
    <row r="83" spans="1:22" x14ac:dyDescent="0.3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1130"/>
      <c r="M83" s="1130"/>
      <c r="N83" s="1130"/>
      <c r="Q83" s="47" t="s">
        <v>1350</v>
      </c>
      <c r="R83" s="47" t="s">
        <v>1351</v>
      </c>
      <c r="S83" s="47" t="s">
        <v>1352</v>
      </c>
      <c r="T83" s="47" t="s">
        <v>1353</v>
      </c>
      <c r="U83" s="47" t="s">
        <v>1354</v>
      </c>
      <c r="V83" s="47" t="s">
        <v>1355</v>
      </c>
    </row>
    <row r="84" spans="1:22" x14ac:dyDescent="0.3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1130"/>
      <c r="M84" s="1130"/>
      <c r="N84" s="1130"/>
      <c r="P84" s="47" t="s">
        <v>1283</v>
      </c>
      <c r="Q84" s="301">
        <v>225.21700000000001</v>
      </c>
      <c r="R84" s="301">
        <v>30.33</v>
      </c>
      <c r="S84" s="301">
        <v>119.851</v>
      </c>
      <c r="T84" s="301">
        <v>5.851</v>
      </c>
      <c r="U84" s="301">
        <v>4.2750000000000004</v>
      </c>
      <c r="V84" s="301">
        <v>3.3370000000000002</v>
      </c>
    </row>
    <row r="85" spans="1:22" x14ac:dyDescent="0.3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1130"/>
      <c r="M85" s="1130"/>
      <c r="N85" s="1130"/>
      <c r="P85" s="47" t="s">
        <v>1284</v>
      </c>
      <c r="Q85" s="301">
        <v>231.69900000000001</v>
      </c>
      <c r="R85" s="301">
        <v>39.380000000000003</v>
      </c>
      <c r="S85" s="301">
        <v>166.09899999999999</v>
      </c>
      <c r="T85" s="301">
        <v>9.75</v>
      </c>
      <c r="U85" s="301">
        <v>11.95</v>
      </c>
      <c r="V85" s="301">
        <v>12.571999999999999</v>
      </c>
    </row>
    <row r="86" spans="1:22" x14ac:dyDescent="0.3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1130"/>
      <c r="M86" s="1130"/>
      <c r="N86" s="1130"/>
      <c r="P86" s="47" t="s">
        <v>1285</v>
      </c>
      <c r="Q86" s="301">
        <v>235.416</v>
      </c>
      <c r="R86" s="301">
        <v>48.51</v>
      </c>
      <c r="S86" s="301">
        <v>205.75099999999998</v>
      </c>
      <c r="T86" s="301">
        <v>16.509999999999998</v>
      </c>
      <c r="U86" s="301">
        <v>18</v>
      </c>
      <c r="V86" s="301">
        <v>21.504999999999999</v>
      </c>
    </row>
    <row r="87" spans="1:22" x14ac:dyDescent="0.3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1130"/>
      <c r="M87" s="1130"/>
      <c r="N87" s="1130"/>
      <c r="P87" s="47" t="s">
        <v>1286</v>
      </c>
      <c r="Q87" s="301">
        <v>236.166</v>
      </c>
      <c r="R87" s="301">
        <v>54.65</v>
      </c>
      <c r="S87" s="301">
        <v>208.82900000000001</v>
      </c>
      <c r="T87" s="301">
        <v>19.419999999999998</v>
      </c>
      <c r="U87" s="301">
        <v>20.9</v>
      </c>
      <c r="V87" s="301">
        <v>22.818000000000001</v>
      </c>
    </row>
    <row r="88" spans="1:22" x14ac:dyDescent="0.3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1130"/>
      <c r="M88" s="1130"/>
      <c r="N88" s="1130"/>
      <c r="P88" s="47" t="s">
        <v>1287</v>
      </c>
      <c r="Q88" s="301">
        <v>234.40799999999999</v>
      </c>
      <c r="R88" s="301">
        <v>57.45</v>
      </c>
      <c r="S88" s="301">
        <v>190.37799999999999</v>
      </c>
      <c r="T88" s="301">
        <v>20.61</v>
      </c>
      <c r="U88" s="301">
        <v>22.012</v>
      </c>
      <c r="V88" s="301">
        <v>22.599</v>
      </c>
    </row>
    <row r="89" spans="1:22" x14ac:dyDescent="0.3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1130"/>
      <c r="M89" s="1130"/>
      <c r="N89" s="1130"/>
      <c r="P89" s="47" t="s">
        <v>1288</v>
      </c>
      <c r="Q89" s="301">
        <v>232.47300000000001</v>
      </c>
      <c r="R89" s="301">
        <v>56.61</v>
      </c>
      <c r="S89" s="301">
        <v>175.20400000000001</v>
      </c>
      <c r="T89" s="301">
        <v>20.89</v>
      </c>
      <c r="U89" s="301">
        <v>22.701000000000001</v>
      </c>
      <c r="V89" s="301">
        <v>22.204999999999998</v>
      </c>
    </row>
    <row r="90" spans="1:22" x14ac:dyDescent="0.3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1130"/>
      <c r="M90" s="1130"/>
      <c r="N90" s="1130"/>
      <c r="P90" s="47" t="s">
        <v>1289</v>
      </c>
      <c r="Q90" s="301">
        <v>230.80799999999999</v>
      </c>
      <c r="R90" s="301">
        <v>46.57</v>
      </c>
      <c r="S90" s="301">
        <v>160.62799999999999</v>
      </c>
      <c r="T90" s="301">
        <v>15.391</v>
      </c>
      <c r="U90" s="301">
        <v>23.271999999999998</v>
      </c>
      <c r="V90" s="301">
        <v>21.899000000000001</v>
      </c>
    </row>
    <row r="91" spans="1:22" x14ac:dyDescent="0.3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1130"/>
      <c r="M91" s="1130"/>
      <c r="N91" s="1130"/>
      <c r="P91" s="47" t="s">
        <v>1290</v>
      </c>
      <c r="Q91" s="301">
        <v>229.15700000000001</v>
      </c>
      <c r="R91" s="301">
        <v>36.35</v>
      </c>
      <c r="S91" s="301">
        <v>146.125</v>
      </c>
      <c r="T91" s="301">
        <v>9.1419999999999995</v>
      </c>
      <c r="U91" s="301">
        <v>23.448</v>
      </c>
      <c r="V91" s="301">
        <v>18.989000000000001</v>
      </c>
    </row>
    <row r="92" spans="1:22" x14ac:dyDescent="0.3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1130"/>
      <c r="M92" s="1130"/>
      <c r="N92" s="1130"/>
      <c r="P92" s="47" t="s">
        <v>1305</v>
      </c>
      <c r="Q92" s="301">
        <v>226.876</v>
      </c>
      <c r="R92" s="301">
        <v>28.96</v>
      </c>
      <c r="S92" s="301">
        <v>133.369</v>
      </c>
      <c r="T92" s="301">
        <v>2.9929999999999994</v>
      </c>
      <c r="U92" s="301">
        <v>19.62</v>
      </c>
      <c r="V92" s="301">
        <v>13.907999999999999</v>
      </c>
    </row>
    <row r="93" spans="1:22" x14ac:dyDescent="0.3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1130"/>
      <c r="M93" s="1130"/>
      <c r="N93" s="1130"/>
      <c r="P93" s="47" t="s">
        <v>1292</v>
      </c>
      <c r="Q93" s="301">
        <v>224.27799999999999</v>
      </c>
      <c r="R93" s="301">
        <v>29.23</v>
      </c>
      <c r="S93" s="301">
        <v>118.143</v>
      </c>
      <c r="T93" s="301">
        <v>1.8439999999999999</v>
      </c>
      <c r="U93" s="301">
        <v>13.05</v>
      </c>
      <c r="V93" s="301">
        <v>8.8160000000000007</v>
      </c>
    </row>
    <row r="94" spans="1:22" x14ac:dyDescent="0.3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1130"/>
      <c r="M94" s="1130"/>
      <c r="N94" s="1130"/>
      <c r="P94" s="47" t="s">
        <v>1293</v>
      </c>
      <c r="Q94" s="301">
        <v>221.43100000000001</v>
      </c>
      <c r="R94" s="301">
        <v>34.979999999999997</v>
      </c>
      <c r="S94" s="301">
        <v>100.35</v>
      </c>
      <c r="T94" s="301">
        <v>5.2720000000000002</v>
      </c>
      <c r="U94" s="301">
        <v>13.074999999999999</v>
      </c>
      <c r="V94" s="301">
        <v>4.2510000000000003</v>
      </c>
    </row>
    <row r="95" spans="1:22" x14ac:dyDescent="0.3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1130"/>
      <c r="M95" s="1130"/>
      <c r="N95" s="1130"/>
      <c r="P95" s="47" t="s">
        <v>1294</v>
      </c>
      <c r="Q95" s="301">
        <v>219.08</v>
      </c>
      <c r="R95" s="301">
        <v>44.63</v>
      </c>
      <c r="S95" s="301">
        <v>98.182999999999993</v>
      </c>
      <c r="T95" s="301">
        <v>9.0120000000000005</v>
      </c>
      <c r="U95" s="301">
        <v>13.625</v>
      </c>
      <c r="V95" s="301">
        <v>2.5449999999999999</v>
      </c>
    </row>
    <row r="96" spans="1:22" x14ac:dyDescent="0.3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1130"/>
      <c r="M96" s="1130"/>
      <c r="N96" s="1130"/>
    </row>
    <row r="97" spans="1:14" x14ac:dyDescent="0.3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1130"/>
      <c r="M97" s="1130"/>
      <c r="N97" s="1130"/>
    </row>
    <row r="98" spans="1:14" x14ac:dyDescent="0.3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1130"/>
      <c r="M98" s="1130"/>
      <c r="N98" s="1130"/>
    </row>
    <row r="99" spans="1:14" x14ac:dyDescent="0.3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1130"/>
      <c r="M99" s="1130"/>
      <c r="N99" s="1130"/>
    </row>
    <row r="100" spans="1:14" x14ac:dyDescent="0.3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1130"/>
      <c r="M100" s="1130"/>
      <c r="N100" s="1130"/>
    </row>
    <row r="101" spans="1:14" x14ac:dyDescent="0.3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1130"/>
      <c r="M101" s="1130"/>
      <c r="N101" s="1130"/>
    </row>
    <row r="102" spans="1:14" x14ac:dyDescent="0.3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1130"/>
      <c r="M102" s="1130"/>
      <c r="N102" s="1130"/>
    </row>
    <row r="103" spans="1:14" x14ac:dyDescent="0.3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1130"/>
      <c r="M103" s="1130"/>
      <c r="N103" s="1130"/>
    </row>
    <row r="104" spans="1:14" x14ac:dyDescent="0.3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1130"/>
      <c r="M104" s="1130"/>
      <c r="N104" s="1130"/>
    </row>
    <row r="105" spans="1:14" x14ac:dyDescent="0.3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1130"/>
      <c r="M105" s="1130"/>
      <c r="N105" s="1130"/>
    </row>
    <row r="106" spans="1:14" x14ac:dyDescent="0.3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1130"/>
      <c r="M106" s="1130"/>
      <c r="N106" s="1130"/>
    </row>
    <row r="107" spans="1:14" x14ac:dyDescent="0.3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1130"/>
      <c r="M107" s="1130"/>
      <c r="N107" s="1130"/>
    </row>
    <row r="108" spans="1:14" x14ac:dyDescent="0.3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1130"/>
      <c r="M108" s="1130"/>
      <c r="N108" s="1130"/>
    </row>
    <row r="109" spans="1:14" x14ac:dyDescent="0.3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1130"/>
      <c r="M109" s="1130"/>
      <c r="N109" s="1130"/>
    </row>
    <row r="110" spans="1:14" x14ac:dyDescent="0.3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1130"/>
      <c r="M110" s="1130"/>
      <c r="N110" s="1130"/>
    </row>
    <row r="111" spans="1:14" x14ac:dyDescent="0.3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1130"/>
      <c r="M111" s="1130"/>
      <c r="N111" s="1130"/>
    </row>
    <row r="112" spans="1:14" x14ac:dyDescent="0.3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1130"/>
      <c r="M112" s="1130"/>
      <c r="N112" s="1130"/>
    </row>
    <row r="113" spans="1:14" x14ac:dyDescent="0.3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1130"/>
      <c r="M113" s="1130"/>
      <c r="N113" s="1130"/>
    </row>
    <row r="114" spans="1:14" x14ac:dyDescent="0.3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1130"/>
      <c r="M114" s="1130"/>
      <c r="N114" s="1130"/>
    </row>
    <row r="115" spans="1:14" x14ac:dyDescent="0.3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1130"/>
      <c r="M115" s="1130"/>
      <c r="N115" s="1130"/>
    </row>
  </sheetData>
  <mergeCells count="4">
    <mergeCell ref="C60:C61"/>
    <mergeCell ref="J60:J61"/>
    <mergeCell ref="C7:C8"/>
    <mergeCell ref="I7:I8"/>
  </mergeCells>
  <conditionalFormatting sqref="D62:D73">
    <cfRule type="cellIs" dxfId="40" priority="2" operator="equal">
      <formula>$D$74</formula>
    </cfRule>
  </conditionalFormatting>
  <conditionalFormatting sqref="D74:G74">
    <cfRule type="cellIs" dxfId="39" priority="3" operator="equal">
      <formula>$G$21</formula>
    </cfRule>
  </conditionalFormatting>
  <conditionalFormatting sqref="E9:E20">
    <cfRule type="cellIs" dxfId="38" priority="16" operator="equal">
      <formula>$E$21</formula>
    </cfRule>
  </conditionalFormatting>
  <conditionalFormatting sqref="E62:E73">
    <cfRule type="cellIs" dxfId="37" priority="4" operator="equal">
      <formula>$E$74</formula>
    </cfRule>
  </conditionalFormatting>
  <conditionalFormatting sqref="F9:F20">
    <cfRule type="cellIs" dxfId="36" priority="15" operator="equal">
      <formula>$F$21</formula>
    </cfRule>
  </conditionalFormatting>
  <conditionalFormatting sqref="F62:F73">
    <cfRule type="cellIs" dxfId="35" priority="6" operator="equal">
      <formula>$F$74</formula>
    </cfRule>
  </conditionalFormatting>
  <conditionalFormatting sqref="G9:G20">
    <cfRule type="cellIs" dxfId="34" priority="14" operator="equal">
      <formula>$G$21</formula>
    </cfRule>
  </conditionalFormatting>
  <conditionalFormatting sqref="G62:G73">
    <cfRule type="cellIs" dxfId="33" priority="8" operator="equal">
      <formula>$G$74</formula>
    </cfRule>
  </conditionalFormatting>
  <conditionalFormatting sqref="H9:H20">
    <cfRule type="cellIs" dxfId="32" priority="13" operator="equal">
      <formula>$H$21</formula>
    </cfRule>
  </conditionalFormatting>
  <conditionalFormatting sqref="H62:H73">
    <cfRule type="cellIs" dxfId="31" priority="10" operator="equal">
      <formula>$H$74</formula>
    </cfRule>
  </conditionalFormatting>
  <conditionalFormatting sqref="I9:I20">
    <cfRule type="cellIs" dxfId="30" priority="12" operator="equal">
      <formula>$I$21</formula>
    </cfRule>
  </conditionalFormatting>
  <conditionalFormatting sqref="I62:I73">
    <cfRule type="cellIs" dxfId="29" priority="9" operator="equal">
      <formula>$I$74</formula>
    </cfRule>
  </conditionalFormatting>
  <conditionalFormatting sqref="J62:J73">
    <cfRule type="cellIs" dxfId="28" priority="1" operator="equal">
      <formula>$J$74</formula>
    </cfRule>
  </conditionalFormatting>
  <printOptions horizontalCentered="1"/>
  <pageMargins left="0.86614173228346458" right="0.6692913385826772" top="0.62992125984251968" bottom="0.51181102362204722" header="0" footer="0"/>
  <pageSetup paperSize="9" scale="60" fitToHeight="2" orientation="portrait" r:id="rId1"/>
  <headerFooter alignWithMargins="0"/>
  <rowBreaks count="1" manualBreakCount="1">
    <brk id="57" max="10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44E5AA1F-1905-43C7-B8A3-B9BC5C56CE5C}">
            <xm:f>NOT(ISERROR(SEARCH($D$21,D9)))</xm:f>
            <xm:f>$D$21</xm:f>
            <x14:dxf>
              <font>
                <b/>
                <i val="0"/>
                <strike val="0"/>
              </font>
              <numFmt numFmtId="167" formatCode="#,##0.0"/>
            </x14:dxf>
          </x14:cfRule>
          <xm:sqref>D9:D20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A1:IK290"/>
  <sheetViews>
    <sheetView view="pageBreakPreview" zoomScale="90" zoomScaleNormal="85" zoomScaleSheetLayoutView="90" workbookViewId="0">
      <selection activeCell="H9" sqref="H9"/>
    </sheetView>
  </sheetViews>
  <sheetFormatPr baseColWidth="10" defaultColWidth="11.42578125" defaultRowHeight="13.5" x14ac:dyDescent="0.25"/>
  <cols>
    <col min="1" max="1" width="11.5703125" style="1417" customWidth="1"/>
    <col min="2" max="2" width="21.28515625" style="1417" customWidth="1"/>
    <col min="3" max="3" width="19.140625" style="1417" customWidth="1"/>
    <col min="4" max="4" width="31.7109375" style="1417" customWidth="1"/>
    <col min="5" max="5" width="20.85546875" style="1417" customWidth="1"/>
    <col min="6" max="6" width="22.5703125" style="1414" customWidth="1"/>
    <col min="7" max="7" width="9.140625" style="1414" customWidth="1"/>
    <col min="8" max="8" width="7.28515625" style="1414" customWidth="1"/>
    <col min="9" max="9" width="27.7109375" style="1415" customWidth="1"/>
    <col min="10" max="10" width="20.28515625" style="1415" bestFit="1" customWidth="1"/>
    <col min="11" max="11" width="26.28515625" style="1415" bestFit="1" customWidth="1"/>
    <col min="12" max="12" width="20.28515625" style="1415" bestFit="1" customWidth="1"/>
    <col min="13" max="13" width="14.28515625" style="1415" bestFit="1" customWidth="1"/>
    <col min="14" max="14" width="27.7109375" style="1415" bestFit="1" customWidth="1"/>
    <col min="15" max="16" width="11.42578125" style="1415"/>
    <col min="17" max="17" width="20.28515625" style="1415" bestFit="1" customWidth="1"/>
    <col min="18" max="18" width="23" style="1415" bestFit="1" customWidth="1"/>
    <col min="19" max="19" width="12.7109375" style="1415" bestFit="1" customWidth="1"/>
    <col min="20" max="20" width="14.28515625" style="1415" bestFit="1" customWidth="1"/>
    <col min="21" max="22" width="11.42578125" style="1415"/>
    <col min="23" max="16384" width="11.42578125" style="1417"/>
  </cols>
  <sheetData>
    <row r="1" spans="1:245" ht="19.5" customHeight="1" x14ac:dyDescent="0.3">
      <c r="A1" s="2032" t="s">
        <v>1357</v>
      </c>
      <c r="B1" s="2032"/>
      <c r="C1" s="2032"/>
      <c r="D1" s="2032"/>
      <c r="E1" s="2032"/>
      <c r="F1" s="2032"/>
      <c r="G1" s="2032"/>
      <c r="J1" s="71" t="s">
        <v>163</v>
      </c>
      <c r="K1" s="47" t="s">
        <v>164</v>
      </c>
      <c r="P1" s="1416"/>
      <c r="Q1" s="71" t="s">
        <v>163</v>
      </c>
      <c r="R1" s="47" t="s">
        <v>164</v>
      </c>
      <c r="U1" s="1416"/>
      <c r="V1" s="1416"/>
      <c r="W1" s="1414"/>
      <c r="X1" s="1414"/>
      <c r="Y1" s="1414"/>
      <c r="Z1" s="1414"/>
      <c r="AA1" s="1414"/>
      <c r="AB1" s="1414"/>
      <c r="AC1" s="1414"/>
      <c r="AD1" s="1414"/>
      <c r="AE1" s="1414"/>
      <c r="AF1" s="1414"/>
      <c r="AG1" s="1414"/>
      <c r="AH1" s="1414"/>
      <c r="AI1" s="1414"/>
      <c r="AJ1" s="1414"/>
      <c r="AK1" s="1414"/>
      <c r="AL1" s="1414"/>
      <c r="AM1" s="1414"/>
      <c r="AN1" s="1414"/>
      <c r="AO1" s="1414"/>
      <c r="AP1" s="1414"/>
      <c r="AQ1" s="1414"/>
      <c r="AR1" s="1414"/>
      <c r="AS1" s="1414"/>
      <c r="AT1" s="1414"/>
      <c r="AU1" s="1414"/>
      <c r="AV1" s="1414"/>
      <c r="AW1" s="1414"/>
      <c r="AX1" s="1414"/>
      <c r="AY1" s="1414"/>
      <c r="AZ1" s="1414"/>
      <c r="BA1" s="1414"/>
      <c r="BB1" s="1414"/>
      <c r="BC1" s="1414"/>
      <c r="BD1" s="1414"/>
      <c r="BE1" s="1414"/>
      <c r="BF1" s="1414"/>
      <c r="BG1" s="1414"/>
      <c r="BH1" s="1414"/>
      <c r="BI1" s="1414"/>
      <c r="BJ1" s="1414"/>
      <c r="BK1" s="1414"/>
      <c r="BL1" s="1414"/>
      <c r="BM1" s="1414"/>
      <c r="BN1" s="1414"/>
      <c r="BO1" s="1414"/>
      <c r="BP1" s="1414"/>
      <c r="BQ1" s="1414"/>
      <c r="BR1" s="1414"/>
      <c r="BS1" s="1414"/>
      <c r="BT1" s="1414"/>
      <c r="BU1" s="1414"/>
      <c r="BV1" s="1414"/>
      <c r="BW1" s="1414"/>
      <c r="BX1" s="1414"/>
      <c r="BY1" s="1414"/>
      <c r="BZ1" s="1414"/>
      <c r="CA1" s="1414"/>
      <c r="CB1" s="1414"/>
      <c r="CC1" s="1414"/>
      <c r="CD1" s="1414"/>
      <c r="CE1" s="1414"/>
      <c r="CF1" s="1414"/>
      <c r="CG1" s="1414"/>
      <c r="CH1" s="1414"/>
      <c r="CI1" s="1414"/>
      <c r="CJ1" s="1414"/>
      <c r="CK1" s="1414"/>
      <c r="CL1" s="1414"/>
      <c r="CM1" s="1414"/>
      <c r="CN1" s="1414"/>
      <c r="CO1" s="1414"/>
      <c r="CP1" s="1414"/>
      <c r="CQ1" s="1414"/>
      <c r="CR1" s="1414"/>
      <c r="CS1" s="1414"/>
      <c r="CT1" s="1414"/>
      <c r="CU1" s="1414"/>
      <c r="CV1" s="1414"/>
      <c r="CW1" s="1414"/>
      <c r="CX1" s="1414"/>
      <c r="CY1" s="1414"/>
      <c r="CZ1" s="1414"/>
      <c r="DA1" s="1414"/>
      <c r="DB1" s="1414"/>
      <c r="DC1" s="1414"/>
      <c r="DD1" s="1414"/>
      <c r="DE1" s="1414"/>
      <c r="DF1" s="1414"/>
      <c r="DG1" s="1414"/>
      <c r="DH1" s="1414"/>
      <c r="DI1" s="1414"/>
      <c r="DJ1" s="1414"/>
      <c r="DK1" s="1414"/>
      <c r="DL1" s="1414"/>
      <c r="DM1" s="1414"/>
      <c r="DN1" s="1414"/>
      <c r="DO1" s="1414"/>
      <c r="DP1" s="1414"/>
      <c r="DQ1" s="1414"/>
      <c r="DR1" s="1414"/>
      <c r="DS1" s="1414"/>
      <c r="DT1" s="1414"/>
      <c r="DU1" s="1414"/>
      <c r="DV1" s="1414"/>
      <c r="DW1" s="1414"/>
      <c r="DX1" s="1414"/>
      <c r="DY1" s="1414"/>
      <c r="DZ1" s="1414"/>
      <c r="EA1" s="1414"/>
      <c r="EB1" s="1414"/>
      <c r="EC1" s="1414"/>
      <c r="ED1" s="1414"/>
      <c r="EE1" s="1414"/>
      <c r="EF1" s="1414"/>
      <c r="EG1" s="1414"/>
      <c r="EH1" s="1414"/>
      <c r="EI1" s="1414"/>
      <c r="EJ1" s="1414"/>
      <c r="EK1" s="1414"/>
      <c r="EL1" s="1414"/>
      <c r="EM1" s="1414"/>
      <c r="EN1" s="1414"/>
      <c r="EO1" s="1414"/>
      <c r="EP1" s="1414"/>
      <c r="EQ1" s="1414"/>
      <c r="ER1" s="1414"/>
      <c r="ES1" s="1414"/>
      <c r="ET1" s="1414"/>
      <c r="EU1" s="1414"/>
      <c r="EV1" s="1414"/>
      <c r="EW1" s="1414"/>
      <c r="EX1" s="1414"/>
      <c r="EY1" s="1414"/>
      <c r="EZ1" s="1414"/>
      <c r="FA1" s="1414"/>
      <c r="FB1" s="1414"/>
      <c r="FC1" s="1414"/>
      <c r="FD1" s="1414"/>
      <c r="FE1" s="1414"/>
      <c r="FF1" s="1414"/>
      <c r="FG1" s="1414"/>
      <c r="FH1" s="1414"/>
      <c r="FI1" s="1414"/>
      <c r="FJ1" s="1414"/>
      <c r="FK1" s="1414"/>
      <c r="FL1" s="1414"/>
      <c r="FM1" s="1414"/>
      <c r="FN1" s="1414"/>
      <c r="FO1" s="1414"/>
      <c r="FP1" s="1414"/>
      <c r="FQ1" s="1414"/>
      <c r="FR1" s="1414"/>
      <c r="FS1" s="1414"/>
      <c r="FT1" s="1414"/>
      <c r="FU1" s="1414"/>
      <c r="FV1" s="1414"/>
      <c r="FW1" s="1414"/>
      <c r="FX1" s="1414"/>
      <c r="FY1" s="1414"/>
      <c r="FZ1" s="1414"/>
      <c r="GA1" s="1414"/>
      <c r="GB1" s="1414"/>
      <c r="GC1" s="1414"/>
      <c r="GD1" s="1414"/>
      <c r="GE1" s="1414"/>
      <c r="GF1" s="1414"/>
      <c r="GG1" s="1414"/>
      <c r="GH1" s="1414"/>
      <c r="GI1" s="1414"/>
      <c r="GJ1" s="1414"/>
      <c r="GK1" s="1414"/>
      <c r="GL1" s="1414"/>
      <c r="GM1" s="1414"/>
      <c r="GN1" s="1414"/>
      <c r="GO1" s="1414"/>
      <c r="GP1" s="1414"/>
      <c r="GQ1" s="1414"/>
      <c r="GR1" s="1414"/>
      <c r="GS1" s="1414"/>
      <c r="GT1" s="1414"/>
      <c r="GU1" s="1414"/>
      <c r="GV1" s="1414"/>
      <c r="GW1" s="1414"/>
      <c r="GX1" s="1414"/>
      <c r="GY1" s="1414"/>
      <c r="GZ1" s="1414"/>
      <c r="HA1" s="1414"/>
      <c r="HB1" s="1414"/>
      <c r="HC1" s="1414"/>
      <c r="HD1" s="1414"/>
      <c r="HE1" s="1414"/>
      <c r="HF1" s="1414"/>
      <c r="HG1" s="1414"/>
      <c r="HH1" s="1414"/>
      <c r="HI1" s="1414"/>
      <c r="HJ1" s="1414"/>
      <c r="HK1" s="1414"/>
      <c r="HL1" s="1414"/>
      <c r="HM1" s="1414"/>
      <c r="HN1" s="1414"/>
      <c r="HO1" s="1414"/>
      <c r="HP1" s="1414"/>
      <c r="HQ1" s="1414"/>
      <c r="HR1" s="1414"/>
      <c r="HS1" s="1414"/>
      <c r="HT1" s="1414"/>
      <c r="HU1" s="1414"/>
      <c r="HV1" s="1414"/>
      <c r="HW1" s="1414"/>
      <c r="HX1" s="1414"/>
      <c r="HY1" s="1414"/>
      <c r="HZ1" s="1414"/>
      <c r="IA1" s="1414"/>
      <c r="IB1" s="1414"/>
      <c r="IC1" s="1414"/>
      <c r="ID1" s="1414"/>
      <c r="IE1" s="1414"/>
      <c r="IF1" s="1414"/>
      <c r="IG1" s="1414"/>
      <c r="IH1" s="1414"/>
      <c r="II1" s="1414"/>
      <c r="IJ1" s="1414"/>
      <c r="IK1" s="1414"/>
    </row>
    <row r="2" spans="1:245" ht="10.5" customHeight="1" x14ac:dyDescent="0.3">
      <c r="A2" s="1418"/>
      <c r="B2" s="1419"/>
      <c r="C2" s="1419"/>
      <c r="D2" s="1419"/>
      <c r="E2" s="1419"/>
      <c r="J2" s="71" t="s">
        <v>317</v>
      </c>
      <c r="K2" s="47" t="s">
        <v>294</v>
      </c>
      <c r="P2" s="1416"/>
      <c r="Q2" s="71" t="s">
        <v>317</v>
      </c>
      <c r="R2" s="47" t="s">
        <v>294</v>
      </c>
      <c r="U2" s="1416"/>
      <c r="V2" s="1416"/>
      <c r="W2" s="1414"/>
      <c r="X2" s="1414"/>
      <c r="Y2" s="1414"/>
      <c r="Z2" s="1414"/>
      <c r="AA2" s="1414"/>
      <c r="AB2" s="1414"/>
      <c r="AC2" s="1414"/>
      <c r="AD2" s="1414"/>
      <c r="AE2" s="1414"/>
      <c r="AF2" s="1414"/>
      <c r="AG2" s="1414"/>
      <c r="AH2" s="1414"/>
      <c r="AI2" s="1414"/>
      <c r="AJ2" s="1414"/>
      <c r="AK2" s="1414"/>
      <c r="AL2" s="1414"/>
      <c r="AM2" s="1414"/>
      <c r="AN2" s="1414"/>
      <c r="AO2" s="1414"/>
      <c r="AP2" s="1414"/>
      <c r="AQ2" s="1414"/>
      <c r="AR2" s="1414"/>
      <c r="AS2" s="1414"/>
      <c r="AT2" s="1414"/>
      <c r="AU2" s="1414"/>
      <c r="AV2" s="1414"/>
      <c r="AW2" s="1414"/>
      <c r="AX2" s="1414"/>
      <c r="AY2" s="1414"/>
      <c r="AZ2" s="1414"/>
      <c r="BA2" s="1414"/>
      <c r="BB2" s="1414"/>
      <c r="BC2" s="1414"/>
      <c r="BD2" s="1414"/>
      <c r="BE2" s="1414"/>
      <c r="BF2" s="1414"/>
      <c r="BG2" s="1414"/>
      <c r="BH2" s="1414"/>
      <c r="BI2" s="1414"/>
      <c r="BJ2" s="1414"/>
      <c r="BK2" s="1414"/>
      <c r="BL2" s="1414"/>
      <c r="BM2" s="1414"/>
      <c r="BN2" s="1414"/>
      <c r="BO2" s="1414"/>
      <c r="BP2" s="1414"/>
      <c r="BQ2" s="1414"/>
      <c r="BR2" s="1414"/>
      <c r="BS2" s="1414"/>
      <c r="BT2" s="1414"/>
      <c r="BU2" s="1414"/>
      <c r="BV2" s="1414"/>
      <c r="BW2" s="1414"/>
      <c r="BX2" s="1414"/>
      <c r="BY2" s="1414"/>
      <c r="BZ2" s="1414"/>
      <c r="CA2" s="1414"/>
      <c r="CB2" s="1414"/>
      <c r="CC2" s="1414"/>
      <c r="CD2" s="1414"/>
      <c r="CE2" s="1414"/>
      <c r="CF2" s="1414"/>
      <c r="CG2" s="1414"/>
      <c r="CH2" s="1414"/>
      <c r="CI2" s="1414"/>
      <c r="CJ2" s="1414"/>
      <c r="CK2" s="1414"/>
      <c r="CL2" s="1414"/>
      <c r="CM2" s="1414"/>
      <c r="CN2" s="1414"/>
      <c r="CO2" s="1414"/>
      <c r="CP2" s="1414"/>
      <c r="CQ2" s="1414"/>
      <c r="CR2" s="1414"/>
      <c r="CS2" s="1414"/>
      <c r="CT2" s="1414"/>
      <c r="CU2" s="1414"/>
      <c r="CV2" s="1414"/>
      <c r="CW2" s="1414"/>
      <c r="CX2" s="1414"/>
      <c r="CY2" s="1414"/>
      <c r="CZ2" s="1414"/>
      <c r="DA2" s="1414"/>
      <c r="DB2" s="1414"/>
      <c r="DC2" s="1414"/>
      <c r="DD2" s="1414"/>
      <c r="DE2" s="1414"/>
      <c r="DF2" s="1414"/>
      <c r="DG2" s="1414"/>
      <c r="DH2" s="1414"/>
      <c r="DI2" s="1414"/>
      <c r="DJ2" s="1414"/>
      <c r="DK2" s="1414"/>
      <c r="DL2" s="1414"/>
      <c r="DM2" s="1414"/>
      <c r="DN2" s="1414"/>
      <c r="DO2" s="1414"/>
      <c r="DP2" s="1414"/>
      <c r="DQ2" s="1414"/>
      <c r="DR2" s="1414"/>
      <c r="DS2" s="1414"/>
      <c r="DT2" s="1414"/>
      <c r="DU2" s="1414"/>
      <c r="DV2" s="1414"/>
      <c r="DW2" s="1414"/>
      <c r="DX2" s="1414"/>
      <c r="DY2" s="1414"/>
      <c r="DZ2" s="1414"/>
      <c r="EA2" s="1414"/>
      <c r="EB2" s="1414"/>
      <c r="EC2" s="1414"/>
      <c r="ED2" s="1414"/>
      <c r="EE2" s="1414"/>
      <c r="EF2" s="1414"/>
      <c r="EG2" s="1414"/>
      <c r="EH2" s="1414"/>
      <c r="EI2" s="1414"/>
      <c r="EJ2" s="1414"/>
      <c r="EK2" s="1414"/>
      <c r="EL2" s="1414"/>
      <c r="EM2" s="1414"/>
      <c r="EN2" s="1414"/>
      <c r="EO2" s="1414"/>
      <c r="EP2" s="1414"/>
      <c r="EQ2" s="1414"/>
      <c r="ER2" s="1414"/>
      <c r="ES2" s="1414"/>
      <c r="ET2" s="1414"/>
      <c r="EU2" s="1414"/>
      <c r="EV2" s="1414"/>
      <c r="EW2" s="1414"/>
      <c r="EX2" s="1414"/>
      <c r="EY2" s="1414"/>
      <c r="EZ2" s="1414"/>
      <c r="FA2" s="1414"/>
      <c r="FB2" s="1414"/>
      <c r="FC2" s="1414"/>
      <c r="FD2" s="1414"/>
      <c r="FE2" s="1414"/>
      <c r="FF2" s="1414"/>
      <c r="FG2" s="1414"/>
      <c r="FH2" s="1414"/>
      <c r="FI2" s="1414"/>
      <c r="FJ2" s="1414"/>
      <c r="FK2" s="1414"/>
      <c r="FL2" s="1414"/>
      <c r="FM2" s="1414"/>
      <c r="FN2" s="1414"/>
      <c r="FO2" s="1414"/>
      <c r="FP2" s="1414"/>
      <c r="FQ2" s="1414"/>
      <c r="FR2" s="1414"/>
      <c r="FS2" s="1414"/>
      <c r="FT2" s="1414"/>
      <c r="FU2" s="1414"/>
      <c r="FV2" s="1414"/>
      <c r="FW2" s="1414"/>
      <c r="FX2" s="1414"/>
      <c r="FY2" s="1414"/>
      <c r="FZ2" s="1414"/>
      <c r="GA2" s="1414"/>
      <c r="GB2" s="1414"/>
      <c r="GC2" s="1414"/>
      <c r="GD2" s="1414"/>
      <c r="GE2" s="1414"/>
      <c r="GF2" s="1414"/>
      <c r="GG2" s="1414"/>
      <c r="GH2" s="1414"/>
      <c r="GI2" s="1414"/>
      <c r="GJ2" s="1414"/>
      <c r="GK2" s="1414"/>
      <c r="GL2" s="1414"/>
      <c r="GM2" s="1414"/>
      <c r="GN2" s="1414"/>
      <c r="GO2" s="1414"/>
      <c r="GP2" s="1414"/>
      <c r="GQ2" s="1414"/>
      <c r="GR2" s="1414"/>
      <c r="GS2" s="1414"/>
      <c r="GT2" s="1414"/>
      <c r="GU2" s="1414"/>
      <c r="GV2" s="1414"/>
      <c r="GW2" s="1414"/>
      <c r="GX2" s="1414"/>
      <c r="GY2" s="1414"/>
      <c r="GZ2" s="1414"/>
      <c r="HA2" s="1414"/>
      <c r="HB2" s="1414"/>
      <c r="HC2" s="1414"/>
      <c r="HD2" s="1414"/>
      <c r="HE2" s="1414"/>
      <c r="HF2" s="1414"/>
      <c r="HG2" s="1414"/>
      <c r="HH2" s="1414"/>
      <c r="HI2" s="1414"/>
      <c r="HJ2" s="1414"/>
      <c r="HK2" s="1414"/>
      <c r="HL2" s="1414"/>
      <c r="HM2" s="1414"/>
      <c r="HN2" s="1414"/>
      <c r="HO2" s="1414"/>
      <c r="HP2" s="1414"/>
      <c r="HQ2" s="1414"/>
      <c r="HR2" s="1414"/>
      <c r="HS2" s="1414"/>
      <c r="HT2" s="1414"/>
      <c r="HU2" s="1414"/>
      <c r="HV2" s="1414"/>
      <c r="HW2" s="1414"/>
      <c r="HX2" s="1414"/>
      <c r="HY2" s="1414"/>
      <c r="HZ2" s="1414"/>
      <c r="IA2" s="1414"/>
      <c r="IB2" s="1414"/>
      <c r="IC2" s="1414"/>
      <c r="ID2" s="1414"/>
      <c r="IE2" s="1414"/>
      <c r="IF2" s="1414"/>
      <c r="IG2" s="1414"/>
      <c r="IH2" s="1414"/>
      <c r="II2" s="1414"/>
      <c r="IJ2" s="1414"/>
      <c r="IK2" s="1414"/>
    </row>
    <row r="3" spans="1:245" ht="19.5" customHeight="1" x14ac:dyDescent="0.3">
      <c r="A3" s="1420" t="s">
        <v>1358</v>
      </c>
      <c r="B3" s="1414"/>
      <c r="C3" s="1414"/>
      <c r="D3" s="1414"/>
      <c r="E3" s="1414"/>
      <c r="J3" s="71" t="s">
        <v>301</v>
      </c>
      <c r="K3" s="47" t="s">
        <v>1868</v>
      </c>
      <c r="P3" s="1416"/>
      <c r="Q3" s="71" t="s">
        <v>301</v>
      </c>
      <c r="R3" s="47" t="s">
        <v>1868</v>
      </c>
      <c r="U3" s="1416"/>
      <c r="V3" s="1416"/>
      <c r="W3" s="1414"/>
      <c r="X3" s="1414"/>
      <c r="Y3" s="1414"/>
      <c r="Z3" s="1414"/>
      <c r="AA3" s="1414"/>
      <c r="AB3" s="1414"/>
      <c r="AC3" s="1414"/>
      <c r="AD3" s="1414"/>
      <c r="AE3" s="1414"/>
      <c r="AF3" s="1414"/>
      <c r="AG3" s="1414"/>
      <c r="AH3" s="1414"/>
      <c r="AI3" s="1414"/>
      <c r="AJ3" s="1414"/>
      <c r="AK3" s="1414"/>
      <c r="AL3" s="1414"/>
      <c r="AM3" s="1414"/>
      <c r="AN3" s="1414"/>
      <c r="AO3" s="1414"/>
      <c r="AP3" s="1414"/>
      <c r="AQ3" s="1414"/>
      <c r="AR3" s="1414"/>
      <c r="AS3" s="1414"/>
      <c r="AT3" s="1414"/>
      <c r="AU3" s="1414"/>
      <c r="AV3" s="1414"/>
      <c r="AW3" s="1414"/>
      <c r="AX3" s="1414"/>
      <c r="AY3" s="1414"/>
      <c r="AZ3" s="1414"/>
      <c r="BA3" s="1414"/>
      <c r="BB3" s="1414"/>
      <c r="BC3" s="1414"/>
      <c r="BD3" s="1414"/>
      <c r="BE3" s="1414"/>
      <c r="BF3" s="1414"/>
      <c r="BG3" s="1414"/>
      <c r="BH3" s="1414"/>
      <c r="BI3" s="1414"/>
      <c r="BJ3" s="1414"/>
      <c r="BK3" s="1414"/>
      <c r="BL3" s="1414"/>
      <c r="BM3" s="1414"/>
      <c r="BN3" s="1414"/>
      <c r="BO3" s="1414"/>
      <c r="BP3" s="1414"/>
      <c r="BQ3" s="1414"/>
      <c r="BR3" s="1414"/>
      <c r="BS3" s="1414"/>
      <c r="BT3" s="1414"/>
      <c r="BU3" s="1414"/>
      <c r="BV3" s="1414"/>
      <c r="BW3" s="1414"/>
      <c r="BX3" s="1414"/>
      <c r="BY3" s="1414"/>
      <c r="BZ3" s="1414"/>
      <c r="CA3" s="1414"/>
      <c r="CB3" s="1414"/>
      <c r="CC3" s="1414"/>
      <c r="CD3" s="1414"/>
      <c r="CE3" s="1414"/>
      <c r="CF3" s="1414"/>
      <c r="CG3" s="1414"/>
      <c r="CH3" s="1414"/>
      <c r="CI3" s="1414"/>
      <c r="CJ3" s="1414"/>
      <c r="CK3" s="1414"/>
      <c r="CL3" s="1414"/>
      <c r="CM3" s="1414"/>
      <c r="CN3" s="1414"/>
      <c r="CO3" s="1414"/>
      <c r="CP3" s="1414"/>
      <c r="CQ3" s="1414"/>
      <c r="CR3" s="1414"/>
      <c r="CS3" s="1414"/>
      <c r="CT3" s="1414"/>
      <c r="CU3" s="1414"/>
      <c r="CV3" s="1414"/>
      <c r="CW3" s="1414"/>
      <c r="CX3" s="1414"/>
      <c r="CY3" s="1414"/>
      <c r="CZ3" s="1414"/>
      <c r="DA3" s="1414"/>
      <c r="DB3" s="1414"/>
      <c r="DC3" s="1414"/>
      <c r="DD3" s="1414"/>
      <c r="DE3" s="1414"/>
      <c r="DF3" s="1414"/>
      <c r="DG3" s="1414"/>
      <c r="DH3" s="1414"/>
      <c r="DI3" s="1414"/>
      <c r="DJ3" s="1414"/>
      <c r="DK3" s="1414"/>
      <c r="DL3" s="1414"/>
      <c r="DM3" s="1414"/>
      <c r="DN3" s="1414"/>
      <c r="DO3" s="1414"/>
      <c r="DP3" s="1414"/>
      <c r="DQ3" s="1414"/>
      <c r="DR3" s="1414"/>
      <c r="DS3" s="1414"/>
      <c r="DT3" s="1414"/>
      <c r="DU3" s="1414"/>
      <c r="DV3" s="1414"/>
      <c r="DW3" s="1414"/>
      <c r="DX3" s="1414"/>
      <c r="DY3" s="1414"/>
      <c r="DZ3" s="1414"/>
      <c r="EA3" s="1414"/>
      <c r="EB3" s="1414"/>
      <c r="EC3" s="1414"/>
      <c r="ED3" s="1414"/>
      <c r="EE3" s="1414"/>
      <c r="EF3" s="1414"/>
      <c r="EG3" s="1414"/>
      <c r="EH3" s="1414"/>
      <c r="EI3" s="1414"/>
      <c r="EJ3" s="1414"/>
      <c r="EK3" s="1414"/>
      <c r="EL3" s="1414"/>
      <c r="EM3" s="1414"/>
      <c r="EN3" s="1414"/>
      <c r="EO3" s="1414"/>
      <c r="EP3" s="1414"/>
      <c r="EQ3" s="1414"/>
      <c r="ER3" s="1414"/>
      <c r="ES3" s="1414"/>
      <c r="ET3" s="1414"/>
      <c r="EU3" s="1414"/>
      <c r="EV3" s="1414"/>
      <c r="EW3" s="1414"/>
      <c r="EX3" s="1414"/>
      <c r="EY3" s="1414"/>
      <c r="EZ3" s="1414"/>
      <c r="FA3" s="1414"/>
      <c r="FB3" s="1414"/>
      <c r="FC3" s="1414"/>
      <c r="FD3" s="1414"/>
      <c r="FE3" s="1414"/>
      <c r="FF3" s="1414"/>
      <c r="FG3" s="1414"/>
      <c r="FH3" s="1414"/>
      <c r="FI3" s="1414"/>
      <c r="FJ3" s="1414"/>
      <c r="FK3" s="1414"/>
      <c r="FL3" s="1414"/>
      <c r="FM3" s="1414"/>
      <c r="FN3" s="1414"/>
      <c r="FO3" s="1414"/>
      <c r="FP3" s="1414"/>
      <c r="FQ3" s="1414"/>
      <c r="FR3" s="1414"/>
      <c r="FS3" s="1414"/>
      <c r="FT3" s="1414"/>
      <c r="FU3" s="1414"/>
      <c r="FV3" s="1414"/>
      <c r="FW3" s="1414"/>
      <c r="FX3" s="1414"/>
      <c r="FY3" s="1414"/>
      <c r="FZ3" s="1414"/>
      <c r="GA3" s="1414"/>
      <c r="GB3" s="1414"/>
      <c r="GC3" s="1414"/>
      <c r="GD3" s="1414"/>
      <c r="GE3" s="1414"/>
      <c r="GF3" s="1414"/>
      <c r="GG3" s="1414"/>
      <c r="GH3" s="1414"/>
      <c r="GI3" s="1414"/>
      <c r="GJ3" s="1414"/>
      <c r="GK3" s="1414"/>
      <c r="GL3" s="1414"/>
      <c r="GM3" s="1414"/>
      <c r="GN3" s="1414"/>
      <c r="GO3" s="1414"/>
      <c r="GP3" s="1414"/>
      <c r="GQ3" s="1414"/>
      <c r="GR3" s="1414"/>
      <c r="GS3" s="1414"/>
      <c r="GT3" s="1414"/>
      <c r="GU3" s="1414"/>
      <c r="GV3" s="1414"/>
      <c r="GW3" s="1414"/>
      <c r="GX3" s="1414"/>
      <c r="GY3" s="1414"/>
      <c r="GZ3" s="1414"/>
      <c r="HA3" s="1414"/>
      <c r="HB3" s="1414"/>
      <c r="HC3" s="1414"/>
      <c r="HD3" s="1414"/>
      <c r="HE3" s="1414"/>
      <c r="HF3" s="1414"/>
      <c r="HG3" s="1414"/>
      <c r="HH3" s="1414"/>
      <c r="HI3" s="1414"/>
      <c r="HJ3" s="1414"/>
      <c r="HK3" s="1414"/>
      <c r="HL3" s="1414"/>
      <c r="HM3" s="1414"/>
      <c r="HN3" s="1414"/>
      <c r="HO3" s="1414"/>
      <c r="HP3" s="1414"/>
      <c r="HQ3" s="1414"/>
      <c r="HR3" s="1414"/>
      <c r="HS3" s="1414"/>
      <c r="HT3" s="1414"/>
      <c r="HU3" s="1414"/>
      <c r="HV3" s="1414"/>
      <c r="HW3" s="1414"/>
      <c r="HX3" s="1414"/>
      <c r="HY3" s="1414"/>
      <c r="HZ3" s="1414"/>
      <c r="IA3" s="1414"/>
      <c r="IB3" s="1414"/>
      <c r="IC3" s="1414"/>
      <c r="ID3" s="1414"/>
      <c r="IE3" s="1414"/>
      <c r="IF3" s="1414"/>
      <c r="IG3" s="1414"/>
      <c r="IH3" s="1414"/>
      <c r="II3" s="1414"/>
      <c r="IJ3" s="1414"/>
      <c r="IK3" s="1414"/>
    </row>
    <row r="4" spans="1:245" ht="19.5" customHeight="1" x14ac:dyDescent="0.3">
      <c r="A4" s="1414"/>
      <c r="B4" s="1414"/>
      <c r="C4" s="1414"/>
      <c r="D4" s="1414"/>
      <c r="E4" s="1414"/>
      <c r="I4" s="123"/>
      <c r="J4" s="47"/>
      <c r="K4" s="47"/>
      <c r="P4" s="1416"/>
      <c r="Q4" s="47"/>
      <c r="R4" s="47"/>
      <c r="U4" s="1416"/>
      <c r="V4" s="1416"/>
      <c r="W4" s="1414"/>
      <c r="X4" s="1414"/>
      <c r="Y4" s="1414"/>
      <c r="Z4" s="1414"/>
      <c r="AA4" s="1414"/>
      <c r="AB4" s="1414"/>
      <c r="AC4" s="1414"/>
      <c r="AD4" s="1414"/>
      <c r="AE4" s="1414"/>
      <c r="AF4" s="1414"/>
      <c r="AG4" s="1414"/>
      <c r="AH4" s="1414"/>
      <c r="AI4" s="1414"/>
      <c r="AJ4" s="1414"/>
      <c r="AK4" s="1414"/>
      <c r="AL4" s="1414"/>
      <c r="AM4" s="1414"/>
      <c r="AN4" s="1414"/>
      <c r="AO4" s="1414"/>
      <c r="AP4" s="1414"/>
      <c r="AQ4" s="1414"/>
      <c r="AR4" s="1414"/>
      <c r="AS4" s="1414"/>
      <c r="AT4" s="1414"/>
      <c r="AU4" s="1414"/>
      <c r="AV4" s="1414"/>
      <c r="AW4" s="1414"/>
      <c r="AX4" s="1414"/>
      <c r="AY4" s="1414"/>
      <c r="AZ4" s="1414"/>
      <c r="BA4" s="1414"/>
      <c r="BB4" s="1414"/>
      <c r="BC4" s="1414"/>
      <c r="BD4" s="1414"/>
      <c r="BE4" s="1414"/>
      <c r="BF4" s="1414"/>
      <c r="BG4" s="1414"/>
      <c r="BH4" s="1414"/>
      <c r="BI4" s="1414"/>
      <c r="BJ4" s="1414"/>
      <c r="BK4" s="1414"/>
      <c r="BL4" s="1414"/>
      <c r="BM4" s="1414"/>
      <c r="BN4" s="1414"/>
      <c r="BO4" s="1414"/>
      <c r="BP4" s="1414"/>
      <c r="BQ4" s="1414"/>
      <c r="BR4" s="1414"/>
      <c r="BS4" s="1414"/>
      <c r="BT4" s="1414"/>
      <c r="BU4" s="1414"/>
      <c r="BV4" s="1414"/>
      <c r="BW4" s="1414"/>
      <c r="BX4" s="1414"/>
      <c r="BY4" s="1414"/>
      <c r="BZ4" s="1414"/>
      <c r="CA4" s="1414"/>
      <c r="CB4" s="1414"/>
      <c r="CC4" s="1414"/>
      <c r="CD4" s="1414"/>
      <c r="CE4" s="1414"/>
      <c r="CF4" s="1414"/>
      <c r="CG4" s="1414"/>
      <c r="CH4" s="1414"/>
      <c r="CI4" s="1414"/>
      <c r="CJ4" s="1414"/>
      <c r="CK4" s="1414"/>
      <c r="CL4" s="1414"/>
      <c r="CM4" s="1414"/>
      <c r="CN4" s="1414"/>
      <c r="CO4" s="1414"/>
      <c r="CP4" s="1414"/>
      <c r="CQ4" s="1414"/>
      <c r="CR4" s="1414"/>
      <c r="CS4" s="1414"/>
      <c r="CT4" s="1414"/>
      <c r="CU4" s="1414"/>
      <c r="CV4" s="1414"/>
      <c r="CW4" s="1414"/>
      <c r="CX4" s="1414"/>
      <c r="CY4" s="1414"/>
      <c r="CZ4" s="1414"/>
      <c r="DA4" s="1414"/>
      <c r="DB4" s="1414"/>
      <c r="DC4" s="1414"/>
      <c r="DD4" s="1414"/>
      <c r="DE4" s="1414"/>
      <c r="DF4" s="1414"/>
      <c r="DG4" s="1414"/>
      <c r="DH4" s="1414"/>
      <c r="DI4" s="1414"/>
      <c r="DJ4" s="1414"/>
      <c r="DK4" s="1414"/>
      <c r="DL4" s="1414"/>
      <c r="DM4" s="1414"/>
      <c r="DN4" s="1414"/>
      <c r="DO4" s="1414"/>
      <c r="DP4" s="1414"/>
      <c r="DQ4" s="1414"/>
      <c r="DR4" s="1414"/>
      <c r="DS4" s="1414"/>
      <c r="DT4" s="1414"/>
      <c r="DU4" s="1414"/>
      <c r="DV4" s="1414"/>
      <c r="DW4" s="1414"/>
      <c r="DX4" s="1414"/>
      <c r="DY4" s="1414"/>
      <c r="DZ4" s="1414"/>
      <c r="EA4" s="1414"/>
      <c r="EB4" s="1414"/>
      <c r="EC4" s="1414"/>
      <c r="ED4" s="1414"/>
      <c r="EE4" s="1414"/>
      <c r="EF4" s="1414"/>
      <c r="EG4" s="1414"/>
      <c r="EH4" s="1414"/>
      <c r="EI4" s="1414"/>
      <c r="EJ4" s="1414"/>
      <c r="EK4" s="1414"/>
      <c r="EL4" s="1414"/>
      <c r="EM4" s="1414"/>
      <c r="EN4" s="1414"/>
      <c r="EO4" s="1414"/>
      <c r="EP4" s="1414"/>
      <c r="EQ4" s="1414"/>
      <c r="ER4" s="1414"/>
      <c r="ES4" s="1414"/>
      <c r="ET4" s="1414"/>
      <c r="EU4" s="1414"/>
      <c r="EV4" s="1414"/>
      <c r="EW4" s="1414"/>
      <c r="EX4" s="1414"/>
      <c r="EY4" s="1414"/>
      <c r="EZ4" s="1414"/>
      <c r="FA4" s="1414"/>
      <c r="FB4" s="1414"/>
      <c r="FC4" s="1414"/>
      <c r="FD4" s="1414"/>
      <c r="FE4" s="1414"/>
      <c r="FF4" s="1414"/>
      <c r="FG4" s="1414"/>
      <c r="FH4" s="1414"/>
      <c r="FI4" s="1414"/>
      <c r="FJ4" s="1414"/>
      <c r="FK4" s="1414"/>
      <c r="FL4" s="1414"/>
      <c r="FM4" s="1414"/>
      <c r="FN4" s="1414"/>
      <c r="FO4" s="1414"/>
      <c r="FP4" s="1414"/>
      <c r="FQ4" s="1414"/>
      <c r="FR4" s="1414"/>
      <c r="FS4" s="1414"/>
      <c r="FT4" s="1414"/>
      <c r="FU4" s="1414"/>
      <c r="FV4" s="1414"/>
      <c r="FW4" s="1414"/>
      <c r="FX4" s="1414"/>
      <c r="FY4" s="1414"/>
      <c r="FZ4" s="1414"/>
      <c r="GA4" s="1414"/>
      <c r="GB4" s="1414"/>
      <c r="GC4" s="1414"/>
      <c r="GD4" s="1414"/>
      <c r="GE4" s="1414"/>
      <c r="GF4" s="1414"/>
      <c r="GG4" s="1414"/>
      <c r="GH4" s="1414"/>
      <c r="GI4" s="1414"/>
      <c r="GJ4" s="1414"/>
      <c r="GK4" s="1414"/>
      <c r="GL4" s="1414"/>
      <c r="GM4" s="1414"/>
      <c r="GN4" s="1414"/>
      <c r="GO4" s="1414"/>
      <c r="GP4" s="1414"/>
      <c r="GQ4" s="1414"/>
      <c r="GR4" s="1414"/>
      <c r="GS4" s="1414"/>
      <c r="GT4" s="1414"/>
      <c r="GU4" s="1414"/>
      <c r="GV4" s="1414"/>
      <c r="GW4" s="1414"/>
      <c r="GX4" s="1414"/>
      <c r="GY4" s="1414"/>
      <c r="GZ4" s="1414"/>
      <c r="HA4" s="1414"/>
      <c r="HB4" s="1414"/>
      <c r="HC4" s="1414"/>
      <c r="HD4" s="1414"/>
      <c r="HE4" s="1414"/>
      <c r="HF4" s="1414"/>
      <c r="HG4" s="1414"/>
      <c r="HH4" s="1414"/>
      <c r="HI4" s="1414"/>
      <c r="HJ4" s="1414"/>
      <c r="HK4" s="1414"/>
      <c r="HL4" s="1414"/>
      <c r="HM4" s="1414"/>
      <c r="HN4" s="1414"/>
      <c r="HO4" s="1414"/>
      <c r="HP4" s="1414"/>
      <c r="HQ4" s="1414"/>
      <c r="HR4" s="1414"/>
      <c r="HS4" s="1414"/>
      <c r="HT4" s="1414"/>
      <c r="HU4" s="1414"/>
      <c r="HV4" s="1414"/>
      <c r="HW4" s="1414"/>
      <c r="HX4" s="1414"/>
      <c r="HY4" s="1414"/>
      <c r="HZ4" s="1414"/>
      <c r="IA4" s="1414"/>
      <c r="IB4" s="1414"/>
      <c r="IC4" s="1414"/>
      <c r="ID4" s="1414"/>
      <c r="IE4" s="1414"/>
      <c r="IF4" s="1414"/>
      <c r="IG4" s="1414"/>
      <c r="IH4" s="1414"/>
      <c r="II4" s="1414"/>
      <c r="IJ4" s="1414"/>
      <c r="IK4" s="1414"/>
    </row>
    <row r="5" spans="1:245" ht="19.5" customHeight="1" x14ac:dyDescent="0.3">
      <c r="A5" s="1414"/>
      <c r="B5" s="2026" t="s">
        <v>1360</v>
      </c>
      <c r="C5" s="2026" t="s">
        <v>1361</v>
      </c>
      <c r="D5" s="2028" t="s">
        <v>1362</v>
      </c>
      <c r="E5" s="2029"/>
      <c r="F5" s="2030" t="s">
        <v>1127</v>
      </c>
      <c r="I5" s="47"/>
      <c r="J5" s="47" t="s">
        <v>1363</v>
      </c>
      <c r="K5" s="47" t="s">
        <v>300</v>
      </c>
      <c r="L5" s="47"/>
      <c r="M5" s="47"/>
      <c r="Q5" s="47" t="s">
        <v>1363</v>
      </c>
      <c r="R5" s="47" t="s">
        <v>300</v>
      </c>
      <c r="S5" s="47"/>
      <c r="T5" s="47"/>
    </row>
    <row r="6" spans="1:245" ht="19.5" customHeight="1" x14ac:dyDescent="0.3">
      <c r="A6" s="1414"/>
      <c r="B6" s="2027"/>
      <c r="C6" s="2027"/>
      <c r="D6" s="1421" t="s">
        <v>1364</v>
      </c>
      <c r="E6" s="1421" t="s">
        <v>1365</v>
      </c>
      <c r="F6" s="2031"/>
      <c r="I6" s="47"/>
      <c r="J6" s="47" t="s">
        <v>315</v>
      </c>
      <c r="K6" s="47" t="s">
        <v>292</v>
      </c>
      <c r="L6" s="47" t="s">
        <v>166</v>
      </c>
      <c r="M6" s="47" t="s">
        <v>290</v>
      </c>
      <c r="Q6" s="47" t="s">
        <v>315</v>
      </c>
      <c r="R6" s="47" t="s">
        <v>292</v>
      </c>
      <c r="S6" s="47" t="s">
        <v>166</v>
      </c>
      <c r="T6" s="47" t="s">
        <v>290</v>
      </c>
    </row>
    <row r="7" spans="1:245" ht="19.5" customHeight="1" x14ac:dyDescent="0.3">
      <c r="A7" s="1414"/>
      <c r="B7" s="1422" t="s">
        <v>1105</v>
      </c>
      <c r="C7" s="1423" t="s">
        <v>1366</v>
      </c>
      <c r="D7" s="1424">
        <v>974139.22999999986</v>
      </c>
      <c r="E7" s="1424">
        <v>1214283.5600000003</v>
      </c>
      <c r="F7" s="1425">
        <v>2188422.79</v>
      </c>
      <c r="G7" s="1426"/>
      <c r="H7" s="1427"/>
      <c r="I7" s="47"/>
      <c r="J7" s="47" t="s">
        <v>1367</v>
      </c>
      <c r="K7" s="47">
        <v>974139.22999999986</v>
      </c>
      <c r="L7" s="47">
        <v>1214283.5600000003</v>
      </c>
      <c r="M7" s="47">
        <v>2188422.79</v>
      </c>
      <c r="N7" s="1428">
        <v>0</v>
      </c>
      <c r="Q7" s="47" t="s">
        <v>1367</v>
      </c>
      <c r="R7" s="47">
        <v>974139.22999999986</v>
      </c>
      <c r="S7" s="47">
        <v>1214283.5600000003</v>
      </c>
      <c r="T7" s="47">
        <v>2188422.79</v>
      </c>
    </row>
    <row r="8" spans="1:245" ht="19.5" customHeight="1" x14ac:dyDescent="0.3">
      <c r="A8" s="1414"/>
      <c r="B8" s="1429" t="s">
        <v>1106</v>
      </c>
      <c r="C8" s="1423" t="s">
        <v>1891</v>
      </c>
      <c r="D8" s="1430">
        <v>41230433.459999993</v>
      </c>
      <c r="E8" s="1430"/>
      <c r="F8" s="1425">
        <v>41230433.459999993</v>
      </c>
      <c r="G8" s="1426"/>
      <c r="H8" s="1427"/>
      <c r="I8" s="47"/>
      <c r="J8" s="47" t="s">
        <v>1368</v>
      </c>
      <c r="K8" s="47">
        <v>41230433.459999993</v>
      </c>
      <c r="L8" s="47"/>
      <c r="M8" s="47">
        <v>41230433.459999993</v>
      </c>
      <c r="N8" s="1428">
        <v>0</v>
      </c>
      <c r="Q8" s="47" t="s">
        <v>1368</v>
      </c>
      <c r="R8" s="47">
        <v>41230433.459999993</v>
      </c>
      <c r="S8" s="47"/>
      <c r="T8" s="47">
        <v>41230433.459999993</v>
      </c>
    </row>
    <row r="9" spans="1:245" ht="19.5" customHeight="1" x14ac:dyDescent="0.3">
      <c r="A9" s="1414"/>
      <c r="B9" s="1429" t="s">
        <v>1369</v>
      </c>
      <c r="C9" s="1423" t="s">
        <v>1366</v>
      </c>
      <c r="D9" s="1430"/>
      <c r="E9" s="1430">
        <v>134380.31999999998</v>
      </c>
      <c r="F9" s="1425">
        <v>134380.31999999998</v>
      </c>
      <c r="G9" s="1426"/>
      <c r="H9" s="1427"/>
      <c r="I9" s="47"/>
      <c r="J9" s="47" t="s">
        <v>1370</v>
      </c>
      <c r="K9" s="47"/>
      <c r="L9" s="47">
        <v>134380.31999999998</v>
      </c>
      <c r="M9" s="47">
        <v>134380.31999999998</v>
      </c>
      <c r="N9" s="1428">
        <v>0</v>
      </c>
      <c r="Q9" s="47" t="s">
        <v>1370</v>
      </c>
      <c r="R9" s="47"/>
      <c r="S9" s="47">
        <v>134380.31999999998</v>
      </c>
      <c r="T9" s="47">
        <v>134380.31999999998</v>
      </c>
    </row>
    <row r="10" spans="1:245" ht="19.5" customHeight="1" x14ac:dyDescent="0.3">
      <c r="A10" s="1414"/>
      <c r="B10" s="1429" t="s">
        <v>1371</v>
      </c>
      <c r="C10" s="1423" t="s">
        <v>1372</v>
      </c>
      <c r="D10" s="1430">
        <v>66050783.361999974</v>
      </c>
      <c r="E10" s="1430">
        <v>3927625.7914221729</v>
      </c>
      <c r="F10" s="1425">
        <v>69978409.153422147</v>
      </c>
      <c r="G10" s="1426"/>
      <c r="H10" s="1427"/>
      <c r="I10" s="47"/>
      <c r="J10" s="47" t="s">
        <v>1373</v>
      </c>
      <c r="K10" s="47">
        <v>66050783.361999974</v>
      </c>
      <c r="L10" s="47">
        <v>3927625.7914221729</v>
      </c>
      <c r="M10" s="47">
        <v>69978409.153422147</v>
      </c>
      <c r="N10" s="1428">
        <v>0</v>
      </c>
      <c r="Q10" s="47" t="s">
        <v>1373</v>
      </c>
      <c r="R10" s="47">
        <v>66050783.361999974</v>
      </c>
      <c r="S10" s="47">
        <v>3927625.7914221729</v>
      </c>
      <c r="T10" s="47">
        <v>69978409.153422147</v>
      </c>
    </row>
    <row r="11" spans="1:245" ht="19.5" customHeight="1" x14ac:dyDescent="0.3">
      <c r="A11" s="1414"/>
      <c r="B11" s="1429" t="s">
        <v>1374</v>
      </c>
      <c r="C11" s="1423" t="s">
        <v>1891</v>
      </c>
      <c r="D11" s="1431">
        <v>5293545895.3683376</v>
      </c>
      <c r="E11" s="1430">
        <v>260615227.90230003</v>
      </c>
      <c r="F11" s="1432">
        <v>5554161123.2706375</v>
      </c>
      <c r="G11" s="1426"/>
      <c r="H11" s="1427"/>
      <c r="I11" s="47"/>
      <c r="J11" s="47" t="s">
        <v>1375</v>
      </c>
      <c r="K11" s="47">
        <v>5293545895.3683376</v>
      </c>
      <c r="L11" s="47">
        <v>260615227.90230003</v>
      </c>
      <c r="M11" s="47">
        <v>5554161123.2706375</v>
      </c>
      <c r="N11" s="1428">
        <v>0</v>
      </c>
      <c r="Q11" s="47" t="s">
        <v>1375</v>
      </c>
      <c r="R11" s="47">
        <v>5293545895.3683376</v>
      </c>
      <c r="S11" s="47">
        <v>260615227.90230003</v>
      </c>
      <c r="T11" s="47">
        <v>5554161123.2706375</v>
      </c>
    </row>
    <row r="12" spans="1:245" ht="19.5" customHeight="1" x14ac:dyDescent="0.3">
      <c r="A12" s="1414"/>
      <c r="B12" s="1429" t="s">
        <v>1376</v>
      </c>
      <c r="C12" s="1423" t="s">
        <v>1372</v>
      </c>
      <c r="D12" s="1430">
        <v>22897085.170000002</v>
      </c>
      <c r="E12" s="1430">
        <v>0</v>
      </c>
      <c r="F12" s="1425">
        <v>22897085.170000002</v>
      </c>
      <c r="G12" s="1426"/>
      <c r="H12" s="1427"/>
      <c r="I12" s="47"/>
      <c r="J12" s="47" t="s">
        <v>1377</v>
      </c>
      <c r="K12" s="47">
        <v>22897085.170000002</v>
      </c>
      <c r="L12" s="47">
        <v>0</v>
      </c>
      <c r="M12" s="47">
        <v>22897085.170000002</v>
      </c>
      <c r="N12" s="1428">
        <v>0</v>
      </c>
      <c r="Q12" s="47" t="s">
        <v>1377</v>
      </c>
      <c r="R12" s="47">
        <v>22897085.170000002</v>
      </c>
      <c r="S12" s="47">
        <v>0</v>
      </c>
      <c r="T12" s="47">
        <v>22897085.170000002</v>
      </c>
    </row>
    <row r="13" spans="1:245" ht="19.5" customHeight="1" x14ac:dyDescent="0.3">
      <c r="A13" s="1414"/>
      <c r="B13" s="1433" t="s">
        <v>1378</v>
      </c>
      <c r="C13" s="1434" t="s">
        <v>1372</v>
      </c>
      <c r="D13" s="1435">
        <v>2524452</v>
      </c>
      <c r="E13" s="1435"/>
      <c r="F13" s="1436">
        <v>2524452</v>
      </c>
      <c r="H13" s="1427"/>
      <c r="I13" s="47"/>
      <c r="J13" s="47" t="s">
        <v>1379</v>
      </c>
      <c r="K13" s="47">
        <v>2524452</v>
      </c>
      <c r="L13" s="47"/>
      <c r="M13" s="47">
        <v>2524452</v>
      </c>
      <c r="N13" s="1428">
        <v>0</v>
      </c>
      <c r="Q13" s="47" t="s">
        <v>1379</v>
      </c>
      <c r="R13" s="47">
        <v>2524452</v>
      </c>
      <c r="S13" s="47"/>
      <c r="T13" s="47">
        <v>2524452</v>
      </c>
    </row>
    <row r="14" spans="1:245" ht="19.5" customHeight="1" x14ac:dyDescent="0.3">
      <c r="A14" s="1414"/>
      <c r="B14" s="1437" t="s">
        <v>1380</v>
      </c>
      <c r="C14" s="1438"/>
      <c r="D14" s="1439"/>
      <c r="E14" s="1440"/>
      <c r="F14" s="1441">
        <f>SUM(F7:F13)</f>
        <v>5693114306.1640596</v>
      </c>
      <c r="H14" s="1442"/>
      <c r="I14" s="123"/>
      <c r="J14" s="47" t="s">
        <v>290</v>
      </c>
      <c r="K14" s="47">
        <v>5427222788.5903378</v>
      </c>
      <c r="L14" s="47">
        <v>265891517.57372221</v>
      </c>
      <c r="M14" s="47">
        <v>5693114306.1640596</v>
      </c>
      <c r="N14" s="1428"/>
      <c r="P14" s="1416"/>
      <c r="Q14" s="47" t="s">
        <v>1648</v>
      </c>
      <c r="R14" s="47">
        <v>0</v>
      </c>
      <c r="S14" s="47"/>
      <c r="T14" s="47">
        <v>0</v>
      </c>
      <c r="U14" s="1416"/>
      <c r="V14" s="1416"/>
      <c r="W14" s="1414"/>
      <c r="X14" s="1414"/>
      <c r="Y14" s="1414"/>
      <c r="Z14" s="1414"/>
      <c r="AA14" s="1414"/>
      <c r="AB14" s="1414"/>
      <c r="AC14" s="1414"/>
      <c r="AD14" s="1414"/>
      <c r="AE14" s="1414"/>
      <c r="AF14" s="1414"/>
      <c r="AG14" s="1414"/>
      <c r="AH14" s="1414"/>
      <c r="AI14" s="1414"/>
      <c r="AJ14" s="1414"/>
      <c r="AK14" s="1414"/>
      <c r="AL14" s="1414"/>
      <c r="AM14" s="1414"/>
      <c r="AN14" s="1414"/>
      <c r="AO14" s="1414"/>
      <c r="AP14" s="1414"/>
      <c r="AQ14" s="1414"/>
      <c r="AR14" s="1414"/>
      <c r="AS14" s="1414"/>
      <c r="AT14" s="1414"/>
      <c r="AU14" s="1414"/>
      <c r="AV14" s="1414"/>
      <c r="AW14" s="1414"/>
      <c r="AX14" s="1414"/>
      <c r="AY14" s="1414"/>
      <c r="AZ14" s="1414"/>
      <c r="BA14" s="1414"/>
      <c r="BB14" s="1414"/>
      <c r="BC14" s="1414"/>
      <c r="BD14" s="1414"/>
      <c r="BE14" s="1414"/>
      <c r="BF14" s="1414"/>
      <c r="BG14" s="1414"/>
      <c r="BH14" s="1414"/>
      <c r="BI14" s="1414"/>
      <c r="BJ14" s="1414"/>
      <c r="BK14" s="1414"/>
      <c r="BL14" s="1414"/>
      <c r="BM14" s="1414"/>
      <c r="BN14" s="1414"/>
      <c r="BO14" s="1414"/>
      <c r="BP14" s="1414"/>
      <c r="BQ14" s="1414"/>
      <c r="BR14" s="1414"/>
      <c r="BS14" s="1414"/>
      <c r="BT14" s="1414"/>
      <c r="BU14" s="1414"/>
      <c r="BV14" s="1414"/>
      <c r="BW14" s="1414"/>
      <c r="BX14" s="1414"/>
      <c r="BY14" s="1414"/>
      <c r="BZ14" s="1414"/>
      <c r="CA14" s="1414"/>
      <c r="CB14" s="1414"/>
      <c r="CC14" s="1414"/>
      <c r="CD14" s="1414"/>
      <c r="CE14" s="1414"/>
      <c r="CF14" s="1414"/>
      <c r="CG14" s="1414"/>
      <c r="CH14" s="1414"/>
      <c r="CI14" s="1414"/>
      <c r="CJ14" s="1414"/>
      <c r="CK14" s="1414"/>
      <c r="CL14" s="1414"/>
      <c r="CM14" s="1414"/>
      <c r="CN14" s="1414"/>
      <c r="CO14" s="1414"/>
      <c r="CP14" s="1414"/>
      <c r="CQ14" s="1414"/>
      <c r="CR14" s="1414"/>
      <c r="CS14" s="1414"/>
      <c r="CT14" s="1414"/>
      <c r="CU14" s="1414"/>
      <c r="CV14" s="1414"/>
      <c r="CW14" s="1414"/>
      <c r="CX14" s="1414"/>
      <c r="CY14" s="1414"/>
      <c r="CZ14" s="1414"/>
      <c r="DA14" s="1414"/>
      <c r="DB14" s="1414"/>
      <c r="DC14" s="1414"/>
      <c r="DD14" s="1414"/>
      <c r="DE14" s="1414"/>
      <c r="DF14" s="1414"/>
      <c r="DG14" s="1414"/>
      <c r="DH14" s="1414"/>
      <c r="DI14" s="1414"/>
      <c r="DJ14" s="1414"/>
      <c r="DK14" s="1414"/>
      <c r="DL14" s="1414"/>
      <c r="DM14" s="1414"/>
      <c r="DN14" s="1414"/>
      <c r="DO14" s="1414"/>
      <c r="DP14" s="1414"/>
      <c r="DQ14" s="1414"/>
      <c r="DR14" s="1414"/>
      <c r="DS14" s="1414"/>
      <c r="DT14" s="1414"/>
      <c r="DU14" s="1414"/>
      <c r="DV14" s="1414"/>
      <c r="DW14" s="1414"/>
      <c r="DX14" s="1414"/>
      <c r="DY14" s="1414"/>
      <c r="DZ14" s="1414"/>
      <c r="EA14" s="1414"/>
      <c r="EB14" s="1414"/>
      <c r="EC14" s="1414"/>
      <c r="ED14" s="1414"/>
      <c r="EE14" s="1414"/>
      <c r="EF14" s="1414"/>
      <c r="EG14" s="1414"/>
      <c r="EH14" s="1414"/>
      <c r="EI14" s="1414"/>
      <c r="EJ14" s="1414"/>
      <c r="EK14" s="1414"/>
      <c r="EL14" s="1414"/>
      <c r="EM14" s="1414"/>
      <c r="EN14" s="1414"/>
      <c r="EO14" s="1414"/>
      <c r="EP14" s="1414"/>
      <c r="EQ14" s="1414"/>
      <c r="ER14" s="1414"/>
      <c r="ES14" s="1414"/>
      <c r="ET14" s="1414"/>
      <c r="EU14" s="1414"/>
      <c r="EV14" s="1414"/>
      <c r="EW14" s="1414"/>
      <c r="EX14" s="1414"/>
      <c r="EY14" s="1414"/>
      <c r="EZ14" s="1414"/>
      <c r="FA14" s="1414"/>
      <c r="FB14" s="1414"/>
      <c r="FC14" s="1414"/>
      <c r="FD14" s="1414"/>
      <c r="FE14" s="1414"/>
      <c r="FF14" s="1414"/>
      <c r="FG14" s="1414"/>
      <c r="FH14" s="1414"/>
      <c r="FI14" s="1414"/>
      <c r="FJ14" s="1414"/>
      <c r="FK14" s="1414"/>
      <c r="FL14" s="1414"/>
      <c r="FM14" s="1414"/>
      <c r="FN14" s="1414"/>
      <c r="FO14" s="1414"/>
      <c r="FP14" s="1414"/>
      <c r="FQ14" s="1414"/>
      <c r="FR14" s="1414"/>
      <c r="FS14" s="1414"/>
      <c r="FT14" s="1414"/>
      <c r="FU14" s="1414"/>
      <c r="FV14" s="1414"/>
      <c r="FW14" s="1414"/>
      <c r="FX14" s="1414"/>
      <c r="FY14" s="1414"/>
      <c r="FZ14" s="1414"/>
      <c r="GA14" s="1414"/>
      <c r="GB14" s="1414"/>
      <c r="GC14" s="1414"/>
      <c r="GD14" s="1414"/>
      <c r="GE14" s="1414"/>
      <c r="GF14" s="1414"/>
      <c r="GG14" s="1414"/>
      <c r="GH14" s="1414"/>
      <c r="GI14" s="1414"/>
      <c r="GJ14" s="1414"/>
      <c r="GK14" s="1414"/>
      <c r="GL14" s="1414"/>
      <c r="GM14" s="1414"/>
      <c r="GN14" s="1414"/>
      <c r="GO14" s="1414"/>
      <c r="GP14" s="1414"/>
      <c r="GQ14" s="1414"/>
      <c r="GR14" s="1414"/>
      <c r="GS14" s="1414"/>
      <c r="GT14" s="1414"/>
      <c r="GU14" s="1414"/>
      <c r="GV14" s="1414"/>
      <c r="GW14" s="1414"/>
      <c r="GX14" s="1414"/>
      <c r="GY14" s="1414"/>
      <c r="GZ14" s="1414"/>
      <c r="HA14" s="1414"/>
      <c r="HB14" s="1414"/>
      <c r="HC14" s="1414"/>
      <c r="HD14" s="1414"/>
      <c r="HE14" s="1414"/>
      <c r="HF14" s="1414"/>
      <c r="HG14" s="1414"/>
      <c r="HH14" s="1414"/>
      <c r="HI14" s="1414"/>
      <c r="HJ14" s="1414"/>
      <c r="HK14" s="1414"/>
      <c r="HL14" s="1414"/>
      <c r="HM14" s="1414"/>
      <c r="HN14" s="1414"/>
      <c r="HO14" s="1414"/>
      <c r="HP14" s="1414"/>
      <c r="HQ14" s="1414"/>
      <c r="HR14" s="1414"/>
      <c r="HS14" s="1414"/>
      <c r="HT14" s="1414"/>
      <c r="HU14" s="1414"/>
      <c r="HV14" s="1414"/>
      <c r="HW14" s="1414"/>
      <c r="HX14" s="1414"/>
      <c r="HY14" s="1414"/>
      <c r="HZ14" s="1414"/>
      <c r="IA14" s="1414"/>
      <c r="IB14" s="1414"/>
      <c r="IC14" s="1414"/>
      <c r="ID14" s="1414"/>
      <c r="IE14" s="1414"/>
      <c r="IF14" s="1414"/>
      <c r="IG14" s="1414"/>
      <c r="IH14" s="1414"/>
      <c r="II14" s="1414"/>
      <c r="IJ14" s="1414"/>
      <c r="IK14" s="1414"/>
    </row>
    <row r="15" spans="1:245" ht="19.5" customHeight="1" x14ac:dyDescent="0.3">
      <c r="A15" s="1414"/>
      <c r="C15" s="1438"/>
      <c r="D15" s="1439"/>
      <c r="E15" s="1440"/>
      <c r="F15" s="1438"/>
      <c r="H15" s="1442"/>
      <c r="I15" s="123"/>
      <c r="J15" s="47"/>
      <c r="K15" s="47"/>
      <c r="L15" s="47"/>
      <c r="M15" s="47"/>
      <c r="N15" s="515">
        <v>0</v>
      </c>
      <c r="P15" s="1416"/>
      <c r="Q15" s="47" t="s">
        <v>1383</v>
      </c>
      <c r="R15" s="47"/>
      <c r="S15" s="47">
        <v>366335.57799999998</v>
      </c>
      <c r="T15" s="47">
        <v>366335.57799999998</v>
      </c>
      <c r="U15" s="1416"/>
      <c r="V15" s="1416"/>
      <c r="W15" s="1414"/>
      <c r="X15" s="1414"/>
      <c r="Y15" s="1414"/>
      <c r="Z15" s="1414"/>
      <c r="AA15" s="1414"/>
      <c r="AB15" s="1414"/>
      <c r="AC15" s="1414"/>
      <c r="AD15" s="1414"/>
      <c r="AE15" s="1414"/>
      <c r="AF15" s="1414"/>
      <c r="AG15" s="1414"/>
      <c r="AH15" s="1414"/>
      <c r="AI15" s="1414"/>
      <c r="AJ15" s="1414"/>
      <c r="AK15" s="1414"/>
      <c r="AL15" s="1414"/>
      <c r="AM15" s="1414"/>
      <c r="AN15" s="1414"/>
      <c r="AO15" s="1414"/>
      <c r="AP15" s="1414"/>
      <c r="AQ15" s="1414"/>
      <c r="AR15" s="1414"/>
      <c r="AS15" s="1414"/>
      <c r="AT15" s="1414"/>
      <c r="AU15" s="1414"/>
      <c r="AV15" s="1414"/>
      <c r="AW15" s="1414"/>
      <c r="AX15" s="1414"/>
      <c r="AY15" s="1414"/>
      <c r="AZ15" s="1414"/>
      <c r="BA15" s="1414"/>
      <c r="BB15" s="1414"/>
      <c r="BC15" s="1414"/>
      <c r="BD15" s="1414"/>
      <c r="BE15" s="1414"/>
      <c r="BF15" s="1414"/>
      <c r="BG15" s="1414"/>
      <c r="BH15" s="1414"/>
      <c r="BI15" s="1414"/>
      <c r="BJ15" s="1414"/>
      <c r="BK15" s="1414"/>
      <c r="BL15" s="1414"/>
      <c r="BM15" s="1414"/>
      <c r="BN15" s="1414"/>
      <c r="BO15" s="1414"/>
      <c r="BP15" s="1414"/>
      <c r="BQ15" s="1414"/>
      <c r="BR15" s="1414"/>
      <c r="BS15" s="1414"/>
      <c r="BT15" s="1414"/>
      <c r="BU15" s="1414"/>
      <c r="BV15" s="1414"/>
      <c r="BW15" s="1414"/>
      <c r="BX15" s="1414"/>
      <c r="BY15" s="1414"/>
      <c r="BZ15" s="1414"/>
      <c r="CA15" s="1414"/>
      <c r="CB15" s="1414"/>
      <c r="CC15" s="1414"/>
      <c r="CD15" s="1414"/>
      <c r="CE15" s="1414"/>
      <c r="CF15" s="1414"/>
      <c r="CG15" s="1414"/>
      <c r="CH15" s="1414"/>
      <c r="CI15" s="1414"/>
      <c r="CJ15" s="1414"/>
      <c r="CK15" s="1414"/>
      <c r="CL15" s="1414"/>
      <c r="CM15" s="1414"/>
      <c r="CN15" s="1414"/>
      <c r="CO15" s="1414"/>
      <c r="CP15" s="1414"/>
      <c r="CQ15" s="1414"/>
      <c r="CR15" s="1414"/>
      <c r="CS15" s="1414"/>
      <c r="CT15" s="1414"/>
      <c r="CU15" s="1414"/>
      <c r="CV15" s="1414"/>
      <c r="CW15" s="1414"/>
      <c r="CX15" s="1414"/>
      <c r="CY15" s="1414"/>
      <c r="CZ15" s="1414"/>
      <c r="DA15" s="1414"/>
      <c r="DB15" s="1414"/>
      <c r="DC15" s="1414"/>
      <c r="DD15" s="1414"/>
      <c r="DE15" s="1414"/>
      <c r="DF15" s="1414"/>
      <c r="DG15" s="1414"/>
      <c r="DH15" s="1414"/>
      <c r="DI15" s="1414"/>
      <c r="DJ15" s="1414"/>
      <c r="DK15" s="1414"/>
      <c r="DL15" s="1414"/>
      <c r="DM15" s="1414"/>
      <c r="DN15" s="1414"/>
      <c r="DO15" s="1414"/>
      <c r="DP15" s="1414"/>
      <c r="DQ15" s="1414"/>
      <c r="DR15" s="1414"/>
      <c r="DS15" s="1414"/>
      <c r="DT15" s="1414"/>
      <c r="DU15" s="1414"/>
      <c r="DV15" s="1414"/>
      <c r="DW15" s="1414"/>
      <c r="DX15" s="1414"/>
      <c r="DY15" s="1414"/>
      <c r="DZ15" s="1414"/>
      <c r="EA15" s="1414"/>
      <c r="EB15" s="1414"/>
      <c r="EC15" s="1414"/>
      <c r="ED15" s="1414"/>
      <c r="EE15" s="1414"/>
      <c r="EF15" s="1414"/>
      <c r="EG15" s="1414"/>
      <c r="EH15" s="1414"/>
      <c r="EI15" s="1414"/>
      <c r="EJ15" s="1414"/>
      <c r="EK15" s="1414"/>
      <c r="EL15" s="1414"/>
      <c r="EM15" s="1414"/>
      <c r="EN15" s="1414"/>
      <c r="EO15" s="1414"/>
      <c r="EP15" s="1414"/>
      <c r="EQ15" s="1414"/>
      <c r="ER15" s="1414"/>
      <c r="ES15" s="1414"/>
      <c r="ET15" s="1414"/>
      <c r="EU15" s="1414"/>
      <c r="EV15" s="1414"/>
      <c r="EW15" s="1414"/>
      <c r="EX15" s="1414"/>
      <c r="EY15" s="1414"/>
      <c r="EZ15" s="1414"/>
      <c r="FA15" s="1414"/>
      <c r="FB15" s="1414"/>
      <c r="FC15" s="1414"/>
      <c r="FD15" s="1414"/>
      <c r="FE15" s="1414"/>
      <c r="FF15" s="1414"/>
      <c r="FG15" s="1414"/>
      <c r="FH15" s="1414"/>
      <c r="FI15" s="1414"/>
      <c r="FJ15" s="1414"/>
      <c r="FK15" s="1414"/>
      <c r="FL15" s="1414"/>
      <c r="FM15" s="1414"/>
      <c r="FN15" s="1414"/>
      <c r="FO15" s="1414"/>
      <c r="FP15" s="1414"/>
      <c r="FQ15" s="1414"/>
      <c r="FR15" s="1414"/>
      <c r="FS15" s="1414"/>
      <c r="FT15" s="1414"/>
      <c r="FU15" s="1414"/>
      <c r="FV15" s="1414"/>
      <c r="FW15" s="1414"/>
      <c r="FX15" s="1414"/>
      <c r="FY15" s="1414"/>
      <c r="FZ15" s="1414"/>
      <c r="GA15" s="1414"/>
      <c r="GB15" s="1414"/>
      <c r="GC15" s="1414"/>
      <c r="GD15" s="1414"/>
      <c r="GE15" s="1414"/>
      <c r="GF15" s="1414"/>
      <c r="GG15" s="1414"/>
      <c r="GH15" s="1414"/>
      <c r="GI15" s="1414"/>
      <c r="GJ15" s="1414"/>
      <c r="GK15" s="1414"/>
      <c r="GL15" s="1414"/>
      <c r="GM15" s="1414"/>
      <c r="GN15" s="1414"/>
      <c r="GO15" s="1414"/>
      <c r="GP15" s="1414"/>
      <c r="GQ15" s="1414"/>
      <c r="GR15" s="1414"/>
      <c r="GS15" s="1414"/>
      <c r="GT15" s="1414"/>
      <c r="GU15" s="1414"/>
      <c r="GV15" s="1414"/>
      <c r="GW15" s="1414"/>
      <c r="GX15" s="1414"/>
      <c r="GY15" s="1414"/>
      <c r="GZ15" s="1414"/>
      <c r="HA15" s="1414"/>
      <c r="HB15" s="1414"/>
      <c r="HC15" s="1414"/>
      <c r="HD15" s="1414"/>
      <c r="HE15" s="1414"/>
      <c r="HF15" s="1414"/>
      <c r="HG15" s="1414"/>
      <c r="HH15" s="1414"/>
      <c r="HI15" s="1414"/>
      <c r="HJ15" s="1414"/>
      <c r="HK15" s="1414"/>
      <c r="HL15" s="1414"/>
      <c r="HM15" s="1414"/>
      <c r="HN15" s="1414"/>
      <c r="HO15" s="1414"/>
      <c r="HP15" s="1414"/>
      <c r="HQ15" s="1414"/>
      <c r="HR15" s="1414"/>
      <c r="HS15" s="1414"/>
      <c r="HT15" s="1414"/>
      <c r="HU15" s="1414"/>
      <c r="HV15" s="1414"/>
      <c r="HW15" s="1414"/>
      <c r="HX15" s="1414"/>
      <c r="HY15" s="1414"/>
      <c r="HZ15" s="1414"/>
      <c r="IA15" s="1414"/>
      <c r="IB15" s="1414"/>
      <c r="IC15" s="1414"/>
      <c r="ID15" s="1414"/>
      <c r="IE15" s="1414"/>
      <c r="IF15" s="1414"/>
      <c r="IG15" s="1414"/>
      <c r="IH15" s="1414"/>
      <c r="II15" s="1414"/>
      <c r="IJ15" s="1414"/>
      <c r="IK15" s="1414"/>
    </row>
    <row r="16" spans="1:245" ht="19.5" customHeight="1" x14ac:dyDescent="0.3">
      <c r="A16" s="1414"/>
      <c r="B16" s="1443"/>
      <c r="C16" s="1438"/>
      <c r="D16" s="1439"/>
      <c r="E16" s="1440"/>
      <c r="F16" s="1438"/>
      <c r="H16" s="1442"/>
      <c r="J16" s="47"/>
      <c r="K16" s="47"/>
      <c r="L16" s="47"/>
      <c r="M16" s="47"/>
      <c r="P16" s="1416"/>
      <c r="Q16" s="47" t="s">
        <v>290</v>
      </c>
      <c r="R16" s="47">
        <v>5427222788.5903378</v>
      </c>
      <c r="S16" s="47">
        <v>266257853.15172222</v>
      </c>
      <c r="T16" s="47">
        <v>5693480641.7420597</v>
      </c>
      <c r="U16" s="1416"/>
      <c r="V16" s="1416"/>
      <c r="W16" s="1414"/>
      <c r="X16" s="1414"/>
      <c r="Y16" s="1414"/>
      <c r="Z16" s="1414"/>
      <c r="AA16" s="1414"/>
      <c r="AB16" s="1414"/>
      <c r="AC16" s="1414"/>
      <c r="AD16" s="1414"/>
      <c r="AE16" s="1414"/>
      <c r="AF16" s="1414"/>
      <c r="AG16" s="1414"/>
      <c r="AH16" s="1414"/>
      <c r="AI16" s="1414"/>
      <c r="AJ16" s="1414"/>
      <c r="AK16" s="1414"/>
      <c r="AL16" s="1414"/>
      <c r="AM16" s="1414"/>
      <c r="AN16" s="1414"/>
      <c r="AO16" s="1414"/>
      <c r="AP16" s="1414"/>
      <c r="AQ16" s="1414"/>
      <c r="AR16" s="1414"/>
      <c r="AS16" s="1414"/>
      <c r="AT16" s="1414"/>
      <c r="AU16" s="1414"/>
      <c r="AV16" s="1414"/>
      <c r="AW16" s="1414"/>
      <c r="AX16" s="1414"/>
      <c r="AY16" s="1414"/>
      <c r="AZ16" s="1414"/>
      <c r="BA16" s="1414"/>
      <c r="BB16" s="1414"/>
      <c r="BC16" s="1414"/>
      <c r="BD16" s="1414"/>
      <c r="BE16" s="1414"/>
      <c r="BF16" s="1414"/>
      <c r="BG16" s="1414"/>
      <c r="BH16" s="1414"/>
      <c r="BI16" s="1414"/>
      <c r="BJ16" s="1414"/>
      <c r="BK16" s="1414"/>
      <c r="BL16" s="1414"/>
      <c r="BM16" s="1414"/>
      <c r="BN16" s="1414"/>
      <c r="BO16" s="1414"/>
      <c r="BP16" s="1414"/>
      <c r="BQ16" s="1414"/>
      <c r="BR16" s="1414"/>
      <c r="BS16" s="1414"/>
      <c r="BT16" s="1414"/>
      <c r="BU16" s="1414"/>
      <c r="BV16" s="1414"/>
      <c r="BW16" s="1414"/>
      <c r="BX16" s="1414"/>
      <c r="BY16" s="1414"/>
      <c r="BZ16" s="1414"/>
      <c r="CA16" s="1414"/>
      <c r="CB16" s="1414"/>
      <c r="CC16" s="1414"/>
      <c r="CD16" s="1414"/>
      <c r="CE16" s="1414"/>
      <c r="CF16" s="1414"/>
      <c r="CG16" s="1414"/>
      <c r="CH16" s="1414"/>
      <c r="CI16" s="1414"/>
      <c r="CJ16" s="1414"/>
      <c r="CK16" s="1414"/>
      <c r="CL16" s="1414"/>
      <c r="CM16" s="1414"/>
      <c r="CN16" s="1414"/>
      <c r="CO16" s="1414"/>
      <c r="CP16" s="1414"/>
      <c r="CQ16" s="1414"/>
      <c r="CR16" s="1414"/>
      <c r="CS16" s="1414"/>
      <c r="CT16" s="1414"/>
      <c r="CU16" s="1414"/>
      <c r="CV16" s="1414"/>
      <c r="CW16" s="1414"/>
      <c r="CX16" s="1414"/>
      <c r="CY16" s="1414"/>
      <c r="CZ16" s="1414"/>
      <c r="DA16" s="1414"/>
      <c r="DB16" s="1414"/>
      <c r="DC16" s="1414"/>
      <c r="DD16" s="1414"/>
      <c r="DE16" s="1414"/>
      <c r="DF16" s="1414"/>
      <c r="DG16" s="1414"/>
      <c r="DH16" s="1414"/>
      <c r="DI16" s="1414"/>
      <c r="DJ16" s="1414"/>
      <c r="DK16" s="1414"/>
      <c r="DL16" s="1414"/>
      <c r="DM16" s="1414"/>
      <c r="DN16" s="1414"/>
      <c r="DO16" s="1414"/>
      <c r="DP16" s="1414"/>
      <c r="DQ16" s="1414"/>
      <c r="DR16" s="1414"/>
      <c r="DS16" s="1414"/>
      <c r="DT16" s="1414"/>
      <c r="DU16" s="1414"/>
      <c r="DV16" s="1414"/>
      <c r="DW16" s="1414"/>
      <c r="DX16" s="1414"/>
      <c r="DY16" s="1414"/>
      <c r="DZ16" s="1414"/>
      <c r="EA16" s="1414"/>
      <c r="EB16" s="1414"/>
      <c r="EC16" s="1414"/>
      <c r="ED16" s="1414"/>
      <c r="EE16" s="1414"/>
      <c r="EF16" s="1414"/>
      <c r="EG16" s="1414"/>
      <c r="EH16" s="1414"/>
      <c r="EI16" s="1414"/>
      <c r="EJ16" s="1414"/>
      <c r="EK16" s="1414"/>
      <c r="EL16" s="1414"/>
      <c r="EM16" s="1414"/>
      <c r="EN16" s="1414"/>
      <c r="EO16" s="1414"/>
      <c r="EP16" s="1414"/>
      <c r="EQ16" s="1414"/>
      <c r="ER16" s="1414"/>
      <c r="ES16" s="1414"/>
      <c r="ET16" s="1414"/>
      <c r="EU16" s="1414"/>
      <c r="EV16" s="1414"/>
      <c r="EW16" s="1414"/>
      <c r="EX16" s="1414"/>
      <c r="EY16" s="1414"/>
      <c r="EZ16" s="1414"/>
      <c r="FA16" s="1414"/>
      <c r="FB16" s="1414"/>
      <c r="FC16" s="1414"/>
      <c r="FD16" s="1414"/>
      <c r="FE16" s="1414"/>
      <c r="FF16" s="1414"/>
      <c r="FG16" s="1414"/>
      <c r="FH16" s="1414"/>
      <c r="FI16" s="1414"/>
      <c r="FJ16" s="1414"/>
      <c r="FK16" s="1414"/>
      <c r="FL16" s="1414"/>
      <c r="FM16" s="1414"/>
      <c r="FN16" s="1414"/>
      <c r="FO16" s="1414"/>
      <c r="FP16" s="1414"/>
      <c r="FQ16" s="1414"/>
      <c r="FR16" s="1414"/>
      <c r="FS16" s="1414"/>
      <c r="FT16" s="1414"/>
      <c r="FU16" s="1414"/>
      <c r="FV16" s="1414"/>
      <c r="FW16" s="1414"/>
      <c r="FX16" s="1414"/>
      <c r="FY16" s="1414"/>
      <c r="FZ16" s="1414"/>
      <c r="GA16" s="1414"/>
      <c r="GB16" s="1414"/>
      <c r="GC16" s="1414"/>
      <c r="GD16" s="1414"/>
      <c r="GE16" s="1414"/>
      <c r="GF16" s="1414"/>
      <c r="GG16" s="1414"/>
      <c r="GH16" s="1414"/>
      <c r="GI16" s="1414"/>
      <c r="GJ16" s="1414"/>
      <c r="GK16" s="1414"/>
      <c r="GL16" s="1414"/>
      <c r="GM16" s="1414"/>
      <c r="GN16" s="1414"/>
      <c r="GO16" s="1414"/>
      <c r="GP16" s="1414"/>
      <c r="GQ16" s="1414"/>
      <c r="GR16" s="1414"/>
      <c r="GS16" s="1414"/>
      <c r="GT16" s="1414"/>
      <c r="GU16" s="1414"/>
      <c r="GV16" s="1414"/>
      <c r="GW16" s="1414"/>
      <c r="GX16" s="1414"/>
      <c r="GY16" s="1414"/>
      <c r="GZ16" s="1414"/>
      <c r="HA16" s="1414"/>
      <c r="HB16" s="1414"/>
      <c r="HC16" s="1414"/>
      <c r="HD16" s="1414"/>
      <c r="HE16" s="1414"/>
      <c r="HF16" s="1414"/>
      <c r="HG16" s="1414"/>
      <c r="HH16" s="1414"/>
      <c r="HI16" s="1414"/>
      <c r="HJ16" s="1414"/>
      <c r="HK16" s="1414"/>
      <c r="HL16" s="1414"/>
      <c r="HM16" s="1414"/>
      <c r="HN16" s="1414"/>
      <c r="HO16" s="1414"/>
      <c r="HP16" s="1414"/>
      <c r="HQ16" s="1414"/>
      <c r="HR16" s="1414"/>
      <c r="HS16" s="1414"/>
      <c r="HT16" s="1414"/>
      <c r="HU16" s="1414"/>
      <c r="HV16" s="1414"/>
      <c r="HW16" s="1414"/>
      <c r="HX16" s="1414"/>
      <c r="HY16" s="1414"/>
      <c r="HZ16" s="1414"/>
      <c r="IA16" s="1414"/>
      <c r="IB16" s="1414"/>
      <c r="IC16" s="1414"/>
      <c r="ID16" s="1414"/>
      <c r="IE16" s="1414"/>
      <c r="IF16" s="1414"/>
      <c r="IG16" s="1414"/>
      <c r="IH16" s="1414"/>
      <c r="II16" s="1414"/>
      <c r="IJ16" s="1414"/>
      <c r="IK16" s="1414"/>
    </row>
    <row r="17" spans="1:245" ht="19.5" customHeight="1" x14ac:dyDescent="0.3">
      <c r="A17" s="1414"/>
      <c r="B17" s="1444"/>
      <c r="C17" s="1445"/>
      <c r="D17" s="1446"/>
      <c r="E17" s="1446"/>
      <c r="F17" s="1446"/>
      <c r="P17" s="1416"/>
      <c r="Q17" s="1416"/>
      <c r="R17" s="1416"/>
      <c r="S17" s="1416"/>
      <c r="T17" s="1416"/>
      <c r="U17" s="1416"/>
      <c r="V17" s="1416"/>
      <c r="W17" s="1414"/>
      <c r="X17" s="1414"/>
      <c r="Y17" s="1414"/>
      <c r="Z17" s="1414"/>
      <c r="AA17" s="1414"/>
      <c r="AB17" s="1414"/>
      <c r="AC17" s="1414"/>
      <c r="AD17" s="1414"/>
      <c r="AE17" s="1414"/>
      <c r="AF17" s="1414"/>
      <c r="AG17" s="1414"/>
      <c r="AH17" s="1414"/>
      <c r="AI17" s="1414"/>
      <c r="AJ17" s="1414"/>
      <c r="AK17" s="1414"/>
      <c r="AL17" s="1414"/>
      <c r="AM17" s="1414"/>
      <c r="AN17" s="1414"/>
      <c r="AO17" s="1414"/>
      <c r="AP17" s="1414"/>
      <c r="AQ17" s="1414"/>
      <c r="AR17" s="1414"/>
      <c r="AS17" s="1414"/>
      <c r="AT17" s="1414"/>
      <c r="AU17" s="1414"/>
      <c r="AV17" s="1414"/>
      <c r="AW17" s="1414"/>
      <c r="AX17" s="1414"/>
      <c r="AY17" s="1414"/>
      <c r="AZ17" s="1414"/>
      <c r="BA17" s="1414"/>
      <c r="BB17" s="1414"/>
      <c r="BC17" s="1414"/>
      <c r="BD17" s="1414"/>
      <c r="BE17" s="1414"/>
      <c r="BF17" s="1414"/>
      <c r="BG17" s="1414"/>
      <c r="BH17" s="1414"/>
      <c r="BI17" s="1414"/>
      <c r="BJ17" s="1414"/>
      <c r="BK17" s="1414"/>
      <c r="BL17" s="1414"/>
      <c r="BM17" s="1414"/>
      <c r="BN17" s="1414"/>
      <c r="BO17" s="1414"/>
      <c r="BP17" s="1414"/>
      <c r="BQ17" s="1414"/>
      <c r="BR17" s="1414"/>
      <c r="BS17" s="1414"/>
      <c r="BT17" s="1414"/>
      <c r="BU17" s="1414"/>
      <c r="BV17" s="1414"/>
      <c r="BW17" s="1414"/>
      <c r="BX17" s="1414"/>
      <c r="BY17" s="1414"/>
      <c r="BZ17" s="1414"/>
      <c r="CA17" s="1414"/>
      <c r="CB17" s="1414"/>
      <c r="CC17" s="1414"/>
      <c r="CD17" s="1414"/>
      <c r="CE17" s="1414"/>
      <c r="CF17" s="1414"/>
      <c r="CG17" s="1414"/>
      <c r="CH17" s="1414"/>
      <c r="CI17" s="1414"/>
      <c r="CJ17" s="1414"/>
      <c r="CK17" s="1414"/>
      <c r="CL17" s="1414"/>
      <c r="CM17" s="1414"/>
      <c r="CN17" s="1414"/>
      <c r="CO17" s="1414"/>
      <c r="CP17" s="1414"/>
      <c r="CQ17" s="1414"/>
      <c r="CR17" s="1414"/>
      <c r="CS17" s="1414"/>
      <c r="CT17" s="1414"/>
      <c r="CU17" s="1414"/>
      <c r="CV17" s="1414"/>
      <c r="CW17" s="1414"/>
      <c r="CX17" s="1414"/>
      <c r="CY17" s="1414"/>
      <c r="CZ17" s="1414"/>
      <c r="DA17" s="1414"/>
      <c r="DB17" s="1414"/>
      <c r="DC17" s="1414"/>
      <c r="DD17" s="1414"/>
      <c r="DE17" s="1414"/>
      <c r="DF17" s="1414"/>
      <c r="DG17" s="1414"/>
      <c r="DH17" s="1414"/>
      <c r="DI17" s="1414"/>
      <c r="DJ17" s="1414"/>
      <c r="DK17" s="1414"/>
      <c r="DL17" s="1414"/>
      <c r="DM17" s="1414"/>
      <c r="DN17" s="1414"/>
      <c r="DO17" s="1414"/>
      <c r="DP17" s="1414"/>
      <c r="DQ17" s="1414"/>
      <c r="DR17" s="1414"/>
      <c r="DS17" s="1414"/>
      <c r="DT17" s="1414"/>
      <c r="DU17" s="1414"/>
      <c r="DV17" s="1414"/>
      <c r="DW17" s="1414"/>
      <c r="DX17" s="1414"/>
      <c r="DY17" s="1414"/>
      <c r="DZ17" s="1414"/>
      <c r="EA17" s="1414"/>
      <c r="EB17" s="1414"/>
      <c r="EC17" s="1414"/>
      <c r="ED17" s="1414"/>
      <c r="EE17" s="1414"/>
      <c r="EF17" s="1414"/>
      <c r="EG17" s="1414"/>
      <c r="EH17" s="1414"/>
      <c r="EI17" s="1414"/>
      <c r="EJ17" s="1414"/>
      <c r="EK17" s="1414"/>
      <c r="EL17" s="1414"/>
      <c r="EM17" s="1414"/>
      <c r="EN17" s="1414"/>
      <c r="EO17" s="1414"/>
      <c r="EP17" s="1414"/>
      <c r="EQ17" s="1414"/>
      <c r="ER17" s="1414"/>
      <c r="ES17" s="1414"/>
      <c r="ET17" s="1414"/>
      <c r="EU17" s="1414"/>
      <c r="EV17" s="1414"/>
      <c r="EW17" s="1414"/>
      <c r="EX17" s="1414"/>
      <c r="EY17" s="1414"/>
      <c r="EZ17" s="1414"/>
      <c r="FA17" s="1414"/>
      <c r="FB17" s="1414"/>
      <c r="FC17" s="1414"/>
      <c r="FD17" s="1414"/>
      <c r="FE17" s="1414"/>
      <c r="FF17" s="1414"/>
      <c r="FG17" s="1414"/>
      <c r="FH17" s="1414"/>
      <c r="FI17" s="1414"/>
      <c r="FJ17" s="1414"/>
      <c r="FK17" s="1414"/>
      <c r="FL17" s="1414"/>
      <c r="FM17" s="1414"/>
      <c r="FN17" s="1414"/>
      <c r="FO17" s="1414"/>
      <c r="FP17" s="1414"/>
      <c r="FQ17" s="1414"/>
      <c r="FR17" s="1414"/>
      <c r="FS17" s="1414"/>
      <c r="FT17" s="1414"/>
      <c r="FU17" s="1414"/>
      <c r="FV17" s="1414"/>
      <c r="FW17" s="1414"/>
      <c r="FX17" s="1414"/>
      <c r="FY17" s="1414"/>
      <c r="FZ17" s="1414"/>
      <c r="GA17" s="1414"/>
      <c r="GB17" s="1414"/>
      <c r="GC17" s="1414"/>
      <c r="GD17" s="1414"/>
      <c r="GE17" s="1414"/>
      <c r="GF17" s="1414"/>
      <c r="GG17" s="1414"/>
      <c r="GH17" s="1414"/>
      <c r="GI17" s="1414"/>
      <c r="GJ17" s="1414"/>
      <c r="GK17" s="1414"/>
      <c r="GL17" s="1414"/>
      <c r="GM17" s="1414"/>
      <c r="GN17" s="1414"/>
      <c r="GO17" s="1414"/>
      <c r="GP17" s="1414"/>
      <c r="GQ17" s="1414"/>
      <c r="GR17" s="1414"/>
      <c r="GS17" s="1414"/>
      <c r="GT17" s="1414"/>
      <c r="GU17" s="1414"/>
      <c r="GV17" s="1414"/>
      <c r="GW17" s="1414"/>
      <c r="GX17" s="1414"/>
      <c r="GY17" s="1414"/>
      <c r="GZ17" s="1414"/>
      <c r="HA17" s="1414"/>
      <c r="HB17" s="1414"/>
      <c r="HC17" s="1414"/>
      <c r="HD17" s="1414"/>
      <c r="HE17" s="1414"/>
      <c r="HF17" s="1414"/>
      <c r="HG17" s="1414"/>
      <c r="HH17" s="1414"/>
      <c r="HI17" s="1414"/>
      <c r="HJ17" s="1414"/>
      <c r="HK17" s="1414"/>
      <c r="HL17" s="1414"/>
      <c r="HM17" s="1414"/>
      <c r="HN17" s="1414"/>
      <c r="HO17" s="1414"/>
      <c r="HP17" s="1414"/>
      <c r="HQ17" s="1414"/>
      <c r="HR17" s="1414"/>
      <c r="HS17" s="1414"/>
      <c r="HT17" s="1414"/>
      <c r="HU17" s="1414"/>
      <c r="HV17" s="1414"/>
      <c r="HW17" s="1414"/>
      <c r="HX17" s="1414"/>
      <c r="HY17" s="1414"/>
      <c r="HZ17" s="1414"/>
      <c r="IA17" s="1414"/>
      <c r="IB17" s="1414"/>
      <c r="IC17" s="1414"/>
      <c r="ID17" s="1414"/>
      <c r="IE17" s="1414"/>
      <c r="IF17" s="1414"/>
      <c r="IG17" s="1414"/>
      <c r="IH17" s="1414"/>
      <c r="II17" s="1414"/>
      <c r="IJ17" s="1414"/>
      <c r="IK17" s="1414"/>
    </row>
    <row r="18" spans="1:245" ht="19.5" customHeight="1" x14ac:dyDescent="0.3">
      <c r="A18" s="1420" t="s">
        <v>1381</v>
      </c>
      <c r="B18" s="1445"/>
      <c r="C18" s="1446"/>
      <c r="D18" s="1414"/>
      <c r="E18" s="1414"/>
      <c r="P18" s="1416"/>
      <c r="Q18" s="1416"/>
      <c r="R18" s="1416"/>
      <c r="S18" s="1416"/>
      <c r="T18" s="1416"/>
      <c r="U18" s="1416"/>
      <c r="V18" s="1416"/>
      <c r="W18" s="1414"/>
      <c r="X18" s="1414"/>
      <c r="Y18" s="1414"/>
      <c r="Z18" s="1414"/>
      <c r="AA18" s="1414"/>
      <c r="AB18" s="1414"/>
      <c r="AC18" s="1414"/>
      <c r="AD18" s="1414"/>
      <c r="AE18" s="1414"/>
      <c r="AF18" s="1414"/>
      <c r="AG18" s="1414"/>
      <c r="AH18" s="1414"/>
      <c r="AI18" s="1414"/>
      <c r="AJ18" s="1414"/>
      <c r="AK18" s="1414"/>
      <c r="AL18" s="1414"/>
      <c r="AM18" s="1414"/>
      <c r="AN18" s="1414"/>
      <c r="AO18" s="1414"/>
      <c r="AP18" s="1414"/>
      <c r="AQ18" s="1414"/>
      <c r="AR18" s="1414"/>
      <c r="AS18" s="1414"/>
      <c r="AT18" s="1414"/>
      <c r="AU18" s="1414"/>
      <c r="AV18" s="1414"/>
      <c r="AW18" s="1414"/>
      <c r="AX18" s="1414"/>
      <c r="AY18" s="1414"/>
      <c r="AZ18" s="1414"/>
      <c r="BA18" s="1414"/>
      <c r="BB18" s="1414"/>
      <c r="BC18" s="1414"/>
      <c r="BD18" s="1414"/>
      <c r="BE18" s="1414"/>
      <c r="BF18" s="1414"/>
      <c r="BG18" s="1414"/>
      <c r="BH18" s="1414"/>
      <c r="BI18" s="1414"/>
      <c r="BJ18" s="1414"/>
      <c r="BK18" s="1414"/>
      <c r="BL18" s="1414"/>
      <c r="BM18" s="1414"/>
      <c r="BN18" s="1414"/>
      <c r="BO18" s="1414"/>
      <c r="BP18" s="1414"/>
      <c r="BQ18" s="1414"/>
      <c r="BR18" s="1414"/>
      <c r="BS18" s="1414"/>
      <c r="BT18" s="1414"/>
      <c r="BU18" s="1414"/>
      <c r="BV18" s="1414"/>
      <c r="BW18" s="1414"/>
      <c r="BX18" s="1414"/>
      <c r="BY18" s="1414"/>
      <c r="BZ18" s="1414"/>
      <c r="CA18" s="1414"/>
      <c r="CB18" s="1414"/>
      <c r="CC18" s="1414"/>
      <c r="CD18" s="1414"/>
      <c r="CE18" s="1414"/>
      <c r="CF18" s="1414"/>
      <c r="CG18" s="1414"/>
      <c r="CH18" s="1414"/>
      <c r="CI18" s="1414"/>
      <c r="CJ18" s="1414"/>
      <c r="CK18" s="1414"/>
      <c r="CL18" s="1414"/>
      <c r="CM18" s="1414"/>
      <c r="CN18" s="1414"/>
      <c r="CO18" s="1414"/>
      <c r="CP18" s="1414"/>
      <c r="CQ18" s="1414"/>
      <c r="CR18" s="1414"/>
      <c r="CS18" s="1414"/>
      <c r="CT18" s="1414"/>
      <c r="CU18" s="1414"/>
      <c r="CV18" s="1414"/>
      <c r="CW18" s="1414"/>
      <c r="CX18" s="1414"/>
      <c r="CY18" s="1414"/>
      <c r="CZ18" s="1414"/>
      <c r="DA18" s="1414"/>
      <c r="DB18" s="1414"/>
      <c r="DC18" s="1414"/>
      <c r="DD18" s="1414"/>
      <c r="DE18" s="1414"/>
      <c r="DF18" s="1414"/>
      <c r="DG18" s="1414"/>
      <c r="DH18" s="1414"/>
      <c r="DI18" s="1414"/>
      <c r="DJ18" s="1414"/>
      <c r="DK18" s="1414"/>
      <c r="DL18" s="1414"/>
      <c r="DM18" s="1414"/>
      <c r="DN18" s="1414"/>
      <c r="DO18" s="1414"/>
      <c r="DP18" s="1414"/>
      <c r="DQ18" s="1414"/>
      <c r="DR18" s="1414"/>
      <c r="DS18" s="1414"/>
      <c r="DT18" s="1414"/>
      <c r="DU18" s="1414"/>
      <c r="DV18" s="1414"/>
      <c r="DW18" s="1414"/>
      <c r="DX18" s="1414"/>
      <c r="DY18" s="1414"/>
      <c r="DZ18" s="1414"/>
      <c r="EA18" s="1414"/>
      <c r="EB18" s="1414"/>
      <c r="EC18" s="1414"/>
      <c r="ED18" s="1414"/>
      <c r="EE18" s="1414"/>
      <c r="EF18" s="1414"/>
      <c r="EG18" s="1414"/>
      <c r="EH18" s="1414"/>
      <c r="EI18" s="1414"/>
      <c r="EJ18" s="1414"/>
      <c r="EK18" s="1414"/>
      <c r="EL18" s="1414"/>
      <c r="EM18" s="1414"/>
      <c r="EN18" s="1414"/>
      <c r="EO18" s="1414"/>
      <c r="EP18" s="1414"/>
      <c r="EQ18" s="1414"/>
      <c r="ER18" s="1414"/>
      <c r="ES18" s="1414"/>
      <c r="ET18" s="1414"/>
      <c r="EU18" s="1414"/>
      <c r="EV18" s="1414"/>
      <c r="EW18" s="1414"/>
      <c r="EX18" s="1414"/>
      <c r="EY18" s="1414"/>
      <c r="EZ18" s="1414"/>
      <c r="FA18" s="1414"/>
      <c r="FB18" s="1414"/>
      <c r="FC18" s="1414"/>
      <c r="FD18" s="1414"/>
      <c r="FE18" s="1414"/>
      <c r="FF18" s="1414"/>
      <c r="FG18" s="1414"/>
      <c r="FH18" s="1414"/>
      <c r="FI18" s="1414"/>
      <c r="FJ18" s="1414"/>
      <c r="FK18" s="1414"/>
      <c r="FL18" s="1414"/>
      <c r="FM18" s="1414"/>
      <c r="FN18" s="1414"/>
      <c r="FO18" s="1414"/>
      <c r="FP18" s="1414"/>
      <c r="FQ18" s="1414"/>
      <c r="FR18" s="1414"/>
      <c r="FS18" s="1414"/>
      <c r="FT18" s="1414"/>
      <c r="FU18" s="1414"/>
      <c r="FV18" s="1414"/>
      <c r="FW18" s="1414"/>
      <c r="FX18" s="1414"/>
      <c r="FY18" s="1414"/>
      <c r="FZ18" s="1414"/>
      <c r="GA18" s="1414"/>
      <c r="GB18" s="1414"/>
      <c r="GC18" s="1414"/>
      <c r="GD18" s="1414"/>
      <c r="GE18" s="1414"/>
      <c r="GF18" s="1414"/>
      <c r="GG18" s="1414"/>
      <c r="GH18" s="1414"/>
      <c r="GI18" s="1414"/>
      <c r="GJ18" s="1414"/>
      <c r="GK18" s="1414"/>
      <c r="GL18" s="1414"/>
      <c r="GM18" s="1414"/>
      <c r="GN18" s="1414"/>
      <c r="GO18" s="1414"/>
      <c r="GP18" s="1414"/>
      <c r="GQ18" s="1414"/>
      <c r="GR18" s="1414"/>
      <c r="GS18" s="1414"/>
      <c r="GT18" s="1414"/>
      <c r="GU18" s="1414"/>
      <c r="GV18" s="1414"/>
      <c r="GW18" s="1414"/>
      <c r="GX18" s="1414"/>
      <c r="GY18" s="1414"/>
      <c r="GZ18" s="1414"/>
      <c r="HA18" s="1414"/>
      <c r="HB18" s="1414"/>
      <c r="HC18" s="1414"/>
      <c r="HD18" s="1414"/>
      <c r="HE18" s="1414"/>
      <c r="HF18" s="1414"/>
      <c r="HG18" s="1414"/>
      <c r="HH18" s="1414"/>
      <c r="HI18" s="1414"/>
      <c r="HJ18" s="1414"/>
      <c r="HK18" s="1414"/>
      <c r="HL18" s="1414"/>
      <c r="HM18" s="1414"/>
      <c r="HN18" s="1414"/>
      <c r="HO18" s="1414"/>
      <c r="HP18" s="1414"/>
      <c r="HQ18" s="1414"/>
      <c r="HR18" s="1414"/>
      <c r="HS18" s="1414"/>
      <c r="HT18" s="1414"/>
      <c r="HU18" s="1414"/>
      <c r="HV18" s="1414"/>
      <c r="HW18" s="1414"/>
      <c r="HX18" s="1414"/>
      <c r="HY18" s="1414"/>
      <c r="HZ18" s="1414"/>
      <c r="IA18" s="1414"/>
      <c r="IB18" s="1414"/>
      <c r="IC18" s="1414"/>
      <c r="ID18" s="1414"/>
      <c r="IE18" s="1414"/>
      <c r="IF18" s="1414"/>
      <c r="IG18" s="1414"/>
      <c r="IH18" s="1414"/>
      <c r="II18" s="1414"/>
      <c r="IJ18" s="1414"/>
      <c r="IK18" s="1414"/>
    </row>
    <row r="19" spans="1:245" ht="19.5" customHeight="1" x14ac:dyDescent="0.3">
      <c r="A19" s="1444"/>
      <c r="B19" s="1438"/>
      <c r="C19" s="1438"/>
      <c r="D19" s="1438"/>
      <c r="E19" s="1438"/>
      <c r="F19" s="1438"/>
      <c r="G19" s="1438"/>
      <c r="H19" s="1438"/>
      <c r="J19" s="71" t="s">
        <v>163</v>
      </c>
      <c r="K19" s="47" t="s">
        <v>164</v>
      </c>
      <c r="L19" s="47"/>
      <c r="P19" s="1416"/>
      <c r="Q19" s="1416"/>
      <c r="R19" s="1416"/>
      <c r="S19" s="1416"/>
      <c r="T19" s="1416"/>
      <c r="U19" s="1416"/>
      <c r="V19" s="1416"/>
      <c r="W19" s="1414"/>
      <c r="X19" s="1414"/>
      <c r="Y19" s="1414"/>
      <c r="Z19" s="1414"/>
      <c r="AA19" s="1414"/>
      <c r="AB19" s="1414"/>
      <c r="AC19" s="1414"/>
      <c r="AD19" s="1414"/>
      <c r="AE19" s="1414"/>
      <c r="AF19" s="1414"/>
      <c r="AG19" s="1414"/>
      <c r="AH19" s="1414"/>
      <c r="AI19" s="1414"/>
      <c r="AJ19" s="1414"/>
      <c r="AK19" s="1414"/>
      <c r="AL19" s="1414"/>
      <c r="AM19" s="1414"/>
      <c r="AN19" s="1414"/>
      <c r="AO19" s="1414"/>
      <c r="AP19" s="1414"/>
      <c r="AQ19" s="1414"/>
      <c r="AR19" s="1414"/>
      <c r="AS19" s="1414"/>
      <c r="AT19" s="1414"/>
      <c r="AU19" s="1414"/>
      <c r="AV19" s="1414"/>
      <c r="AW19" s="1414"/>
      <c r="AX19" s="1414"/>
      <c r="AY19" s="1414"/>
      <c r="AZ19" s="1414"/>
      <c r="BA19" s="1414"/>
      <c r="BB19" s="1414"/>
      <c r="BC19" s="1414"/>
      <c r="BD19" s="1414"/>
      <c r="BE19" s="1414"/>
      <c r="BF19" s="1414"/>
      <c r="BG19" s="1414"/>
      <c r="BH19" s="1414"/>
      <c r="BI19" s="1414"/>
      <c r="BJ19" s="1414"/>
      <c r="BK19" s="1414"/>
      <c r="BL19" s="1414"/>
      <c r="BM19" s="1414"/>
      <c r="BN19" s="1414"/>
      <c r="BO19" s="1414"/>
      <c r="BP19" s="1414"/>
      <c r="BQ19" s="1414"/>
      <c r="BR19" s="1414"/>
      <c r="BS19" s="1414"/>
      <c r="BT19" s="1414"/>
      <c r="BU19" s="1414"/>
      <c r="BV19" s="1414"/>
      <c r="BW19" s="1414"/>
      <c r="BX19" s="1414"/>
      <c r="BY19" s="1414"/>
      <c r="BZ19" s="1414"/>
      <c r="CA19" s="1414"/>
      <c r="CB19" s="1414"/>
      <c r="CC19" s="1414"/>
      <c r="CD19" s="1414"/>
      <c r="CE19" s="1414"/>
      <c r="CF19" s="1414"/>
      <c r="CG19" s="1414"/>
      <c r="CH19" s="1414"/>
      <c r="CI19" s="1414"/>
      <c r="CJ19" s="1414"/>
      <c r="CK19" s="1414"/>
      <c r="CL19" s="1414"/>
      <c r="CM19" s="1414"/>
      <c r="CN19" s="1414"/>
      <c r="CO19" s="1414"/>
      <c r="CP19" s="1414"/>
      <c r="CQ19" s="1414"/>
      <c r="CR19" s="1414"/>
      <c r="CS19" s="1414"/>
      <c r="CT19" s="1414"/>
      <c r="CU19" s="1414"/>
      <c r="CV19" s="1414"/>
      <c r="CW19" s="1414"/>
      <c r="CX19" s="1414"/>
      <c r="CY19" s="1414"/>
      <c r="CZ19" s="1414"/>
      <c r="DA19" s="1414"/>
      <c r="DB19" s="1414"/>
      <c r="DC19" s="1414"/>
      <c r="DD19" s="1414"/>
      <c r="DE19" s="1414"/>
      <c r="DF19" s="1414"/>
      <c r="DG19" s="1414"/>
      <c r="DH19" s="1414"/>
      <c r="DI19" s="1414"/>
      <c r="DJ19" s="1414"/>
      <c r="DK19" s="1414"/>
      <c r="DL19" s="1414"/>
      <c r="DM19" s="1414"/>
      <c r="DN19" s="1414"/>
      <c r="DO19" s="1414"/>
      <c r="DP19" s="1414"/>
      <c r="DQ19" s="1414"/>
      <c r="DR19" s="1414"/>
      <c r="DS19" s="1414"/>
      <c r="DT19" s="1414"/>
      <c r="DU19" s="1414"/>
      <c r="DV19" s="1414"/>
      <c r="DW19" s="1414"/>
      <c r="DX19" s="1414"/>
      <c r="DY19" s="1414"/>
      <c r="DZ19" s="1414"/>
      <c r="EA19" s="1414"/>
      <c r="EB19" s="1414"/>
      <c r="EC19" s="1414"/>
      <c r="ED19" s="1414"/>
      <c r="EE19" s="1414"/>
      <c r="EF19" s="1414"/>
      <c r="EG19" s="1414"/>
      <c r="EH19" s="1414"/>
      <c r="EI19" s="1414"/>
      <c r="EJ19" s="1414"/>
      <c r="EK19" s="1414"/>
      <c r="EL19" s="1414"/>
      <c r="EM19" s="1414"/>
      <c r="EN19" s="1414"/>
      <c r="EO19" s="1414"/>
      <c r="EP19" s="1414"/>
      <c r="EQ19" s="1414"/>
      <c r="ER19" s="1414"/>
      <c r="ES19" s="1414"/>
      <c r="ET19" s="1414"/>
      <c r="EU19" s="1414"/>
      <c r="EV19" s="1414"/>
      <c r="EW19" s="1414"/>
      <c r="EX19" s="1414"/>
      <c r="EY19" s="1414"/>
      <c r="EZ19" s="1414"/>
      <c r="FA19" s="1414"/>
      <c r="FB19" s="1414"/>
      <c r="FC19" s="1414"/>
      <c r="FD19" s="1414"/>
      <c r="FE19" s="1414"/>
      <c r="FF19" s="1414"/>
      <c r="FG19" s="1414"/>
      <c r="FH19" s="1414"/>
      <c r="FI19" s="1414"/>
      <c r="FJ19" s="1414"/>
      <c r="FK19" s="1414"/>
      <c r="FL19" s="1414"/>
      <c r="FM19" s="1414"/>
      <c r="FN19" s="1414"/>
      <c r="FO19" s="1414"/>
      <c r="FP19" s="1414"/>
      <c r="FQ19" s="1414"/>
      <c r="FR19" s="1414"/>
      <c r="FS19" s="1414"/>
      <c r="FT19" s="1414"/>
      <c r="FU19" s="1414"/>
      <c r="FV19" s="1414"/>
      <c r="FW19" s="1414"/>
      <c r="FX19" s="1414"/>
      <c r="FY19" s="1414"/>
      <c r="FZ19" s="1414"/>
      <c r="GA19" s="1414"/>
      <c r="GB19" s="1414"/>
      <c r="GC19" s="1414"/>
      <c r="GD19" s="1414"/>
      <c r="GE19" s="1414"/>
      <c r="GF19" s="1414"/>
      <c r="GG19" s="1414"/>
      <c r="GH19" s="1414"/>
      <c r="GI19" s="1414"/>
      <c r="GJ19" s="1414"/>
      <c r="GK19" s="1414"/>
      <c r="GL19" s="1414"/>
      <c r="GM19" s="1414"/>
      <c r="GN19" s="1414"/>
      <c r="GO19" s="1414"/>
      <c r="GP19" s="1414"/>
      <c r="GQ19" s="1414"/>
      <c r="GR19" s="1414"/>
      <c r="GS19" s="1414"/>
      <c r="GT19" s="1414"/>
      <c r="GU19" s="1414"/>
      <c r="GV19" s="1414"/>
      <c r="GW19" s="1414"/>
      <c r="GX19" s="1414"/>
      <c r="GY19" s="1414"/>
      <c r="GZ19" s="1414"/>
      <c r="HA19" s="1414"/>
      <c r="HB19" s="1414"/>
      <c r="HC19" s="1414"/>
      <c r="HD19" s="1414"/>
      <c r="HE19" s="1414"/>
      <c r="HF19" s="1414"/>
      <c r="HG19" s="1414"/>
      <c r="HH19" s="1414"/>
      <c r="HI19" s="1414"/>
      <c r="HJ19" s="1414"/>
      <c r="HK19" s="1414"/>
      <c r="HL19" s="1414"/>
      <c r="HM19" s="1414"/>
      <c r="HN19" s="1414"/>
      <c r="HO19" s="1414"/>
      <c r="HP19" s="1414"/>
      <c r="HQ19" s="1414"/>
      <c r="HR19" s="1414"/>
      <c r="HS19" s="1414"/>
      <c r="HT19" s="1414"/>
      <c r="HU19" s="1414"/>
      <c r="HV19" s="1414"/>
      <c r="HW19" s="1414"/>
      <c r="HX19" s="1414"/>
      <c r="HY19" s="1414"/>
      <c r="HZ19" s="1414"/>
      <c r="IA19" s="1414"/>
      <c r="IB19" s="1414"/>
      <c r="IC19" s="1414"/>
      <c r="ID19" s="1414"/>
      <c r="IE19" s="1414"/>
      <c r="IF19" s="1414"/>
      <c r="IG19" s="1414"/>
      <c r="IH19" s="1414"/>
      <c r="II19" s="1414"/>
      <c r="IJ19" s="1414"/>
      <c r="IK19" s="1414"/>
    </row>
    <row r="20" spans="1:245" ht="19.5" customHeight="1" x14ac:dyDescent="0.3">
      <c r="A20" s="1414"/>
      <c r="B20" s="1447" t="s">
        <v>1384</v>
      </c>
      <c r="C20" s="1447" t="s">
        <v>1361</v>
      </c>
      <c r="D20" s="1447" t="s">
        <v>1076</v>
      </c>
      <c r="E20" s="1448" t="s">
        <v>1385</v>
      </c>
      <c r="F20" s="1448" t="s">
        <v>1193</v>
      </c>
      <c r="G20" s="1438"/>
      <c r="H20" s="1438"/>
      <c r="J20" s="71" t="s">
        <v>317</v>
      </c>
      <c r="K20" s="47" t="s">
        <v>306</v>
      </c>
      <c r="P20" s="1416"/>
      <c r="Q20" s="1416"/>
      <c r="R20" s="1416"/>
      <c r="S20" s="1416"/>
      <c r="T20" s="1416"/>
      <c r="U20" s="1416"/>
      <c r="V20" s="1416"/>
      <c r="W20" s="1414"/>
      <c r="X20" s="1414"/>
      <c r="Y20" s="1414"/>
      <c r="Z20" s="1414"/>
      <c r="AA20" s="1414"/>
      <c r="AB20" s="1414"/>
      <c r="AC20" s="1414"/>
      <c r="AD20" s="1414"/>
      <c r="AE20" s="1414"/>
      <c r="AF20" s="1414"/>
      <c r="AG20" s="1414"/>
      <c r="AH20" s="1414"/>
      <c r="AI20" s="1414"/>
      <c r="AJ20" s="1414"/>
      <c r="AK20" s="1414"/>
      <c r="AL20" s="1414"/>
      <c r="AM20" s="1414"/>
      <c r="AN20" s="1414"/>
      <c r="AO20" s="1414"/>
      <c r="AP20" s="1414"/>
      <c r="AQ20" s="1414"/>
      <c r="AR20" s="1414"/>
      <c r="AS20" s="1414"/>
      <c r="AT20" s="1414"/>
      <c r="AU20" s="1414"/>
      <c r="AV20" s="1414"/>
      <c r="AW20" s="1414"/>
      <c r="AX20" s="1414"/>
      <c r="AY20" s="1414"/>
      <c r="AZ20" s="1414"/>
      <c r="BA20" s="1414"/>
      <c r="BB20" s="1414"/>
      <c r="BC20" s="1414"/>
      <c r="BD20" s="1414"/>
      <c r="BE20" s="1414"/>
      <c r="BF20" s="1414"/>
      <c r="BG20" s="1414"/>
      <c r="BH20" s="1414"/>
      <c r="BI20" s="1414"/>
      <c r="BJ20" s="1414"/>
      <c r="BK20" s="1414"/>
      <c r="BL20" s="1414"/>
      <c r="BM20" s="1414"/>
      <c r="BN20" s="1414"/>
      <c r="BO20" s="1414"/>
      <c r="BP20" s="1414"/>
      <c r="BQ20" s="1414"/>
      <c r="BR20" s="1414"/>
      <c r="BS20" s="1414"/>
      <c r="BT20" s="1414"/>
      <c r="BU20" s="1414"/>
      <c r="BV20" s="1414"/>
      <c r="BW20" s="1414"/>
      <c r="BX20" s="1414"/>
      <c r="BY20" s="1414"/>
      <c r="BZ20" s="1414"/>
      <c r="CA20" s="1414"/>
      <c r="CB20" s="1414"/>
      <c r="CC20" s="1414"/>
      <c r="CD20" s="1414"/>
      <c r="CE20" s="1414"/>
      <c r="CF20" s="1414"/>
      <c r="CG20" s="1414"/>
      <c r="CH20" s="1414"/>
      <c r="CI20" s="1414"/>
      <c r="CJ20" s="1414"/>
      <c r="CK20" s="1414"/>
      <c r="CL20" s="1414"/>
      <c r="CM20" s="1414"/>
      <c r="CN20" s="1414"/>
      <c r="CO20" s="1414"/>
      <c r="CP20" s="1414"/>
      <c r="CQ20" s="1414"/>
      <c r="CR20" s="1414"/>
      <c r="CS20" s="1414"/>
      <c r="CT20" s="1414"/>
      <c r="CU20" s="1414"/>
      <c r="CV20" s="1414"/>
      <c r="CW20" s="1414"/>
      <c r="CX20" s="1414"/>
      <c r="CY20" s="1414"/>
      <c r="CZ20" s="1414"/>
      <c r="DA20" s="1414"/>
      <c r="DB20" s="1414"/>
      <c r="DC20" s="1414"/>
      <c r="DD20" s="1414"/>
      <c r="DE20" s="1414"/>
      <c r="DF20" s="1414"/>
      <c r="DG20" s="1414"/>
      <c r="DH20" s="1414"/>
      <c r="DI20" s="1414"/>
      <c r="DJ20" s="1414"/>
      <c r="DK20" s="1414"/>
      <c r="DL20" s="1414"/>
      <c r="DM20" s="1414"/>
      <c r="DN20" s="1414"/>
      <c r="DO20" s="1414"/>
      <c r="DP20" s="1414"/>
      <c r="DQ20" s="1414"/>
      <c r="DR20" s="1414"/>
      <c r="DS20" s="1414"/>
      <c r="DT20" s="1414"/>
      <c r="DU20" s="1414"/>
      <c r="DV20" s="1414"/>
      <c r="DW20" s="1414"/>
      <c r="DX20" s="1414"/>
      <c r="DY20" s="1414"/>
      <c r="DZ20" s="1414"/>
      <c r="EA20" s="1414"/>
      <c r="EB20" s="1414"/>
      <c r="EC20" s="1414"/>
      <c r="ED20" s="1414"/>
      <c r="EE20" s="1414"/>
      <c r="EF20" s="1414"/>
      <c r="EG20" s="1414"/>
      <c r="EH20" s="1414"/>
      <c r="EI20" s="1414"/>
      <c r="EJ20" s="1414"/>
      <c r="EK20" s="1414"/>
      <c r="EL20" s="1414"/>
      <c r="EM20" s="1414"/>
      <c r="EN20" s="1414"/>
      <c r="EO20" s="1414"/>
      <c r="EP20" s="1414"/>
      <c r="EQ20" s="1414"/>
      <c r="ER20" s="1414"/>
      <c r="ES20" s="1414"/>
      <c r="ET20" s="1414"/>
      <c r="EU20" s="1414"/>
      <c r="EV20" s="1414"/>
      <c r="EW20" s="1414"/>
      <c r="EX20" s="1414"/>
      <c r="EY20" s="1414"/>
      <c r="EZ20" s="1414"/>
      <c r="FA20" s="1414"/>
      <c r="FB20" s="1414"/>
      <c r="FC20" s="1414"/>
      <c r="FD20" s="1414"/>
      <c r="FE20" s="1414"/>
      <c r="FF20" s="1414"/>
      <c r="FG20" s="1414"/>
      <c r="FH20" s="1414"/>
      <c r="FI20" s="1414"/>
      <c r="FJ20" s="1414"/>
      <c r="FK20" s="1414"/>
      <c r="FL20" s="1414"/>
      <c r="FM20" s="1414"/>
      <c r="FN20" s="1414"/>
      <c r="FO20" s="1414"/>
      <c r="FP20" s="1414"/>
      <c r="FQ20" s="1414"/>
      <c r="FR20" s="1414"/>
      <c r="FS20" s="1414"/>
      <c r="FT20" s="1414"/>
      <c r="FU20" s="1414"/>
      <c r="FV20" s="1414"/>
      <c r="FW20" s="1414"/>
      <c r="FX20" s="1414"/>
      <c r="FY20" s="1414"/>
      <c r="FZ20" s="1414"/>
      <c r="GA20" s="1414"/>
      <c r="GB20" s="1414"/>
      <c r="GC20" s="1414"/>
      <c r="GD20" s="1414"/>
      <c r="GE20" s="1414"/>
      <c r="GF20" s="1414"/>
      <c r="GG20" s="1414"/>
      <c r="GH20" s="1414"/>
      <c r="GI20" s="1414"/>
      <c r="GJ20" s="1414"/>
      <c r="GK20" s="1414"/>
      <c r="GL20" s="1414"/>
      <c r="GM20" s="1414"/>
      <c r="GN20" s="1414"/>
      <c r="GO20" s="1414"/>
      <c r="GP20" s="1414"/>
      <c r="GQ20" s="1414"/>
      <c r="GR20" s="1414"/>
      <c r="GS20" s="1414"/>
      <c r="GT20" s="1414"/>
      <c r="GU20" s="1414"/>
      <c r="GV20" s="1414"/>
      <c r="GW20" s="1414"/>
      <c r="GX20" s="1414"/>
      <c r="GY20" s="1414"/>
      <c r="GZ20" s="1414"/>
      <c r="HA20" s="1414"/>
      <c r="HB20" s="1414"/>
      <c r="HC20" s="1414"/>
      <c r="HD20" s="1414"/>
      <c r="HE20" s="1414"/>
      <c r="HF20" s="1414"/>
      <c r="HG20" s="1414"/>
      <c r="HH20" s="1414"/>
      <c r="HI20" s="1414"/>
      <c r="HJ20" s="1414"/>
      <c r="HK20" s="1414"/>
      <c r="HL20" s="1414"/>
      <c r="HM20" s="1414"/>
      <c r="HN20" s="1414"/>
      <c r="HO20" s="1414"/>
      <c r="HP20" s="1414"/>
      <c r="HQ20" s="1414"/>
      <c r="HR20" s="1414"/>
      <c r="HS20" s="1414"/>
      <c r="HT20" s="1414"/>
      <c r="HU20" s="1414"/>
      <c r="HV20" s="1414"/>
      <c r="HW20" s="1414"/>
      <c r="HX20" s="1414"/>
      <c r="HY20" s="1414"/>
      <c r="HZ20" s="1414"/>
      <c r="IA20" s="1414"/>
      <c r="IB20" s="1414"/>
      <c r="IC20" s="1414"/>
      <c r="ID20" s="1414"/>
      <c r="IE20" s="1414"/>
      <c r="IF20" s="1414"/>
      <c r="IG20" s="1414"/>
      <c r="IH20" s="1414"/>
      <c r="II20" s="1414"/>
      <c r="IJ20" s="1414"/>
      <c r="IK20" s="1414"/>
    </row>
    <row r="21" spans="1:245" ht="19.5" customHeight="1" x14ac:dyDescent="0.3">
      <c r="A21" s="1414"/>
      <c r="B21" s="1449" t="s">
        <v>1892</v>
      </c>
      <c r="C21" s="1449" t="s">
        <v>1366</v>
      </c>
      <c r="D21" s="1450" t="s">
        <v>1002</v>
      </c>
      <c r="E21" s="1451" t="s">
        <v>166</v>
      </c>
      <c r="F21" s="1452">
        <v>80667.790000000008</v>
      </c>
      <c r="G21" s="1438"/>
      <c r="H21" s="1438"/>
      <c r="J21" s="71" t="s">
        <v>301</v>
      </c>
      <c r="K21" s="47" t="s">
        <v>1868</v>
      </c>
      <c r="P21" s="1416"/>
      <c r="Q21" s="1416"/>
      <c r="R21" s="1416"/>
      <c r="S21" s="1416"/>
      <c r="T21" s="1416"/>
      <c r="U21" s="1416"/>
      <c r="V21" s="1416"/>
      <c r="W21" s="1414"/>
      <c r="X21" s="1414"/>
      <c r="Y21" s="1414"/>
      <c r="Z21" s="1414"/>
      <c r="AA21" s="1414"/>
      <c r="AB21" s="1414"/>
      <c r="AC21" s="1414"/>
      <c r="AD21" s="1414"/>
      <c r="AE21" s="1414"/>
      <c r="AF21" s="1414"/>
      <c r="AG21" s="1414"/>
      <c r="AH21" s="1414"/>
      <c r="AI21" s="1414"/>
      <c r="AJ21" s="1414"/>
      <c r="AK21" s="1414"/>
      <c r="AL21" s="1414"/>
      <c r="AM21" s="1414"/>
      <c r="AN21" s="1414"/>
      <c r="AO21" s="1414"/>
      <c r="AP21" s="1414"/>
      <c r="AQ21" s="1414"/>
      <c r="AR21" s="1414"/>
      <c r="AS21" s="1414"/>
      <c r="AT21" s="1414"/>
      <c r="AU21" s="1414"/>
      <c r="AV21" s="1414"/>
      <c r="AW21" s="1414"/>
      <c r="AX21" s="1414"/>
      <c r="AY21" s="1414"/>
      <c r="AZ21" s="1414"/>
      <c r="BA21" s="1414"/>
      <c r="BB21" s="1414"/>
      <c r="BC21" s="1414"/>
      <c r="BD21" s="1414"/>
      <c r="BE21" s="1414"/>
      <c r="BF21" s="1414"/>
      <c r="BG21" s="1414"/>
      <c r="BH21" s="1414"/>
      <c r="BI21" s="1414"/>
      <c r="BJ21" s="1414"/>
      <c r="BK21" s="1414"/>
      <c r="BL21" s="1414"/>
      <c r="BM21" s="1414"/>
      <c r="BN21" s="1414"/>
      <c r="BO21" s="1414"/>
      <c r="BP21" s="1414"/>
      <c r="BQ21" s="1414"/>
      <c r="BR21" s="1414"/>
      <c r="BS21" s="1414"/>
      <c r="BT21" s="1414"/>
      <c r="BU21" s="1414"/>
      <c r="BV21" s="1414"/>
      <c r="BW21" s="1414"/>
      <c r="BX21" s="1414"/>
      <c r="BY21" s="1414"/>
      <c r="BZ21" s="1414"/>
      <c r="CA21" s="1414"/>
      <c r="CB21" s="1414"/>
      <c r="CC21" s="1414"/>
      <c r="CD21" s="1414"/>
      <c r="CE21" s="1414"/>
      <c r="CF21" s="1414"/>
      <c r="CG21" s="1414"/>
      <c r="CH21" s="1414"/>
      <c r="CI21" s="1414"/>
      <c r="CJ21" s="1414"/>
      <c r="CK21" s="1414"/>
      <c r="CL21" s="1414"/>
      <c r="CM21" s="1414"/>
      <c r="CN21" s="1414"/>
      <c r="CO21" s="1414"/>
      <c r="CP21" s="1414"/>
      <c r="CQ21" s="1414"/>
      <c r="CR21" s="1414"/>
      <c r="CS21" s="1414"/>
      <c r="CT21" s="1414"/>
      <c r="CU21" s="1414"/>
      <c r="CV21" s="1414"/>
      <c r="CW21" s="1414"/>
      <c r="CX21" s="1414"/>
      <c r="CY21" s="1414"/>
      <c r="CZ21" s="1414"/>
      <c r="DA21" s="1414"/>
      <c r="DB21" s="1414"/>
      <c r="DC21" s="1414"/>
      <c r="DD21" s="1414"/>
      <c r="DE21" s="1414"/>
      <c r="DF21" s="1414"/>
      <c r="DG21" s="1414"/>
      <c r="DH21" s="1414"/>
      <c r="DI21" s="1414"/>
      <c r="DJ21" s="1414"/>
      <c r="DK21" s="1414"/>
      <c r="DL21" s="1414"/>
      <c r="DM21" s="1414"/>
      <c r="DN21" s="1414"/>
      <c r="DO21" s="1414"/>
      <c r="DP21" s="1414"/>
      <c r="DQ21" s="1414"/>
      <c r="DR21" s="1414"/>
      <c r="DS21" s="1414"/>
      <c r="DT21" s="1414"/>
      <c r="DU21" s="1414"/>
      <c r="DV21" s="1414"/>
      <c r="DW21" s="1414"/>
      <c r="DX21" s="1414"/>
      <c r="DY21" s="1414"/>
      <c r="DZ21" s="1414"/>
      <c r="EA21" s="1414"/>
      <c r="EB21" s="1414"/>
      <c r="EC21" s="1414"/>
      <c r="ED21" s="1414"/>
      <c r="EE21" s="1414"/>
      <c r="EF21" s="1414"/>
      <c r="EG21" s="1414"/>
      <c r="EH21" s="1414"/>
      <c r="EI21" s="1414"/>
      <c r="EJ21" s="1414"/>
      <c r="EK21" s="1414"/>
      <c r="EL21" s="1414"/>
      <c r="EM21" s="1414"/>
      <c r="EN21" s="1414"/>
      <c r="EO21" s="1414"/>
      <c r="EP21" s="1414"/>
      <c r="EQ21" s="1414"/>
      <c r="ER21" s="1414"/>
      <c r="ES21" s="1414"/>
      <c r="ET21" s="1414"/>
      <c r="EU21" s="1414"/>
      <c r="EV21" s="1414"/>
      <c r="EW21" s="1414"/>
      <c r="EX21" s="1414"/>
      <c r="EY21" s="1414"/>
      <c r="EZ21" s="1414"/>
      <c r="FA21" s="1414"/>
      <c r="FB21" s="1414"/>
      <c r="FC21" s="1414"/>
      <c r="FD21" s="1414"/>
      <c r="FE21" s="1414"/>
      <c r="FF21" s="1414"/>
      <c r="FG21" s="1414"/>
      <c r="FH21" s="1414"/>
      <c r="FI21" s="1414"/>
      <c r="FJ21" s="1414"/>
      <c r="FK21" s="1414"/>
      <c r="FL21" s="1414"/>
      <c r="FM21" s="1414"/>
      <c r="FN21" s="1414"/>
      <c r="FO21" s="1414"/>
      <c r="FP21" s="1414"/>
      <c r="FQ21" s="1414"/>
      <c r="FR21" s="1414"/>
      <c r="FS21" s="1414"/>
      <c r="FT21" s="1414"/>
      <c r="FU21" s="1414"/>
      <c r="FV21" s="1414"/>
      <c r="FW21" s="1414"/>
      <c r="FX21" s="1414"/>
      <c r="FY21" s="1414"/>
      <c r="FZ21" s="1414"/>
      <c r="GA21" s="1414"/>
      <c r="GB21" s="1414"/>
      <c r="GC21" s="1414"/>
      <c r="GD21" s="1414"/>
      <c r="GE21" s="1414"/>
      <c r="GF21" s="1414"/>
      <c r="GG21" s="1414"/>
      <c r="GH21" s="1414"/>
      <c r="GI21" s="1414"/>
      <c r="GJ21" s="1414"/>
      <c r="GK21" s="1414"/>
      <c r="GL21" s="1414"/>
      <c r="GM21" s="1414"/>
      <c r="GN21" s="1414"/>
      <c r="GO21" s="1414"/>
      <c r="GP21" s="1414"/>
      <c r="GQ21" s="1414"/>
      <c r="GR21" s="1414"/>
      <c r="GS21" s="1414"/>
      <c r="GT21" s="1414"/>
      <c r="GU21" s="1414"/>
      <c r="GV21" s="1414"/>
      <c r="GW21" s="1414"/>
      <c r="GX21" s="1414"/>
      <c r="GY21" s="1414"/>
      <c r="GZ21" s="1414"/>
      <c r="HA21" s="1414"/>
      <c r="HB21" s="1414"/>
      <c r="HC21" s="1414"/>
      <c r="HD21" s="1414"/>
      <c r="HE21" s="1414"/>
      <c r="HF21" s="1414"/>
      <c r="HG21" s="1414"/>
      <c r="HH21" s="1414"/>
      <c r="HI21" s="1414"/>
      <c r="HJ21" s="1414"/>
      <c r="HK21" s="1414"/>
      <c r="HL21" s="1414"/>
      <c r="HM21" s="1414"/>
      <c r="HN21" s="1414"/>
      <c r="HO21" s="1414"/>
      <c r="HP21" s="1414"/>
      <c r="HQ21" s="1414"/>
      <c r="HR21" s="1414"/>
      <c r="HS21" s="1414"/>
      <c r="HT21" s="1414"/>
      <c r="HU21" s="1414"/>
      <c r="HV21" s="1414"/>
      <c r="HW21" s="1414"/>
      <c r="HX21" s="1414"/>
      <c r="HY21" s="1414"/>
      <c r="HZ21" s="1414"/>
      <c r="IA21" s="1414"/>
      <c r="IB21" s="1414"/>
      <c r="IC21" s="1414"/>
      <c r="ID21" s="1414"/>
      <c r="IE21" s="1414"/>
      <c r="IF21" s="1414"/>
      <c r="IG21" s="1414"/>
      <c r="IH21" s="1414"/>
      <c r="II21" s="1414"/>
      <c r="IJ21" s="1414"/>
      <c r="IK21" s="1414"/>
    </row>
    <row r="22" spans="1:245" ht="19.5" customHeight="1" x14ac:dyDescent="0.3">
      <c r="A22" s="1414"/>
      <c r="B22" s="1449" t="s">
        <v>1892</v>
      </c>
      <c r="C22" s="1449" t="s">
        <v>1366</v>
      </c>
      <c r="D22" s="1450" t="s">
        <v>1005</v>
      </c>
      <c r="E22" s="1451" t="s">
        <v>166</v>
      </c>
      <c r="F22" s="1452">
        <v>285333.06800000003</v>
      </c>
      <c r="G22" s="1438"/>
      <c r="H22" s="1438"/>
      <c r="J22" s="71" t="s">
        <v>1382</v>
      </c>
      <c r="K22" s="47" t="s">
        <v>1383</v>
      </c>
      <c r="M22" s="47"/>
      <c r="P22" s="1416"/>
      <c r="Q22" s="1416"/>
      <c r="R22" s="1416"/>
      <c r="S22" s="1416"/>
      <c r="T22" s="1416"/>
      <c r="U22" s="1416"/>
      <c r="V22" s="1416"/>
      <c r="W22" s="1414"/>
      <c r="X22" s="1414"/>
      <c r="Y22" s="1414"/>
      <c r="Z22" s="1414"/>
      <c r="AA22" s="1414"/>
      <c r="AB22" s="1414"/>
      <c r="AC22" s="1414"/>
      <c r="AD22" s="1414"/>
      <c r="AE22" s="1414"/>
      <c r="AF22" s="1414"/>
      <c r="AG22" s="1414"/>
      <c r="AH22" s="1414"/>
      <c r="AI22" s="1414"/>
      <c r="AJ22" s="1414"/>
      <c r="AK22" s="1414"/>
      <c r="AL22" s="1414"/>
      <c r="AM22" s="1414"/>
      <c r="AN22" s="1414"/>
      <c r="AO22" s="1414"/>
      <c r="AP22" s="1414"/>
      <c r="AQ22" s="1414"/>
      <c r="AR22" s="1414"/>
      <c r="AS22" s="1414"/>
      <c r="AT22" s="1414"/>
      <c r="AU22" s="1414"/>
      <c r="AV22" s="1414"/>
      <c r="AW22" s="1414"/>
      <c r="AX22" s="1414"/>
      <c r="AY22" s="1414"/>
      <c r="AZ22" s="1414"/>
      <c r="BA22" s="1414"/>
      <c r="BB22" s="1414"/>
      <c r="BC22" s="1414"/>
      <c r="BD22" s="1414"/>
      <c r="BE22" s="1414"/>
      <c r="BF22" s="1414"/>
      <c r="BG22" s="1414"/>
      <c r="BH22" s="1414"/>
      <c r="BI22" s="1414"/>
      <c r="BJ22" s="1414"/>
      <c r="BK22" s="1414"/>
      <c r="BL22" s="1414"/>
      <c r="BM22" s="1414"/>
      <c r="BN22" s="1414"/>
      <c r="BO22" s="1414"/>
      <c r="BP22" s="1414"/>
      <c r="BQ22" s="1414"/>
      <c r="BR22" s="1414"/>
      <c r="BS22" s="1414"/>
      <c r="BT22" s="1414"/>
      <c r="BU22" s="1414"/>
      <c r="BV22" s="1414"/>
      <c r="BW22" s="1414"/>
      <c r="BX22" s="1414"/>
      <c r="BY22" s="1414"/>
      <c r="BZ22" s="1414"/>
      <c r="CA22" s="1414"/>
      <c r="CB22" s="1414"/>
      <c r="CC22" s="1414"/>
      <c r="CD22" s="1414"/>
      <c r="CE22" s="1414"/>
      <c r="CF22" s="1414"/>
      <c r="CG22" s="1414"/>
      <c r="CH22" s="1414"/>
      <c r="CI22" s="1414"/>
      <c r="CJ22" s="1414"/>
      <c r="CK22" s="1414"/>
      <c r="CL22" s="1414"/>
      <c r="CM22" s="1414"/>
      <c r="CN22" s="1414"/>
      <c r="CO22" s="1414"/>
      <c r="CP22" s="1414"/>
      <c r="CQ22" s="1414"/>
      <c r="CR22" s="1414"/>
      <c r="CS22" s="1414"/>
      <c r="CT22" s="1414"/>
      <c r="CU22" s="1414"/>
      <c r="CV22" s="1414"/>
      <c r="CW22" s="1414"/>
      <c r="CX22" s="1414"/>
      <c r="CY22" s="1414"/>
      <c r="CZ22" s="1414"/>
      <c r="DA22" s="1414"/>
      <c r="DB22" s="1414"/>
      <c r="DC22" s="1414"/>
      <c r="DD22" s="1414"/>
      <c r="DE22" s="1414"/>
      <c r="DF22" s="1414"/>
      <c r="DG22" s="1414"/>
      <c r="DH22" s="1414"/>
      <c r="DI22" s="1414"/>
      <c r="DJ22" s="1414"/>
      <c r="DK22" s="1414"/>
      <c r="DL22" s="1414"/>
      <c r="DM22" s="1414"/>
      <c r="DN22" s="1414"/>
      <c r="DO22" s="1414"/>
      <c r="DP22" s="1414"/>
      <c r="DQ22" s="1414"/>
      <c r="DR22" s="1414"/>
      <c r="DS22" s="1414"/>
      <c r="DT22" s="1414"/>
      <c r="DU22" s="1414"/>
      <c r="DV22" s="1414"/>
      <c r="DW22" s="1414"/>
      <c r="DX22" s="1414"/>
      <c r="DY22" s="1414"/>
      <c r="DZ22" s="1414"/>
      <c r="EA22" s="1414"/>
      <c r="EB22" s="1414"/>
      <c r="EC22" s="1414"/>
      <c r="ED22" s="1414"/>
      <c r="EE22" s="1414"/>
      <c r="EF22" s="1414"/>
      <c r="EG22" s="1414"/>
      <c r="EH22" s="1414"/>
      <c r="EI22" s="1414"/>
      <c r="EJ22" s="1414"/>
      <c r="EK22" s="1414"/>
      <c r="EL22" s="1414"/>
      <c r="EM22" s="1414"/>
      <c r="EN22" s="1414"/>
      <c r="EO22" s="1414"/>
      <c r="EP22" s="1414"/>
      <c r="EQ22" s="1414"/>
      <c r="ER22" s="1414"/>
      <c r="ES22" s="1414"/>
      <c r="ET22" s="1414"/>
      <c r="EU22" s="1414"/>
      <c r="EV22" s="1414"/>
      <c r="EW22" s="1414"/>
      <c r="EX22" s="1414"/>
      <c r="EY22" s="1414"/>
      <c r="EZ22" s="1414"/>
      <c r="FA22" s="1414"/>
      <c r="FB22" s="1414"/>
      <c r="FC22" s="1414"/>
      <c r="FD22" s="1414"/>
      <c r="FE22" s="1414"/>
      <c r="FF22" s="1414"/>
      <c r="FG22" s="1414"/>
      <c r="FH22" s="1414"/>
      <c r="FI22" s="1414"/>
      <c r="FJ22" s="1414"/>
      <c r="FK22" s="1414"/>
      <c r="FL22" s="1414"/>
      <c r="FM22" s="1414"/>
      <c r="FN22" s="1414"/>
      <c r="FO22" s="1414"/>
      <c r="FP22" s="1414"/>
      <c r="FQ22" s="1414"/>
      <c r="FR22" s="1414"/>
      <c r="FS22" s="1414"/>
      <c r="FT22" s="1414"/>
      <c r="FU22" s="1414"/>
      <c r="FV22" s="1414"/>
      <c r="FW22" s="1414"/>
      <c r="FX22" s="1414"/>
      <c r="FY22" s="1414"/>
      <c r="FZ22" s="1414"/>
      <c r="GA22" s="1414"/>
      <c r="GB22" s="1414"/>
      <c r="GC22" s="1414"/>
      <c r="GD22" s="1414"/>
      <c r="GE22" s="1414"/>
      <c r="GF22" s="1414"/>
      <c r="GG22" s="1414"/>
      <c r="GH22" s="1414"/>
      <c r="GI22" s="1414"/>
      <c r="GJ22" s="1414"/>
      <c r="GK22" s="1414"/>
      <c r="GL22" s="1414"/>
      <c r="GM22" s="1414"/>
      <c r="GN22" s="1414"/>
      <c r="GO22" s="1414"/>
      <c r="GP22" s="1414"/>
      <c r="GQ22" s="1414"/>
      <c r="GR22" s="1414"/>
      <c r="GS22" s="1414"/>
      <c r="GT22" s="1414"/>
      <c r="GU22" s="1414"/>
      <c r="GV22" s="1414"/>
      <c r="GW22" s="1414"/>
      <c r="GX22" s="1414"/>
      <c r="GY22" s="1414"/>
      <c r="GZ22" s="1414"/>
      <c r="HA22" s="1414"/>
      <c r="HB22" s="1414"/>
      <c r="HC22" s="1414"/>
      <c r="HD22" s="1414"/>
      <c r="HE22" s="1414"/>
      <c r="HF22" s="1414"/>
      <c r="HG22" s="1414"/>
      <c r="HH22" s="1414"/>
      <c r="HI22" s="1414"/>
      <c r="HJ22" s="1414"/>
      <c r="HK22" s="1414"/>
      <c r="HL22" s="1414"/>
      <c r="HM22" s="1414"/>
      <c r="HN22" s="1414"/>
      <c r="HO22" s="1414"/>
      <c r="HP22" s="1414"/>
      <c r="HQ22" s="1414"/>
      <c r="HR22" s="1414"/>
      <c r="HS22" s="1414"/>
      <c r="HT22" s="1414"/>
      <c r="HU22" s="1414"/>
      <c r="HV22" s="1414"/>
      <c r="HW22" s="1414"/>
      <c r="HX22" s="1414"/>
      <c r="HY22" s="1414"/>
      <c r="HZ22" s="1414"/>
      <c r="IA22" s="1414"/>
      <c r="IB22" s="1414"/>
      <c r="IC22" s="1414"/>
      <c r="ID22" s="1414"/>
      <c r="IE22" s="1414"/>
      <c r="IF22" s="1414"/>
      <c r="IG22" s="1414"/>
      <c r="IH22" s="1414"/>
      <c r="II22" s="1414"/>
      <c r="IJ22" s="1414"/>
      <c r="IK22" s="1414"/>
    </row>
    <row r="23" spans="1:245" ht="19.5" customHeight="1" x14ac:dyDescent="0.3">
      <c r="A23" s="1414"/>
      <c r="B23" s="1449" t="s">
        <v>1892</v>
      </c>
      <c r="C23" s="1449" t="s">
        <v>1366</v>
      </c>
      <c r="D23" s="1450" t="s">
        <v>911</v>
      </c>
      <c r="E23" s="1451" t="s">
        <v>166</v>
      </c>
      <c r="F23" s="1452">
        <v>334.72</v>
      </c>
      <c r="G23" s="1438"/>
      <c r="H23" s="1438"/>
      <c r="J23" s="47"/>
      <c r="K23" s="47"/>
      <c r="M23" s="47"/>
      <c r="P23" s="1416"/>
      <c r="Q23" s="1416"/>
      <c r="R23" s="1416"/>
      <c r="S23" s="1416"/>
      <c r="T23" s="1416"/>
      <c r="U23" s="1416"/>
      <c r="V23" s="1416"/>
      <c r="W23" s="1414"/>
      <c r="X23" s="1414"/>
      <c r="Y23" s="1414"/>
      <c r="Z23" s="1414"/>
      <c r="AA23" s="1414"/>
      <c r="AB23" s="1414"/>
      <c r="AC23" s="1414"/>
      <c r="AD23" s="1414"/>
      <c r="AE23" s="1414"/>
      <c r="AF23" s="1414"/>
      <c r="AG23" s="1414"/>
      <c r="AH23" s="1414"/>
      <c r="AI23" s="1414"/>
      <c r="AJ23" s="1414"/>
      <c r="AK23" s="1414"/>
      <c r="AL23" s="1414"/>
      <c r="AM23" s="1414"/>
      <c r="AN23" s="1414"/>
      <c r="AO23" s="1414"/>
      <c r="AP23" s="1414"/>
      <c r="AQ23" s="1414"/>
      <c r="AR23" s="1414"/>
      <c r="AS23" s="1414"/>
      <c r="AT23" s="1414"/>
      <c r="AU23" s="1414"/>
      <c r="AV23" s="1414"/>
      <c r="AW23" s="1414"/>
      <c r="AX23" s="1414"/>
      <c r="AY23" s="1414"/>
      <c r="AZ23" s="1414"/>
      <c r="BA23" s="1414"/>
      <c r="BB23" s="1414"/>
      <c r="BC23" s="1414"/>
      <c r="BD23" s="1414"/>
      <c r="BE23" s="1414"/>
      <c r="BF23" s="1414"/>
      <c r="BG23" s="1414"/>
      <c r="BH23" s="1414"/>
      <c r="BI23" s="1414"/>
      <c r="BJ23" s="1414"/>
      <c r="BK23" s="1414"/>
      <c r="BL23" s="1414"/>
      <c r="BM23" s="1414"/>
      <c r="BN23" s="1414"/>
      <c r="BO23" s="1414"/>
      <c r="BP23" s="1414"/>
      <c r="BQ23" s="1414"/>
      <c r="BR23" s="1414"/>
      <c r="BS23" s="1414"/>
      <c r="BT23" s="1414"/>
      <c r="BU23" s="1414"/>
      <c r="BV23" s="1414"/>
      <c r="BW23" s="1414"/>
      <c r="BX23" s="1414"/>
      <c r="BY23" s="1414"/>
      <c r="BZ23" s="1414"/>
      <c r="CA23" s="1414"/>
      <c r="CB23" s="1414"/>
      <c r="CC23" s="1414"/>
      <c r="CD23" s="1414"/>
      <c r="CE23" s="1414"/>
      <c r="CF23" s="1414"/>
      <c r="CG23" s="1414"/>
      <c r="CH23" s="1414"/>
      <c r="CI23" s="1414"/>
      <c r="CJ23" s="1414"/>
      <c r="CK23" s="1414"/>
      <c r="CL23" s="1414"/>
      <c r="CM23" s="1414"/>
      <c r="CN23" s="1414"/>
      <c r="CO23" s="1414"/>
      <c r="CP23" s="1414"/>
      <c r="CQ23" s="1414"/>
      <c r="CR23" s="1414"/>
      <c r="CS23" s="1414"/>
      <c r="CT23" s="1414"/>
      <c r="CU23" s="1414"/>
      <c r="CV23" s="1414"/>
      <c r="CW23" s="1414"/>
      <c r="CX23" s="1414"/>
      <c r="CY23" s="1414"/>
      <c r="CZ23" s="1414"/>
      <c r="DA23" s="1414"/>
      <c r="DB23" s="1414"/>
      <c r="DC23" s="1414"/>
      <c r="DD23" s="1414"/>
      <c r="DE23" s="1414"/>
      <c r="DF23" s="1414"/>
      <c r="DG23" s="1414"/>
      <c r="DH23" s="1414"/>
      <c r="DI23" s="1414"/>
      <c r="DJ23" s="1414"/>
      <c r="DK23" s="1414"/>
      <c r="DL23" s="1414"/>
      <c r="DM23" s="1414"/>
      <c r="DN23" s="1414"/>
      <c r="DO23" s="1414"/>
      <c r="DP23" s="1414"/>
      <c r="DQ23" s="1414"/>
      <c r="DR23" s="1414"/>
      <c r="DS23" s="1414"/>
      <c r="DT23" s="1414"/>
      <c r="DU23" s="1414"/>
      <c r="DV23" s="1414"/>
      <c r="DW23" s="1414"/>
      <c r="DX23" s="1414"/>
      <c r="DY23" s="1414"/>
      <c r="DZ23" s="1414"/>
      <c r="EA23" s="1414"/>
      <c r="EB23" s="1414"/>
      <c r="EC23" s="1414"/>
      <c r="ED23" s="1414"/>
      <c r="EE23" s="1414"/>
      <c r="EF23" s="1414"/>
      <c r="EG23" s="1414"/>
      <c r="EH23" s="1414"/>
      <c r="EI23" s="1414"/>
      <c r="EJ23" s="1414"/>
      <c r="EK23" s="1414"/>
      <c r="EL23" s="1414"/>
      <c r="EM23" s="1414"/>
      <c r="EN23" s="1414"/>
      <c r="EO23" s="1414"/>
      <c r="EP23" s="1414"/>
      <c r="EQ23" s="1414"/>
      <c r="ER23" s="1414"/>
      <c r="ES23" s="1414"/>
      <c r="ET23" s="1414"/>
      <c r="EU23" s="1414"/>
      <c r="EV23" s="1414"/>
      <c r="EW23" s="1414"/>
      <c r="EX23" s="1414"/>
      <c r="EY23" s="1414"/>
      <c r="EZ23" s="1414"/>
      <c r="FA23" s="1414"/>
      <c r="FB23" s="1414"/>
      <c r="FC23" s="1414"/>
      <c r="FD23" s="1414"/>
      <c r="FE23" s="1414"/>
      <c r="FF23" s="1414"/>
      <c r="FG23" s="1414"/>
      <c r="FH23" s="1414"/>
      <c r="FI23" s="1414"/>
      <c r="FJ23" s="1414"/>
      <c r="FK23" s="1414"/>
      <c r="FL23" s="1414"/>
      <c r="FM23" s="1414"/>
      <c r="FN23" s="1414"/>
      <c r="FO23" s="1414"/>
      <c r="FP23" s="1414"/>
      <c r="FQ23" s="1414"/>
      <c r="FR23" s="1414"/>
      <c r="FS23" s="1414"/>
      <c r="FT23" s="1414"/>
      <c r="FU23" s="1414"/>
      <c r="FV23" s="1414"/>
      <c r="FW23" s="1414"/>
      <c r="FX23" s="1414"/>
      <c r="FY23" s="1414"/>
      <c r="FZ23" s="1414"/>
      <c r="GA23" s="1414"/>
      <c r="GB23" s="1414"/>
      <c r="GC23" s="1414"/>
      <c r="GD23" s="1414"/>
      <c r="GE23" s="1414"/>
      <c r="GF23" s="1414"/>
      <c r="GG23" s="1414"/>
      <c r="GH23" s="1414"/>
      <c r="GI23" s="1414"/>
      <c r="GJ23" s="1414"/>
      <c r="GK23" s="1414"/>
      <c r="GL23" s="1414"/>
      <c r="GM23" s="1414"/>
      <c r="GN23" s="1414"/>
      <c r="GO23" s="1414"/>
      <c r="GP23" s="1414"/>
      <c r="GQ23" s="1414"/>
      <c r="GR23" s="1414"/>
      <c r="GS23" s="1414"/>
      <c r="GT23" s="1414"/>
      <c r="GU23" s="1414"/>
      <c r="GV23" s="1414"/>
      <c r="GW23" s="1414"/>
      <c r="GX23" s="1414"/>
      <c r="GY23" s="1414"/>
      <c r="GZ23" s="1414"/>
      <c r="HA23" s="1414"/>
      <c r="HB23" s="1414"/>
      <c r="HC23" s="1414"/>
      <c r="HD23" s="1414"/>
      <c r="HE23" s="1414"/>
      <c r="HF23" s="1414"/>
      <c r="HG23" s="1414"/>
      <c r="HH23" s="1414"/>
      <c r="HI23" s="1414"/>
      <c r="HJ23" s="1414"/>
      <c r="HK23" s="1414"/>
      <c r="HL23" s="1414"/>
      <c r="HM23" s="1414"/>
      <c r="HN23" s="1414"/>
      <c r="HO23" s="1414"/>
      <c r="HP23" s="1414"/>
      <c r="HQ23" s="1414"/>
      <c r="HR23" s="1414"/>
      <c r="HS23" s="1414"/>
      <c r="HT23" s="1414"/>
      <c r="HU23" s="1414"/>
      <c r="HV23" s="1414"/>
      <c r="HW23" s="1414"/>
      <c r="HX23" s="1414"/>
      <c r="HY23" s="1414"/>
      <c r="HZ23" s="1414"/>
      <c r="IA23" s="1414"/>
      <c r="IB23" s="1414"/>
      <c r="IC23" s="1414"/>
      <c r="ID23" s="1414"/>
      <c r="IE23" s="1414"/>
      <c r="IF23" s="1414"/>
      <c r="IG23" s="1414"/>
      <c r="IH23" s="1414"/>
      <c r="II23" s="1414"/>
      <c r="IJ23" s="1414"/>
      <c r="IK23" s="1414"/>
    </row>
    <row r="24" spans="1:245" ht="19.5" customHeight="1" x14ac:dyDescent="0.3">
      <c r="A24" s="1414"/>
      <c r="B24" s="1437" t="s">
        <v>1380</v>
      </c>
      <c r="C24" s="1438"/>
      <c r="D24" s="1438"/>
      <c r="E24" s="1438"/>
      <c r="F24" s="1453"/>
      <c r="G24" s="1438"/>
      <c r="H24" s="1438"/>
      <c r="J24" s="47" t="s">
        <v>165</v>
      </c>
      <c r="K24" s="47" t="s">
        <v>318</v>
      </c>
      <c r="L24" s="47" t="s">
        <v>1363</v>
      </c>
      <c r="M24" s="47"/>
      <c r="P24" s="1416"/>
      <c r="Q24" s="1416"/>
      <c r="R24" s="1416"/>
      <c r="S24" s="1416"/>
      <c r="T24" s="1416"/>
      <c r="U24" s="1416"/>
      <c r="V24" s="1416"/>
      <c r="W24" s="1414"/>
      <c r="X24" s="1414"/>
      <c r="Y24" s="1414"/>
      <c r="Z24" s="1414"/>
      <c r="AA24" s="1414"/>
      <c r="AB24" s="1414"/>
      <c r="AC24" s="1414"/>
      <c r="AD24" s="1414"/>
      <c r="AE24" s="1414"/>
      <c r="AF24" s="1414"/>
      <c r="AG24" s="1414"/>
      <c r="AH24" s="1414"/>
      <c r="AI24" s="1414"/>
      <c r="AJ24" s="1414"/>
      <c r="AK24" s="1414"/>
      <c r="AL24" s="1414"/>
      <c r="AM24" s="1414"/>
      <c r="AN24" s="1414"/>
      <c r="AO24" s="1414"/>
      <c r="AP24" s="1414"/>
      <c r="AQ24" s="1414"/>
      <c r="AR24" s="1414"/>
      <c r="AS24" s="1414"/>
      <c r="AT24" s="1414"/>
      <c r="AU24" s="1414"/>
      <c r="AV24" s="1414"/>
      <c r="AW24" s="1414"/>
      <c r="AX24" s="1414"/>
      <c r="AY24" s="1414"/>
      <c r="AZ24" s="1414"/>
      <c r="BA24" s="1414"/>
      <c r="BB24" s="1414"/>
      <c r="BC24" s="1414"/>
      <c r="BD24" s="1414"/>
      <c r="BE24" s="1414"/>
      <c r="BF24" s="1414"/>
      <c r="BG24" s="1414"/>
      <c r="BH24" s="1414"/>
      <c r="BI24" s="1414"/>
      <c r="BJ24" s="1414"/>
      <c r="BK24" s="1414"/>
      <c r="BL24" s="1414"/>
      <c r="BM24" s="1414"/>
      <c r="BN24" s="1414"/>
      <c r="BO24" s="1414"/>
      <c r="BP24" s="1414"/>
      <c r="BQ24" s="1414"/>
      <c r="BR24" s="1414"/>
      <c r="BS24" s="1414"/>
      <c r="BT24" s="1414"/>
      <c r="BU24" s="1414"/>
      <c r="BV24" s="1414"/>
      <c r="BW24" s="1414"/>
      <c r="BX24" s="1414"/>
      <c r="BY24" s="1414"/>
      <c r="BZ24" s="1414"/>
      <c r="CA24" s="1414"/>
      <c r="CB24" s="1414"/>
      <c r="CC24" s="1414"/>
      <c r="CD24" s="1414"/>
      <c r="CE24" s="1414"/>
      <c r="CF24" s="1414"/>
      <c r="CG24" s="1414"/>
      <c r="CH24" s="1414"/>
      <c r="CI24" s="1414"/>
      <c r="CJ24" s="1414"/>
      <c r="CK24" s="1414"/>
      <c r="CL24" s="1414"/>
      <c r="CM24" s="1414"/>
      <c r="CN24" s="1414"/>
      <c r="CO24" s="1414"/>
      <c r="CP24" s="1414"/>
      <c r="CQ24" s="1414"/>
      <c r="CR24" s="1414"/>
      <c r="CS24" s="1414"/>
      <c r="CT24" s="1414"/>
      <c r="CU24" s="1414"/>
      <c r="CV24" s="1414"/>
      <c r="CW24" s="1414"/>
      <c r="CX24" s="1414"/>
      <c r="CY24" s="1414"/>
      <c r="CZ24" s="1414"/>
      <c r="DA24" s="1414"/>
      <c r="DB24" s="1414"/>
      <c r="DC24" s="1414"/>
      <c r="DD24" s="1414"/>
      <c r="DE24" s="1414"/>
      <c r="DF24" s="1414"/>
      <c r="DG24" s="1414"/>
      <c r="DH24" s="1414"/>
      <c r="DI24" s="1414"/>
      <c r="DJ24" s="1414"/>
      <c r="DK24" s="1414"/>
      <c r="DL24" s="1414"/>
      <c r="DM24" s="1414"/>
      <c r="DN24" s="1414"/>
      <c r="DO24" s="1414"/>
      <c r="DP24" s="1414"/>
      <c r="DQ24" s="1414"/>
      <c r="DR24" s="1414"/>
      <c r="DS24" s="1414"/>
      <c r="DT24" s="1414"/>
      <c r="DU24" s="1414"/>
      <c r="DV24" s="1414"/>
      <c r="DW24" s="1414"/>
      <c r="DX24" s="1414"/>
      <c r="DY24" s="1414"/>
      <c r="DZ24" s="1414"/>
      <c r="EA24" s="1414"/>
      <c r="EB24" s="1414"/>
      <c r="EC24" s="1414"/>
      <c r="ED24" s="1414"/>
      <c r="EE24" s="1414"/>
      <c r="EF24" s="1414"/>
      <c r="EG24" s="1414"/>
      <c r="EH24" s="1414"/>
      <c r="EI24" s="1414"/>
      <c r="EJ24" s="1414"/>
      <c r="EK24" s="1414"/>
      <c r="EL24" s="1414"/>
      <c r="EM24" s="1414"/>
      <c r="EN24" s="1414"/>
      <c r="EO24" s="1414"/>
      <c r="EP24" s="1414"/>
      <c r="EQ24" s="1414"/>
      <c r="ER24" s="1414"/>
      <c r="ES24" s="1414"/>
      <c r="ET24" s="1414"/>
      <c r="EU24" s="1414"/>
      <c r="EV24" s="1414"/>
      <c r="EW24" s="1414"/>
      <c r="EX24" s="1414"/>
      <c r="EY24" s="1414"/>
      <c r="EZ24" s="1414"/>
      <c r="FA24" s="1414"/>
      <c r="FB24" s="1414"/>
      <c r="FC24" s="1414"/>
      <c r="FD24" s="1414"/>
      <c r="FE24" s="1414"/>
      <c r="FF24" s="1414"/>
      <c r="FG24" s="1414"/>
      <c r="FH24" s="1414"/>
      <c r="FI24" s="1414"/>
      <c r="FJ24" s="1414"/>
      <c r="FK24" s="1414"/>
      <c r="FL24" s="1414"/>
      <c r="FM24" s="1414"/>
      <c r="FN24" s="1414"/>
      <c r="FO24" s="1414"/>
      <c r="FP24" s="1414"/>
      <c r="FQ24" s="1414"/>
      <c r="FR24" s="1414"/>
      <c r="FS24" s="1414"/>
      <c r="FT24" s="1414"/>
      <c r="FU24" s="1414"/>
      <c r="FV24" s="1414"/>
      <c r="FW24" s="1414"/>
      <c r="FX24" s="1414"/>
      <c r="FY24" s="1414"/>
      <c r="FZ24" s="1414"/>
      <c r="GA24" s="1414"/>
      <c r="GB24" s="1414"/>
      <c r="GC24" s="1414"/>
      <c r="GD24" s="1414"/>
      <c r="GE24" s="1414"/>
      <c r="GF24" s="1414"/>
      <c r="GG24" s="1414"/>
      <c r="GH24" s="1414"/>
      <c r="GI24" s="1414"/>
      <c r="GJ24" s="1414"/>
      <c r="GK24" s="1414"/>
      <c r="GL24" s="1414"/>
      <c r="GM24" s="1414"/>
      <c r="GN24" s="1414"/>
      <c r="GO24" s="1414"/>
      <c r="GP24" s="1414"/>
      <c r="GQ24" s="1414"/>
      <c r="GR24" s="1414"/>
      <c r="GS24" s="1414"/>
      <c r="GT24" s="1414"/>
      <c r="GU24" s="1414"/>
      <c r="GV24" s="1414"/>
      <c r="GW24" s="1414"/>
      <c r="GX24" s="1414"/>
      <c r="GY24" s="1414"/>
      <c r="GZ24" s="1414"/>
      <c r="HA24" s="1414"/>
      <c r="HB24" s="1414"/>
      <c r="HC24" s="1414"/>
      <c r="HD24" s="1414"/>
      <c r="HE24" s="1414"/>
      <c r="HF24" s="1414"/>
      <c r="HG24" s="1414"/>
      <c r="HH24" s="1414"/>
      <c r="HI24" s="1414"/>
      <c r="HJ24" s="1414"/>
      <c r="HK24" s="1414"/>
      <c r="HL24" s="1414"/>
      <c r="HM24" s="1414"/>
      <c r="HN24" s="1414"/>
      <c r="HO24" s="1414"/>
      <c r="HP24" s="1414"/>
      <c r="HQ24" s="1414"/>
      <c r="HR24" s="1414"/>
      <c r="HS24" s="1414"/>
      <c r="HT24" s="1414"/>
      <c r="HU24" s="1414"/>
      <c r="HV24" s="1414"/>
      <c r="HW24" s="1414"/>
      <c r="HX24" s="1414"/>
      <c r="HY24" s="1414"/>
      <c r="HZ24" s="1414"/>
      <c r="IA24" s="1414"/>
      <c r="IB24" s="1414"/>
      <c r="IC24" s="1414"/>
      <c r="ID24" s="1414"/>
      <c r="IE24" s="1414"/>
      <c r="IF24" s="1414"/>
      <c r="IG24" s="1414"/>
      <c r="IH24" s="1414"/>
      <c r="II24" s="1414"/>
      <c r="IJ24" s="1414"/>
      <c r="IK24" s="1414"/>
    </row>
    <row r="25" spans="1:245" ht="19.5" customHeight="1" x14ac:dyDescent="0.3">
      <c r="B25" s="1454" t="s">
        <v>1386</v>
      </c>
      <c r="C25" s="1455"/>
      <c r="D25" s="1456"/>
      <c r="E25" s="1456"/>
      <c r="F25" s="1438"/>
      <c r="G25" s="1438"/>
      <c r="H25" s="1457"/>
      <c r="J25" s="47" t="s">
        <v>166</v>
      </c>
      <c r="K25" s="47" t="s">
        <v>1002</v>
      </c>
      <c r="L25" s="47">
        <v>80667.790000000008</v>
      </c>
      <c r="M25" s="47"/>
    </row>
    <row r="26" spans="1:245" ht="19.5" customHeight="1" x14ac:dyDescent="0.3">
      <c r="A26" s="1437"/>
      <c r="B26" s="1438"/>
      <c r="C26" s="1438"/>
      <c r="D26" s="1438"/>
      <c r="E26" s="1438"/>
      <c r="F26" s="1438"/>
      <c r="G26" s="1438"/>
      <c r="H26" s="1438"/>
      <c r="J26" s="47"/>
      <c r="K26" s="47" t="s">
        <v>1005</v>
      </c>
      <c r="L26" s="47">
        <v>285333.06800000003</v>
      </c>
      <c r="M26" s="47"/>
      <c r="P26" s="1416"/>
      <c r="Q26" s="1416"/>
      <c r="R26" s="1416"/>
      <c r="S26" s="1416"/>
      <c r="T26" s="1416"/>
      <c r="U26" s="1416"/>
      <c r="V26" s="1416"/>
      <c r="W26" s="1414"/>
      <c r="X26" s="1414"/>
      <c r="Y26" s="1414"/>
      <c r="Z26" s="1414"/>
      <c r="AA26" s="1414"/>
      <c r="AB26" s="1414"/>
      <c r="AC26" s="1414"/>
      <c r="AD26" s="1414"/>
      <c r="AE26" s="1414"/>
      <c r="AF26" s="1414"/>
      <c r="AG26" s="1414"/>
      <c r="AH26" s="1414"/>
      <c r="AI26" s="1414"/>
      <c r="AJ26" s="1414"/>
      <c r="AK26" s="1414"/>
      <c r="AL26" s="1414"/>
      <c r="AM26" s="1414"/>
      <c r="AN26" s="1414"/>
      <c r="AO26" s="1414"/>
      <c r="AP26" s="1414"/>
      <c r="AQ26" s="1414"/>
      <c r="AR26" s="1414"/>
      <c r="AS26" s="1414"/>
      <c r="AT26" s="1414"/>
      <c r="AU26" s="1414"/>
      <c r="AV26" s="1414"/>
      <c r="AW26" s="1414"/>
      <c r="AX26" s="1414"/>
      <c r="AY26" s="1414"/>
      <c r="AZ26" s="1414"/>
      <c r="BA26" s="1414"/>
      <c r="BB26" s="1414"/>
      <c r="BC26" s="1414"/>
      <c r="BD26" s="1414"/>
      <c r="BE26" s="1414"/>
      <c r="BF26" s="1414"/>
      <c r="BG26" s="1414"/>
      <c r="BH26" s="1414"/>
      <c r="BI26" s="1414"/>
      <c r="BJ26" s="1414"/>
      <c r="BK26" s="1414"/>
      <c r="BL26" s="1414"/>
      <c r="BM26" s="1414"/>
      <c r="BN26" s="1414"/>
      <c r="BO26" s="1414"/>
      <c r="BP26" s="1414"/>
      <c r="BQ26" s="1414"/>
      <c r="BR26" s="1414"/>
      <c r="BS26" s="1414"/>
      <c r="BT26" s="1414"/>
      <c r="BU26" s="1414"/>
      <c r="BV26" s="1414"/>
      <c r="BW26" s="1414"/>
      <c r="BX26" s="1414"/>
      <c r="BY26" s="1414"/>
      <c r="BZ26" s="1414"/>
      <c r="CA26" s="1414"/>
      <c r="CB26" s="1414"/>
      <c r="CC26" s="1414"/>
      <c r="CD26" s="1414"/>
      <c r="CE26" s="1414"/>
      <c r="CF26" s="1414"/>
      <c r="CG26" s="1414"/>
      <c r="CH26" s="1414"/>
      <c r="CI26" s="1414"/>
      <c r="CJ26" s="1414"/>
      <c r="CK26" s="1414"/>
      <c r="CL26" s="1414"/>
      <c r="CM26" s="1414"/>
      <c r="CN26" s="1414"/>
      <c r="CO26" s="1414"/>
      <c r="CP26" s="1414"/>
      <c r="CQ26" s="1414"/>
      <c r="CR26" s="1414"/>
      <c r="CS26" s="1414"/>
      <c r="CT26" s="1414"/>
      <c r="CU26" s="1414"/>
      <c r="CV26" s="1414"/>
      <c r="CW26" s="1414"/>
      <c r="CX26" s="1414"/>
      <c r="CY26" s="1414"/>
      <c r="CZ26" s="1414"/>
      <c r="DA26" s="1414"/>
      <c r="DB26" s="1414"/>
      <c r="DC26" s="1414"/>
      <c r="DD26" s="1414"/>
      <c r="DE26" s="1414"/>
      <c r="DF26" s="1414"/>
      <c r="DG26" s="1414"/>
      <c r="DH26" s="1414"/>
      <c r="DI26" s="1414"/>
      <c r="DJ26" s="1414"/>
      <c r="DK26" s="1414"/>
      <c r="DL26" s="1414"/>
      <c r="DM26" s="1414"/>
      <c r="DN26" s="1414"/>
      <c r="DO26" s="1414"/>
      <c r="DP26" s="1414"/>
      <c r="DQ26" s="1414"/>
      <c r="DR26" s="1414"/>
      <c r="DS26" s="1414"/>
      <c r="DT26" s="1414"/>
      <c r="DU26" s="1414"/>
      <c r="DV26" s="1414"/>
      <c r="DW26" s="1414"/>
      <c r="DX26" s="1414"/>
      <c r="DY26" s="1414"/>
      <c r="DZ26" s="1414"/>
      <c r="EA26" s="1414"/>
      <c r="EB26" s="1414"/>
      <c r="EC26" s="1414"/>
      <c r="ED26" s="1414"/>
      <c r="EE26" s="1414"/>
      <c r="EF26" s="1414"/>
      <c r="EG26" s="1414"/>
      <c r="EH26" s="1414"/>
      <c r="EI26" s="1414"/>
      <c r="EJ26" s="1414"/>
      <c r="EK26" s="1414"/>
      <c r="EL26" s="1414"/>
      <c r="EM26" s="1414"/>
      <c r="EN26" s="1414"/>
      <c r="EO26" s="1414"/>
      <c r="EP26" s="1414"/>
      <c r="EQ26" s="1414"/>
      <c r="ER26" s="1414"/>
      <c r="ES26" s="1414"/>
      <c r="ET26" s="1414"/>
      <c r="EU26" s="1414"/>
      <c r="EV26" s="1414"/>
      <c r="EW26" s="1414"/>
      <c r="EX26" s="1414"/>
      <c r="EY26" s="1414"/>
      <c r="EZ26" s="1414"/>
      <c r="FA26" s="1414"/>
      <c r="FB26" s="1414"/>
      <c r="FC26" s="1414"/>
      <c r="FD26" s="1414"/>
      <c r="FE26" s="1414"/>
      <c r="FF26" s="1414"/>
      <c r="FG26" s="1414"/>
      <c r="FH26" s="1414"/>
      <c r="FI26" s="1414"/>
      <c r="FJ26" s="1414"/>
      <c r="FK26" s="1414"/>
      <c r="FL26" s="1414"/>
      <c r="FM26" s="1414"/>
      <c r="FN26" s="1414"/>
      <c r="FO26" s="1414"/>
      <c r="FP26" s="1414"/>
      <c r="FQ26" s="1414"/>
      <c r="FR26" s="1414"/>
      <c r="FS26" s="1414"/>
      <c r="FT26" s="1414"/>
      <c r="FU26" s="1414"/>
      <c r="FV26" s="1414"/>
      <c r="FW26" s="1414"/>
      <c r="FX26" s="1414"/>
      <c r="FY26" s="1414"/>
      <c r="FZ26" s="1414"/>
      <c r="GA26" s="1414"/>
      <c r="GB26" s="1414"/>
      <c r="GC26" s="1414"/>
      <c r="GD26" s="1414"/>
      <c r="GE26" s="1414"/>
      <c r="GF26" s="1414"/>
      <c r="GG26" s="1414"/>
      <c r="GH26" s="1414"/>
      <c r="GI26" s="1414"/>
      <c r="GJ26" s="1414"/>
      <c r="GK26" s="1414"/>
      <c r="GL26" s="1414"/>
      <c r="GM26" s="1414"/>
      <c r="GN26" s="1414"/>
      <c r="GO26" s="1414"/>
      <c r="GP26" s="1414"/>
      <c r="GQ26" s="1414"/>
      <c r="GR26" s="1414"/>
      <c r="GS26" s="1414"/>
      <c r="GT26" s="1414"/>
      <c r="GU26" s="1414"/>
      <c r="GV26" s="1414"/>
      <c r="GW26" s="1414"/>
      <c r="GX26" s="1414"/>
      <c r="GY26" s="1414"/>
      <c r="GZ26" s="1414"/>
      <c r="HA26" s="1414"/>
      <c r="HB26" s="1414"/>
      <c r="HC26" s="1414"/>
      <c r="HD26" s="1414"/>
      <c r="HE26" s="1414"/>
      <c r="HF26" s="1414"/>
      <c r="HG26" s="1414"/>
      <c r="HH26" s="1414"/>
      <c r="HI26" s="1414"/>
      <c r="HJ26" s="1414"/>
      <c r="HK26" s="1414"/>
      <c r="HL26" s="1414"/>
      <c r="HM26" s="1414"/>
      <c r="HN26" s="1414"/>
      <c r="HO26" s="1414"/>
      <c r="HP26" s="1414"/>
      <c r="HQ26" s="1414"/>
      <c r="HR26" s="1414"/>
      <c r="HS26" s="1414"/>
      <c r="HT26" s="1414"/>
      <c r="HU26" s="1414"/>
      <c r="HV26" s="1414"/>
      <c r="HW26" s="1414"/>
      <c r="HX26" s="1414"/>
      <c r="HY26" s="1414"/>
      <c r="HZ26" s="1414"/>
      <c r="IA26" s="1414"/>
      <c r="IB26" s="1414"/>
      <c r="IC26" s="1414"/>
      <c r="ID26" s="1414"/>
      <c r="IE26" s="1414"/>
      <c r="IF26" s="1414"/>
      <c r="IG26" s="1414"/>
      <c r="IH26" s="1414"/>
      <c r="II26" s="1414"/>
      <c r="IJ26" s="1414"/>
      <c r="IK26" s="1414"/>
    </row>
    <row r="27" spans="1:245" ht="19.5" customHeight="1" x14ac:dyDescent="0.3">
      <c r="A27" s="1414"/>
      <c r="B27" s="1438"/>
      <c r="C27" s="1438"/>
      <c r="D27" s="1438"/>
      <c r="E27" s="1438"/>
      <c r="F27" s="1438"/>
      <c r="G27" s="1438"/>
      <c r="H27" s="1438"/>
      <c r="J27" s="47"/>
      <c r="K27" s="47" t="s">
        <v>911</v>
      </c>
      <c r="L27" s="47">
        <v>334.72</v>
      </c>
      <c r="M27" s="47"/>
      <c r="P27" s="1416"/>
      <c r="Q27" s="1416"/>
      <c r="R27" s="1416"/>
      <c r="S27" s="1416"/>
      <c r="T27" s="1416"/>
      <c r="U27" s="1416"/>
      <c r="V27" s="1416"/>
      <c r="W27" s="1414"/>
      <c r="X27" s="1414"/>
      <c r="Y27" s="1414"/>
      <c r="Z27" s="1414"/>
      <c r="AA27" s="1414"/>
      <c r="AB27" s="1414"/>
      <c r="AC27" s="1414"/>
      <c r="AD27" s="1414"/>
      <c r="AE27" s="1414"/>
      <c r="AF27" s="1414"/>
      <c r="AG27" s="1414"/>
      <c r="AH27" s="1414"/>
      <c r="AI27" s="1414"/>
      <c r="AJ27" s="1414"/>
      <c r="AK27" s="1414"/>
      <c r="AL27" s="1414"/>
      <c r="AM27" s="1414"/>
      <c r="AN27" s="1414"/>
      <c r="AO27" s="1414"/>
      <c r="AP27" s="1414"/>
      <c r="AQ27" s="1414"/>
      <c r="AR27" s="1414"/>
      <c r="AS27" s="1414"/>
      <c r="AT27" s="1414"/>
      <c r="AU27" s="1414"/>
      <c r="AV27" s="1414"/>
      <c r="AW27" s="1414"/>
      <c r="AX27" s="1414"/>
      <c r="AY27" s="1414"/>
      <c r="AZ27" s="1414"/>
      <c r="BA27" s="1414"/>
      <c r="BB27" s="1414"/>
      <c r="BC27" s="1414"/>
      <c r="BD27" s="1414"/>
      <c r="BE27" s="1414"/>
      <c r="BF27" s="1414"/>
      <c r="BG27" s="1414"/>
      <c r="BH27" s="1414"/>
      <c r="BI27" s="1414"/>
      <c r="BJ27" s="1414"/>
      <c r="BK27" s="1414"/>
      <c r="BL27" s="1414"/>
      <c r="BM27" s="1414"/>
      <c r="BN27" s="1414"/>
      <c r="BO27" s="1414"/>
      <c r="BP27" s="1414"/>
      <c r="BQ27" s="1414"/>
      <c r="BR27" s="1414"/>
      <c r="BS27" s="1414"/>
      <c r="BT27" s="1414"/>
      <c r="BU27" s="1414"/>
      <c r="BV27" s="1414"/>
      <c r="BW27" s="1414"/>
      <c r="BX27" s="1414"/>
      <c r="BY27" s="1414"/>
      <c r="BZ27" s="1414"/>
      <c r="CA27" s="1414"/>
      <c r="CB27" s="1414"/>
      <c r="CC27" s="1414"/>
      <c r="CD27" s="1414"/>
      <c r="CE27" s="1414"/>
      <c r="CF27" s="1414"/>
      <c r="CG27" s="1414"/>
      <c r="CH27" s="1414"/>
      <c r="CI27" s="1414"/>
      <c r="CJ27" s="1414"/>
      <c r="CK27" s="1414"/>
      <c r="CL27" s="1414"/>
      <c r="CM27" s="1414"/>
      <c r="CN27" s="1414"/>
      <c r="CO27" s="1414"/>
      <c r="CP27" s="1414"/>
      <c r="CQ27" s="1414"/>
      <c r="CR27" s="1414"/>
      <c r="CS27" s="1414"/>
      <c r="CT27" s="1414"/>
      <c r="CU27" s="1414"/>
      <c r="CV27" s="1414"/>
      <c r="CW27" s="1414"/>
      <c r="CX27" s="1414"/>
      <c r="CY27" s="1414"/>
      <c r="CZ27" s="1414"/>
      <c r="DA27" s="1414"/>
      <c r="DB27" s="1414"/>
      <c r="DC27" s="1414"/>
      <c r="DD27" s="1414"/>
      <c r="DE27" s="1414"/>
      <c r="DF27" s="1414"/>
      <c r="DG27" s="1414"/>
      <c r="DH27" s="1414"/>
      <c r="DI27" s="1414"/>
      <c r="DJ27" s="1414"/>
      <c r="DK27" s="1414"/>
      <c r="DL27" s="1414"/>
      <c r="DM27" s="1414"/>
      <c r="DN27" s="1414"/>
      <c r="DO27" s="1414"/>
      <c r="DP27" s="1414"/>
      <c r="DQ27" s="1414"/>
      <c r="DR27" s="1414"/>
      <c r="DS27" s="1414"/>
      <c r="DT27" s="1414"/>
      <c r="DU27" s="1414"/>
      <c r="DV27" s="1414"/>
      <c r="DW27" s="1414"/>
      <c r="DX27" s="1414"/>
      <c r="DY27" s="1414"/>
      <c r="DZ27" s="1414"/>
      <c r="EA27" s="1414"/>
      <c r="EB27" s="1414"/>
      <c r="EC27" s="1414"/>
      <c r="ED27" s="1414"/>
      <c r="EE27" s="1414"/>
      <c r="EF27" s="1414"/>
      <c r="EG27" s="1414"/>
      <c r="EH27" s="1414"/>
      <c r="EI27" s="1414"/>
      <c r="EJ27" s="1414"/>
      <c r="EK27" s="1414"/>
      <c r="EL27" s="1414"/>
      <c r="EM27" s="1414"/>
      <c r="EN27" s="1414"/>
      <c r="EO27" s="1414"/>
      <c r="EP27" s="1414"/>
      <c r="EQ27" s="1414"/>
      <c r="ER27" s="1414"/>
      <c r="ES27" s="1414"/>
      <c r="ET27" s="1414"/>
      <c r="EU27" s="1414"/>
      <c r="EV27" s="1414"/>
      <c r="EW27" s="1414"/>
      <c r="EX27" s="1414"/>
      <c r="EY27" s="1414"/>
      <c r="EZ27" s="1414"/>
      <c r="FA27" s="1414"/>
      <c r="FB27" s="1414"/>
      <c r="FC27" s="1414"/>
      <c r="FD27" s="1414"/>
      <c r="FE27" s="1414"/>
      <c r="FF27" s="1414"/>
      <c r="FG27" s="1414"/>
      <c r="FH27" s="1414"/>
      <c r="FI27" s="1414"/>
      <c r="FJ27" s="1414"/>
      <c r="FK27" s="1414"/>
      <c r="FL27" s="1414"/>
      <c r="FM27" s="1414"/>
      <c r="FN27" s="1414"/>
      <c r="FO27" s="1414"/>
      <c r="FP27" s="1414"/>
      <c r="FQ27" s="1414"/>
      <c r="FR27" s="1414"/>
      <c r="FS27" s="1414"/>
      <c r="FT27" s="1414"/>
      <c r="FU27" s="1414"/>
      <c r="FV27" s="1414"/>
      <c r="FW27" s="1414"/>
      <c r="FX27" s="1414"/>
      <c r="FY27" s="1414"/>
      <c r="FZ27" s="1414"/>
      <c r="GA27" s="1414"/>
      <c r="GB27" s="1414"/>
      <c r="GC27" s="1414"/>
      <c r="GD27" s="1414"/>
      <c r="GE27" s="1414"/>
      <c r="GF27" s="1414"/>
      <c r="GG27" s="1414"/>
      <c r="GH27" s="1414"/>
      <c r="GI27" s="1414"/>
      <c r="GJ27" s="1414"/>
      <c r="GK27" s="1414"/>
      <c r="GL27" s="1414"/>
      <c r="GM27" s="1414"/>
      <c r="GN27" s="1414"/>
      <c r="GO27" s="1414"/>
      <c r="GP27" s="1414"/>
      <c r="GQ27" s="1414"/>
      <c r="GR27" s="1414"/>
      <c r="GS27" s="1414"/>
      <c r="GT27" s="1414"/>
      <c r="GU27" s="1414"/>
      <c r="GV27" s="1414"/>
      <c r="GW27" s="1414"/>
      <c r="GX27" s="1414"/>
      <c r="GY27" s="1414"/>
      <c r="GZ27" s="1414"/>
      <c r="HA27" s="1414"/>
      <c r="HB27" s="1414"/>
      <c r="HC27" s="1414"/>
      <c r="HD27" s="1414"/>
      <c r="HE27" s="1414"/>
      <c r="HF27" s="1414"/>
      <c r="HG27" s="1414"/>
      <c r="HH27" s="1414"/>
      <c r="HI27" s="1414"/>
      <c r="HJ27" s="1414"/>
      <c r="HK27" s="1414"/>
      <c r="HL27" s="1414"/>
      <c r="HM27" s="1414"/>
      <c r="HN27" s="1414"/>
      <c r="HO27" s="1414"/>
      <c r="HP27" s="1414"/>
      <c r="HQ27" s="1414"/>
      <c r="HR27" s="1414"/>
      <c r="HS27" s="1414"/>
      <c r="HT27" s="1414"/>
      <c r="HU27" s="1414"/>
      <c r="HV27" s="1414"/>
      <c r="HW27" s="1414"/>
      <c r="HX27" s="1414"/>
      <c r="HY27" s="1414"/>
      <c r="HZ27" s="1414"/>
      <c r="IA27" s="1414"/>
      <c r="IB27" s="1414"/>
      <c r="IC27" s="1414"/>
      <c r="ID27" s="1414"/>
      <c r="IE27" s="1414"/>
      <c r="IF27" s="1414"/>
      <c r="IG27" s="1414"/>
      <c r="IH27" s="1414"/>
      <c r="II27" s="1414"/>
      <c r="IJ27" s="1414"/>
      <c r="IK27" s="1414"/>
    </row>
    <row r="28" spans="1:245" ht="16.5" x14ac:dyDescent="0.3">
      <c r="A28" s="1414"/>
      <c r="B28" s="1458" t="s">
        <v>1387</v>
      </c>
      <c r="C28" s="1459"/>
      <c r="D28" s="1459"/>
      <c r="E28" s="1459"/>
      <c r="F28" s="1459"/>
      <c r="G28" s="1459"/>
      <c r="H28" s="1438"/>
      <c r="J28" s="47"/>
      <c r="K28" s="47" t="s">
        <v>1043</v>
      </c>
      <c r="L28" s="47">
        <v>0</v>
      </c>
      <c r="M28" s="47"/>
      <c r="P28" s="1416"/>
      <c r="Q28" s="1416"/>
      <c r="R28" s="1416"/>
      <c r="S28" s="1416"/>
      <c r="T28" s="1416"/>
      <c r="U28" s="1416"/>
      <c r="V28" s="1416"/>
      <c r="W28" s="1414"/>
      <c r="X28" s="1414"/>
      <c r="Y28" s="1414"/>
      <c r="Z28" s="1414"/>
      <c r="AA28" s="1414"/>
      <c r="AB28" s="1414"/>
      <c r="AC28" s="1414"/>
      <c r="AD28" s="1414"/>
      <c r="AE28" s="1414"/>
      <c r="AF28" s="1414"/>
      <c r="AG28" s="1414"/>
      <c r="AH28" s="1414"/>
      <c r="AI28" s="1414"/>
      <c r="AJ28" s="1414"/>
      <c r="AK28" s="1414"/>
      <c r="AL28" s="1414"/>
      <c r="AM28" s="1414"/>
      <c r="AN28" s="1414"/>
      <c r="AO28" s="1414"/>
      <c r="AP28" s="1414"/>
      <c r="AQ28" s="1414"/>
      <c r="AR28" s="1414"/>
      <c r="AS28" s="1414"/>
      <c r="AT28" s="1414"/>
      <c r="AU28" s="1414"/>
      <c r="AV28" s="1414"/>
      <c r="AW28" s="1414"/>
      <c r="AX28" s="1414"/>
      <c r="AY28" s="1414"/>
      <c r="AZ28" s="1414"/>
      <c r="BA28" s="1414"/>
      <c r="BB28" s="1414"/>
      <c r="BC28" s="1414"/>
      <c r="BD28" s="1414"/>
      <c r="BE28" s="1414"/>
      <c r="BF28" s="1414"/>
      <c r="BG28" s="1414"/>
      <c r="BH28" s="1414"/>
      <c r="BI28" s="1414"/>
      <c r="BJ28" s="1414"/>
      <c r="BK28" s="1414"/>
      <c r="BL28" s="1414"/>
      <c r="BM28" s="1414"/>
      <c r="BN28" s="1414"/>
      <c r="BO28" s="1414"/>
      <c r="BP28" s="1414"/>
      <c r="BQ28" s="1414"/>
      <c r="BR28" s="1414"/>
      <c r="BS28" s="1414"/>
      <c r="BT28" s="1414"/>
      <c r="BU28" s="1414"/>
      <c r="BV28" s="1414"/>
      <c r="BW28" s="1414"/>
      <c r="BX28" s="1414"/>
      <c r="BY28" s="1414"/>
      <c r="BZ28" s="1414"/>
      <c r="CA28" s="1414"/>
      <c r="CB28" s="1414"/>
      <c r="CC28" s="1414"/>
      <c r="CD28" s="1414"/>
      <c r="CE28" s="1414"/>
      <c r="CF28" s="1414"/>
      <c r="CG28" s="1414"/>
      <c r="CH28" s="1414"/>
      <c r="CI28" s="1414"/>
      <c r="CJ28" s="1414"/>
      <c r="CK28" s="1414"/>
      <c r="CL28" s="1414"/>
      <c r="CM28" s="1414"/>
      <c r="CN28" s="1414"/>
      <c r="CO28" s="1414"/>
      <c r="CP28" s="1414"/>
      <c r="CQ28" s="1414"/>
      <c r="CR28" s="1414"/>
      <c r="CS28" s="1414"/>
      <c r="CT28" s="1414"/>
      <c r="CU28" s="1414"/>
      <c r="CV28" s="1414"/>
      <c r="CW28" s="1414"/>
      <c r="CX28" s="1414"/>
      <c r="CY28" s="1414"/>
      <c r="CZ28" s="1414"/>
      <c r="DA28" s="1414"/>
      <c r="DB28" s="1414"/>
      <c r="DC28" s="1414"/>
      <c r="DD28" s="1414"/>
      <c r="DE28" s="1414"/>
      <c r="DF28" s="1414"/>
      <c r="DG28" s="1414"/>
      <c r="DH28" s="1414"/>
      <c r="DI28" s="1414"/>
      <c r="DJ28" s="1414"/>
      <c r="DK28" s="1414"/>
      <c r="DL28" s="1414"/>
      <c r="DM28" s="1414"/>
      <c r="DN28" s="1414"/>
      <c r="DO28" s="1414"/>
      <c r="DP28" s="1414"/>
      <c r="DQ28" s="1414"/>
      <c r="DR28" s="1414"/>
      <c r="DS28" s="1414"/>
      <c r="DT28" s="1414"/>
      <c r="DU28" s="1414"/>
      <c r="DV28" s="1414"/>
      <c r="DW28" s="1414"/>
      <c r="DX28" s="1414"/>
      <c r="DY28" s="1414"/>
      <c r="DZ28" s="1414"/>
      <c r="EA28" s="1414"/>
      <c r="EB28" s="1414"/>
      <c r="EC28" s="1414"/>
      <c r="ED28" s="1414"/>
      <c r="EE28" s="1414"/>
      <c r="EF28" s="1414"/>
      <c r="EG28" s="1414"/>
      <c r="EH28" s="1414"/>
      <c r="EI28" s="1414"/>
      <c r="EJ28" s="1414"/>
      <c r="EK28" s="1414"/>
      <c r="EL28" s="1414"/>
      <c r="EM28" s="1414"/>
      <c r="EN28" s="1414"/>
      <c r="EO28" s="1414"/>
      <c r="EP28" s="1414"/>
      <c r="EQ28" s="1414"/>
      <c r="ER28" s="1414"/>
      <c r="ES28" s="1414"/>
      <c r="ET28" s="1414"/>
      <c r="EU28" s="1414"/>
      <c r="EV28" s="1414"/>
      <c r="EW28" s="1414"/>
      <c r="EX28" s="1414"/>
      <c r="EY28" s="1414"/>
      <c r="EZ28" s="1414"/>
      <c r="FA28" s="1414"/>
      <c r="FB28" s="1414"/>
      <c r="FC28" s="1414"/>
      <c r="FD28" s="1414"/>
      <c r="FE28" s="1414"/>
      <c r="FF28" s="1414"/>
      <c r="FG28" s="1414"/>
      <c r="FH28" s="1414"/>
      <c r="FI28" s="1414"/>
      <c r="FJ28" s="1414"/>
      <c r="FK28" s="1414"/>
      <c r="FL28" s="1414"/>
      <c r="FM28" s="1414"/>
      <c r="FN28" s="1414"/>
      <c r="FO28" s="1414"/>
      <c r="FP28" s="1414"/>
      <c r="FQ28" s="1414"/>
      <c r="FR28" s="1414"/>
      <c r="FS28" s="1414"/>
      <c r="FT28" s="1414"/>
      <c r="FU28" s="1414"/>
      <c r="FV28" s="1414"/>
      <c r="FW28" s="1414"/>
      <c r="FX28" s="1414"/>
      <c r="FY28" s="1414"/>
      <c r="FZ28" s="1414"/>
      <c r="GA28" s="1414"/>
      <c r="GB28" s="1414"/>
      <c r="GC28" s="1414"/>
      <c r="GD28" s="1414"/>
      <c r="GE28" s="1414"/>
      <c r="GF28" s="1414"/>
      <c r="GG28" s="1414"/>
      <c r="GH28" s="1414"/>
      <c r="GI28" s="1414"/>
      <c r="GJ28" s="1414"/>
      <c r="GK28" s="1414"/>
      <c r="GL28" s="1414"/>
      <c r="GM28" s="1414"/>
      <c r="GN28" s="1414"/>
      <c r="GO28" s="1414"/>
      <c r="GP28" s="1414"/>
      <c r="GQ28" s="1414"/>
      <c r="GR28" s="1414"/>
      <c r="GS28" s="1414"/>
      <c r="GT28" s="1414"/>
      <c r="GU28" s="1414"/>
      <c r="GV28" s="1414"/>
      <c r="GW28" s="1414"/>
      <c r="GX28" s="1414"/>
      <c r="GY28" s="1414"/>
      <c r="GZ28" s="1414"/>
      <c r="HA28" s="1414"/>
      <c r="HB28" s="1414"/>
      <c r="HC28" s="1414"/>
      <c r="HD28" s="1414"/>
      <c r="HE28" s="1414"/>
      <c r="HF28" s="1414"/>
      <c r="HG28" s="1414"/>
      <c r="HH28" s="1414"/>
      <c r="HI28" s="1414"/>
      <c r="HJ28" s="1414"/>
      <c r="HK28" s="1414"/>
      <c r="HL28" s="1414"/>
      <c r="HM28" s="1414"/>
      <c r="HN28" s="1414"/>
      <c r="HO28" s="1414"/>
      <c r="HP28" s="1414"/>
      <c r="HQ28" s="1414"/>
      <c r="HR28" s="1414"/>
      <c r="HS28" s="1414"/>
      <c r="HT28" s="1414"/>
      <c r="HU28" s="1414"/>
      <c r="HV28" s="1414"/>
      <c r="HW28" s="1414"/>
      <c r="HX28" s="1414"/>
      <c r="HY28" s="1414"/>
      <c r="HZ28" s="1414"/>
      <c r="IA28" s="1414"/>
      <c r="IB28" s="1414"/>
      <c r="IC28" s="1414"/>
      <c r="ID28" s="1414"/>
      <c r="IE28" s="1414"/>
      <c r="IF28" s="1414"/>
      <c r="IG28" s="1414"/>
      <c r="IH28" s="1414"/>
      <c r="II28" s="1414"/>
      <c r="IJ28" s="1414"/>
      <c r="IK28" s="1414"/>
    </row>
    <row r="29" spans="1:245" ht="16.5" x14ac:dyDescent="0.3">
      <c r="A29" s="1446"/>
      <c r="B29" s="1459"/>
      <c r="C29" s="1459"/>
      <c r="D29" s="1459"/>
      <c r="E29" s="1459"/>
      <c r="F29" s="1459"/>
      <c r="G29" s="1459"/>
      <c r="H29" s="1438"/>
      <c r="J29" s="47" t="s">
        <v>1318</v>
      </c>
      <c r="K29" s="47"/>
      <c r="L29" s="47">
        <v>366335.57799999998</v>
      </c>
      <c r="M29" s="47"/>
      <c r="P29" s="1416"/>
      <c r="Q29" s="1416"/>
      <c r="R29" s="1416"/>
      <c r="S29" s="1416"/>
      <c r="T29" s="1416"/>
      <c r="U29" s="1416"/>
      <c r="V29" s="1416"/>
      <c r="W29" s="1414"/>
      <c r="X29" s="1414"/>
      <c r="Y29" s="1414"/>
      <c r="Z29" s="1414"/>
      <c r="AA29" s="1414"/>
      <c r="AB29" s="1414"/>
      <c r="AC29" s="1414"/>
      <c r="AD29" s="1414"/>
      <c r="AE29" s="1414"/>
      <c r="AF29" s="1414"/>
      <c r="AG29" s="1414"/>
      <c r="AH29" s="1414"/>
      <c r="AI29" s="1414"/>
      <c r="AJ29" s="1414"/>
      <c r="AK29" s="1414"/>
      <c r="AL29" s="1414"/>
      <c r="AM29" s="1414"/>
      <c r="AN29" s="1414"/>
      <c r="AO29" s="1414"/>
      <c r="AP29" s="1414"/>
      <c r="AQ29" s="1414"/>
      <c r="AR29" s="1414"/>
      <c r="AS29" s="1414"/>
      <c r="AT29" s="1414"/>
      <c r="AU29" s="1414"/>
      <c r="AV29" s="1414"/>
      <c r="AW29" s="1414"/>
      <c r="AX29" s="1414"/>
      <c r="AY29" s="1414"/>
      <c r="AZ29" s="1414"/>
      <c r="BA29" s="1414"/>
      <c r="BB29" s="1414"/>
      <c r="BC29" s="1414"/>
      <c r="BD29" s="1414"/>
      <c r="BE29" s="1414"/>
      <c r="BF29" s="1414"/>
      <c r="BG29" s="1414"/>
      <c r="BH29" s="1414"/>
      <c r="BI29" s="1414"/>
      <c r="BJ29" s="1414"/>
      <c r="BK29" s="1414"/>
      <c r="BL29" s="1414"/>
      <c r="BM29" s="1414"/>
      <c r="BN29" s="1414"/>
      <c r="BO29" s="1414"/>
      <c r="BP29" s="1414"/>
      <c r="BQ29" s="1414"/>
      <c r="BR29" s="1414"/>
      <c r="BS29" s="1414"/>
      <c r="BT29" s="1414"/>
      <c r="BU29" s="1414"/>
      <c r="BV29" s="1414"/>
      <c r="BW29" s="1414"/>
      <c r="BX29" s="1414"/>
      <c r="BY29" s="1414"/>
      <c r="BZ29" s="1414"/>
      <c r="CA29" s="1414"/>
      <c r="CB29" s="1414"/>
      <c r="CC29" s="1414"/>
      <c r="CD29" s="1414"/>
      <c r="CE29" s="1414"/>
      <c r="CF29" s="1414"/>
      <c r="CG29" s="1414"/>
      <c r="CH29" s="1414"/>
      <c r="CI29" s="1414"/>
      <c r="CJ29" s="1414"/>
      <c r="CK29" s="1414"/>
      <c r="CL29" s="1414"/>
      <c r="CM29" s="1414"/>
      <c r="CN29" s="1414"/>
      <c r="CO29" s="1414"/>
      <c r="CP29" s="1414"/>
      <c r="CQ29" s="1414"/>
      <c r="CR29" s="1414"/>
      <c r="CS29" s="1414"/>
      <c r="CT29" s="1414"/>
      <c r="CU29" s="1414"/>
      <c r="CV29" s="1414"/>
      <c r="CW29" s="1414"/>
      <c r="CX29" s="1414"/>
      <c r="CY29" s="1414"/>
      <c r="CZ29" s="1414"/>
      <c r="DA29" s="1414"/>
      <c r="DB29" s="1414"/>
      <c r="DC29" s="1414"/>
      <c r="DD29" s="1414"/>
      <c r="DE29" s="1414"/>
      <c r="DF29" s="1414"/>
      <c r="DG29" s="1414"/>
      <c r="DH29" s="1414"/>
      <c r="DI29" s="1414"/>
      <c r="DJ29" s="1414"/>
      <c r="DK29" s="1414"/>
      <c r="DL29" s="1414"/>
      <c r="DM29" s="1414"/>
      <c r="DN29" s="1414"/>
      <c r="DO29" s="1414"/>
      <c r="DP29" s="1414"/>
      <c r="DQ29" s="1414"/>
      <c r="DR29" s="1414"/>
      <c r="DS29" s="1414"/>
      <c r="DT29" s="1414"/>
      <c r="DU29" s="1414"/>
      <c r="DV29" s="1414"/>
      <c r="DW29" s="1414"/>
      <c r="DX29" s="1414"/>
      <c r="DY29" s="1414"/>
      <c r="DZ29" s="1414"/>
      <c r="EA29" s="1414"/>
      <c r="EB29" s="1414"/>
      <c r="EC29" s="1414"/>
      <c r="ED29" s="1414"/>
      <c r="EE29" s="1414"/>
      <c r="EF29" s="1414"/>
      <c r="EG29" s="1414"/>
      <c r="EH29" s="1414"/>
      <c r="EI29" s="1414"/>
      <c r="EJ29" s="1414"/>
      <c r="EK29" s="1414"/>
      <c r="EL29" s="1414"/>
      <c r="EM29" s="1414"/>
      <c r="EN29" s="1414"/>
      <c r="EO29" s="1414"/>
      <c r="EP29" s="1414"/>
      <c r="EQ29" s="1414"/>
      <c r="ER29" s="1414"/>
      <c r="ES29" s="1414"/>
      <c r="ET29" s="1414"/>
      <c r="EU29" s="1414"/>
      <c r="EV29" s="1414"/>
      <c r="EW29" s="1414"/>
      <c r="EX29" s="1414"/>
      <c r="EY29" s="1414"/>
      <c r="EZ29" s="1414"/>
      <c r="FA29" s="1414"/>
      <c r="FB29" s="1414"/>
      <c r="FC29" s="1414"/>
      <c r="FD29" s="1414"/>
      <c r="FE29" s="1414"/>
      <c r="FF29" s="1414"/>
      <c r="FG29" s="1414"/>
      <c r="FH29" s="1414"/>
      <c r="FI29" s="1414"/>
      <c r="FJ29" s="1414"/>
      <c r="FK29" s="1414"/>
      <c r="FL29" s="1414"/>
      <c r="FM29" s="1414"/>
      <c r="FN29" s="1414"/>
      <c r="FO29" s="1414"/>
      <c r="FP29" s="1414"/>
      <c r="FQ29" s="1414"/>
      <c r="FR29" s="1414"/>
      <c r="FS29" s="1414"/>
      <c r="FT29" s="1414"/>
      <c r="FU29" s="1414"/>
      <c r="FV29" s="1414"/>
      <c r="FW29" s="1414"/>
      <c r="FX29" s="1414"/>
      <c r="FY29" s="1414"/>
      <c r="FZ29" s="1414"/>
      <c r="GA29" s="1414"/>
      <c r="GB29" s="1414"/>
      <c r="GC29" s="1414"/>
      <c r="GD29" s="1414"/>
      <c r="GE29" s="1414"/>
      <c r="GF29" s="1414"/>
      <c r="GG29" s="1414"/>
      <c r="GH29" s="1414"/>
      <c r="GI29" s="1414"/>
      <c r="GJ29" s="1414"/>
      <c r="GK29" s="1414"/>
      <c r="GL29" s="1414"/>
      <c r="GM29" s="1414"/>
      <c r="GN29" s="1414"/>
      <c r="GO29" s="1414"/>
      <c r="GP29" s="1414"/>
      <c r="GQ29" s="1414"/>
      <c r="GR29" s="1414"/>
      <c r="GS29" s="1414"/>
      <c r="GT29" s="1414"/>
      <c r="GU29" s="1414"/>
      <c r="GV29" s="1414"/>
      <c r="GW29" s="1414"/>
      <c r="GX29" s="1414"/>
      <c r="GY29" s="1414"/>
      <c r="GZ29" s="1414"/>
      <c r="HA29" s="1414"/>
      <c r="HB29" s="1414"/>
      <c r="HC29" s="1414"/>
      <c r="HD29" s="1414"/>
      <c r="HE29" s="1414"/>
      <c r="HF29" s="1414"/>
      <c r="HG29" s="1414"/>
      <c r="HH29" s="1414"/>
      <c r="HI29" s="1414"/>
      <c r="HJ29" s="1414"/>
      <c r="HK29" s="1414"/>
      <c r="HL29" s="1414"/>
      <c r="HM29" s="1414"/>
      <c r="HN29" s="1414"/>
      <c r="HO29" s="1414"/>
      <c r="HP29" s="1414"/>
      <c r="HQ29" s="1414"/>
      <c r="HR29" s="1414"/>
      <c r="HS29" s="1414"/>
      <c r="HT29" s="1414"/>
      <c r="HU29" s="1414"/>
      <c r="HV29" s="1414"/>
      <c r="HW29" s="1414"/>
      <c r="HX29" s="1414"/>
      <c r="HY29" s="1414"/>
      <c r="HZ29" s="1414"/>
      <c r="IA29" s="1414"/>
      <c r="IB29" s="1414"/>
      <c r="IC29" s="1414"/>
      <c r="ID29" s="1414"/>
      <c r="IE29" s="1414"/>
      <c r="IF29" s="1414"/>
      <c r="IG29" s="1414"/>
      <c r="IH29" s="1414"/>
      <c r="II29" s="1414"/>
      <c r="IJ29" s="1414"/>
      <c r="IK29" s="1414"/>
    </row>
    <row r="30" spans="1:245" ht="16.5" x14ac:dyDescent="0.3">
      <c r="A30" s="1414"/>
      <c r="B30" s="1460" t="s">
        <v>1388</v>
      </c>
      <c r="C30" s="1461" t="s">
        <v>1389</v>
      </c>
      <c r="D30" s="1460" t="s">
        <v>1390</v>
      </c>
      <c r="E30" s="1461" t="s">
        <v>1893</v>
      </c>
      <c r="J30" s="47" t="s">
        <v>290</v>
      </c>
      <c r="K30" s="47"/>
      <c r="L30" s="47">
        <v>366335.57799999998</v>
      </c>
      <c r="M30" s="47"/>
      <c r="N30" s="515">
        <v>0</v>
      </c>
      <c r="P30" s="1416"/>
      <c r="Q30" s="1416"/>
      <c r="R30" s="1416"/>
      <c r="S30" s="1416"/>
      <c r="T30" s="1416"/>
      <c r="U30" s="1416"/>
      <c r="V30" s="1416"/>
      <c r="W30" s="1414"/>
      <c r="X30" s="1414"/>
      <c r="Y30" s="1414"/>
      <c r="Z30" s="1414"/>
      <c r="AA30" s="1414"/>
      <c r="AB30" s="1414"/>
      <c r="AC30" s="1414"/>
      <c r="AD30" s="1414"/>
      <c r="AE30" s="1414"/>
      <c r="AF30" s="1414"/>
      <c r="AG30" s="1414"/>
      <c r="AH30" s="1414"/>
      <c r="AI30" s="1414"/>
      <c r="AJ30" s="1414"/>
      <c r="AK30" s="1414"/>
      <c r="AL30" s="1414"/>
      <c r="AM30" s="1414"/>
      <c r="AN30" s="1414"/>
      <c r="AO30" s="1414"/>
      <c r="AP30" s="1414"/>
      <c r="AQ30" s="1414"/>
      <c r="AR30" s="1414"/>
      <c r="AS30" s="1414"/>
      <c r="AT30" s="1414"/>
      <c r="AU30" s="1414"/>
      <c r="AV30" s="1414"/>
      <c r="AW30" s="1414"/>
      <c r="AX30" s="1414"/>
      <c r="AY30" s="1414"/>
      <c r="AZ30" s="1414"/>
      <c r="BA30" s="1414"/>
      <c r="BB30" s="1414"/>
      <c r="BC30" s="1414"/>
      <c r="BD30" s="1414"/>
      <c r="BE30" s="1414"/>
      <c r="BF30" s="1414"/>
      <c r="BG30" s="1414"/>
      <c r="BH30" s="1414"/>
      <c r="BI30" s="1414"/>
      <c r="BJ30" s="1414"/>
      <c r="BK30" s="1414"/>
      <c r="BL30" s="1414"/>
      <c r="BM30" s="1414"/>
      <c r="BN30" s="1414"/>
      <c r="BO30" s="1414"/>
      <c r="BP30" s="1414"/>
      <c r="BQ30" s="1414"/>
      <c r="BR30" s="1414"/>
      <c r="BS30" s="1414"/>
      <c r="BT30" s="1414"/>
      <c r="BU30" s="1414"/>
      <c r="BV30" s="1414"/>
      <c r="BW30" s="1414"/>
      <c r="BX30" s="1414"/>
      <c r="BY30" s="1414"/>
      <c r="BZ30" s="1414"/>
      <c r="CA30" s="1414"/>
      <c r="CB30" s="1414"/>
      <c r="CC30" s="1414"/>
      <c r="CD30" s="1414"/>
      <c r="CE30" s="1414"/>
      <c r="CF30" s="1414"/>
      <c r="CG30" s="1414"/>
      <c r="CH30" s="1414"/>
      <c r="CI30" s="1414"/>
      <c r="CJ30" s="1414"/>
      <c r="CK30" s="1414"/>
      <c r="CL30" s="1414"/>
      <c r="CM30" s="1414"/>
      <c r="CN30" s="1414"/>
      <c r="CO30" s="1414"/>
      <c r="CP30" s="1414"/>
      <c r="CQ30" s="1414"/>
      <c r="CR30" s="1414"/>
      <c r="CS30" s="1414"/>
      <c r="CT30" s="1414"/>
      <c r="CU30" s="1414"/>
      <c r="CV30" s="1414"/>
      <c r="CW30" s="1414"/>
      <c r="CX30" s="1414"/>
      <c r="CY30" s="1414"/>
      <c r="CZ30" s="1414"/>
      <c r="DA30" s="1414"/>
      <c r="DB30" s="1414"/>
      <c r="DC30" s="1414"/>
      <c r="DD30" s="1414"/>
      <c r="DE30" s="1414"/>
      <c r="DF30" s="1414"/>
      <c r="DG30" s="1414"/>
      <c r="DH30" s="1414"/>
      <c r="DI30" s="1414"/>
      <c r="DJ30" s="1414"/>
      <c r="DK30" s="1414"/>
      <c r="DL30" s="1414"/>
      <c r="DM30" s="1414"/>
      <c r="DN30" s="1414"/>
      <c r="DO30" s="1414"/>
      <c r="DP30" s="1414"/>
      <c r="DQ30" s="1414"/>
      <c r="DR30" s="1414"/>
      <c r="DS30" s="1414"/>
      <c r="DT30" s="1414"/>
      <c r="DU30" s="1414"/>
      <c r="DV30" s="1414"/>
      <c r="DW30" s="1414"/>
      <c r="DX30" s="1414"/>
      <c r="DY30" s="1414"/>
      <c r="DZ30" s="1414"/>
      <c r="EA30" s="1414"/>
      <c r="EB30" s="1414"/>
      <c r="EC30" s="1414"/>
      <c r="ED30" s="1414"/>
      <c r="EE30" s="1414"/>
      <c r="EF30" s="1414"/>
      <c r="EG30" s="1414"/>
      <c r="EH30" s="1414"/>
      <c r="EI30" s="1414"/>
      <c r="EJ30" s="1414"/>
      <c r="EK30" s="1414"/>
      <c r="EL30" s="1414"/>
      <c r="EM30" s="1414"/>
      <c r="EN30" s="1414"/>
      <c r="EO30" s="1414"/>
      <c r="EP30" s="1414"/>
      <c r="EQ30" s="1414"/>
      <c r="ER30" s="1414"/>
      <c r="ES30" s="1414"/>
      <c r="ET30" s="1414"/>
      <c r="EU30" s="1414"/>
      <c r="EV30" s="1414"/>
      <c r="EW30" s="1414"/>
      <c r="EX30" s="1414"/>
      <c r="EY30" s="1414"/>
      <c r="EZ30" s="1414"/>
      <c r="FA30" s="1414"/>
      <c r="FB30" s="1414"/>
      <c r="FC30" s="1414"/>
      <c r="FD30" s="1414"/>
      <c r="FE30" s="1414"/>
      <c r="FF30" s="1414"/>
      <c r="FG30" s="1414"/>
      <c r="FH30" s="1414"/>
      <c r="FI30" s="1414"/>
      <c r="FJ30" s="1414"/>
      <c r="FK30" s="1414"/>
      <c r="FL30" s="1414"/>
      <c r="FM30" s="1414"/>
      <c r="FN30" s="1414"/>
      <c r="FO30" s="1414"/>
      <c r="FP30" s="1414"/>
      <c r="FQ30" s="1414"/>
      <c r="FR30" s="1414"/>
      <c r="FS30" s="1414"/>
      <c r="FT30" s="1414"/>
      <c r="FU30" s="1414"/>
      <c r="FV30" s="1414"/>
      <c r="FW30" s="1414"/>
      <c r="FX30" s="1414"/>
      <c r="FY30" s="1414"/>
      <c r="FZ30" s="1414"/>
      <c r="GA30" s="1414"/>
      <c r="GB30" s="1414"/>
      <c r="GC30" s="1414"/>
      <c r="GD30" s="1414"/>
      <c r="GE30" s="1414"/>
      <c r="GF30" s="1414"/>
      <c r="GG30" s="1414"/>
      <c r="GH30" s="1414"/>
      <c r="GI30" s="1414"/>
      <c r="GJ30" s="1414"/>
      <c r="GK30" s="1414"/>
      <c r="GL30" s="1414"/>
      <c r="GM30" s="1414"/>
      <c r="GN30" s="1414"/>
      <c r="GO30" s="1414"/>
      <c r="GP30" s="1414"/>
      <c r="GQ30" s="1414"/>
      <c r="GR30" s="1414"/>
      <c r="GS30" s="1414"/>
      <c r="GT30" s="1414"/>
      <c r="GU30" s="1414"/>
      <c r="GV30" s="1414"/>
      <c r="GW30" s="1414"/>
      <c r="GX30" s="1414"/>
      <c r="GY30" s="1414"/>
      <c r="GZ30" s="1414"/>
      <c r="HA30" s="1414"/>
      <c r="HB30" s="1414"/>
      <c r="HC30" s="1414"/>
      <c r="HD30" s="1414"/>
      <c r="HE30" s="1414"/>
      <c r="HF30" s="1414"/>
      <c r="HG30" s="1414"/>
      <c r="HH30" s="1414"/>
      <c r="HI30" s="1414"/>
      <c r="HJ30" s="1414"/>
      <c r="HK30" s="1414"/>
      <c r="HL30" s="1414"/>
      <c r="HM30" s="1414"/>
      <c r="HN30" s="1414"/>
      <c r="HO30" s="1414"/>
      <c r="HP30" s="1414"/>
      <c r="HQ30" s="1414"/>
      <c r="HR30" s="1414"/>
      <c r="HS30" s="1414"/>
      <c r="HT30" s="1414"/>
      <c r="HU30" s="1414"/>
      <c r="HV30" s="1414"/>
      <c r="HW30" s="1414"/>
      <c r="HX30" s="1414"/>
      <c r="HY30" s="1414"/>
      <c r="HZ30" s="1414"/>
      <c r="IA30" s="1414"/>
      <c r="IB30" s="1414"/>
      <c r="IC30" s="1414"/>
      <c r="ID30" s="1414"/>
      <c r="IE30" s="1414"/>
      <c r="IF30" s="1414"/>
      <c r="IG30" s="1414"/>
      <c r="IH30" s="1414"/>
      <c r="II30" s="1414"/>
      <c r="IJ30" s="1414"/>
      <c r="IK30" s="1414"/>
    </row>
    <row r="31" spans="1:245" ht="16.5" x14ac:dyDescent="0.3">
      <c r="A31" s="1462"/>
      <c r="B31" s="1460" t="s">
        <v>1391</v>
      </c>
      <c r="C31" s="1461" t="s">
        <v>1894</v>
      </c>
      <c r="D31" s="1460" t="s">
        <v>1392</v>
      </c>
      <c r="E31" s="1461" t="s">
        <v>1393</v>
      </c>
      <c r="J31" s="47"/>
      <c r="K31" s="47"/>
      <c r="L31" s="47"/>
      <c r="M31" s="47"/>
      <c r="P31" s="1416"/>
      <c r="Q31" s="1416"/>
      <c r="R31" s="1416"/>
      <c r="S31" s="1416"/>
      <c r="T31" s="1416"/>
      <c r="U31" s="1416"/>
      <c r="V31" s="1416"/>
      <c r="W31" s="1414"/>
      <c r="X31" s="1414"/>
      <c r="Y31" s="1414"/>
      <c r="Z31" s="1414"/>
      <c r="AA31" s="1414"/>
      <c r="AB31" s="1414"/>
      <c r="AC31" s="1414"/>
      <c r="AD31" s="1414"/>
      <c r="AE31" s="1414"/>
      <c r="AF31" s="1414"/>
      <c r="AG31" s="1414"/>
      <c r="AH31" s="1414"/>
      <c r="AI31" s="1414"/>
      <c r="AJ31" s="1414"/>
      <c r="AK31" s="1414"/>
      <c r="AL31" s="1414"/>
      <c r="AM31" s="1414"/>
      <c r="AN31" s="1414"/>
      <c r="AO31" s="1414"/>
      <c r="AP31" s="1414"/>
      <c r="AQ31" s="1414"/>
      <c r="AR31" s="1414"/>
      <c r="AS31" s="1414"/>
      <c r="AT31" s="1414"/>
      <c r="AU31" s="1414"/>
      <c r="AV31" s="1414"/>
      <c r="AW31" s="1414"/>
      <c r="AX31" s="1414"/>
      <c r="AY31" s="1414"/>
      <c r="AZ31" s="1414"/>
      <c r="BA31" s="1414"/>
      <c r="BB31" s="1414"/>
      <c r="BC31" s="1414"/>
      <c r="BD31" s="1414"/>
      <c r="BE31" s="1414"/>
      <c r="BF31" s="1414"/>
      <c r="BG31" s="1414"/>
      <c r="BH31" s="1414"/>
      <c r="BI31" s="1414"/>
      <c r="BJ31" s="1414"/>
      <c r="BK31" s="1414"/>
      <c r="BL31" s="1414"/>
      <c r="BM31" s="1414"/>
      <c r="BN31" s="1414"/>
      <c r="BO31" s="1414"/>
      <c r="BP31" s="1414"/>
      <c r="BQ31" s="1414"/>
      <c r="BR31" s="1414"/>
      <c r="BS31" s="1414"/>
      <c r="BT31" s="1414"/>
      <c r="BU31" s="1414"/>
      <c r="BV31" s="1414"/>
      <c r="BW31" s="1414"/>
      <c r="BX31" s="1414"/>
      <c r="BY31" s="1414"/>
      <c r="BZ31" s="1414"/>
      <c r="CA31" s="1414"/>
      <c r="CB31" s="1414"/>
      <c r="CC31" s="1414"/>
      <c r="CD31" s="1414"/>
      <c r="CE31" s="1414"/>
      <c r="CF31" s="1414"/>
      <c r="CG31" s="1414"/>
      <c r="CH31" s="1414"/>
      <c r="CI31" s="1414"/>
      <c r="CJ31" s="1414"/>
      <c r="CK31" s="1414"/>
      <c r="CL31" s="1414"/>
      <c r="CM31" s="1414"/>
      <c r="CN31" s="1414"/>
      <c r="CO31" s="1414"/>
      <c r="CP31" s="1414"/>
      <c r="CQ31" s="1414"/>
      <c r="CR31" s="1414"/>
      <c r="CS31" s="1414"/>
      <c r="CT31" s="1414"/>
      <c r="CU31" s="1414"/>
      <c r="CV31" s="1414"/>
      <c r="CW31" s="1414"/>
      <c r="CX31" s="1414"/>
      <c r="CY31" s="1414"/>
      <c r="CZ31" s="1414"/>
      <c r="DA31" s="1414"/>
      <c r="DB31" s="1414"/>
      <c r="DC31" s="1414"/>
      <c r="DD31" s="1414"/>
      <c r="DE31" s="1414"/>
      <c r="DF31" s="1414"/>
      <c r="DG31" s="1414"/>
      <c r="DH31" s="1414"/>
      <c r="DI31" s="1414"/>
      <c r="DJ31" s="1414"/>
      <c r="DK31" s="1414"/>
      <c r="DL31" s="1414"/>
      <c r="DM31" s="1414"/>
      <c r="DN31" s="1414"/>
      <c r="DO31" s="1414"/>
      <c r="DP31" s="1414"/>
      <c r="DQ31" s="1414"/>
      <c r="DR31" s="1414"/>
      <c r="DS31" s="1414"/>
      <c r="DT31" s="1414"/>
      <c r="DU31" s="1414"/>
      <c r="DV31" s="1414"/>
      <c r="DW31" s="1414"/>
      <c r="DX31" s="1414"/>
      <c r="DY31" s="1414"/>
      <c r="DZ31" s="1414"/>
      <c r="EA31" s="1414"/>
      <c r="EB31" s="1414"/>
      <c r="EC31" s="1414"/>
      <c r="ED31" s="1414"/>
      <c r="EE31" s="1414"/>
      <c r="EF31" s="1414"/>
      <c r="EG31" s="1414"/>
      <c r="EH31" s="1414"/>
      <c r="EI31" s="1414"/>
      <c r="EJ31" s="1414"/>
      <c r="EK31" s="1414"/>
      <c r="EL31" s="1414"/>
      <c r="EM31" s="1414"/>
      <c r="EN31" s="1414"/>
      <c r="EO31" s="1414"/>
      <c r="EP31" s="1414"/>
      <c r="EQ31" s="1414"/>
      <c r="ER31" s="1414"/>
      <c r="ES31" s="1414"/>
      <c r="ET31" s="1414"/>
      <c r="EU31" s="1414"/>
      <c r="EV31" s="1414"/>
      <c r="EW31" s="1414"/>
      <c r="EX31" s="1414"/>
      <c r="EY31" s="1414"/>
      <c r="EZ31" s="1414"/>
      <c r="FA31" s="1414"/>
      <c r="FB31" s="1414"/>
      <c r="FC31" s="1414"/>
      <c r="FD31" s="1414"/>
      <c r="FE31" s="1414"/>
      <c r="FF31" s="1414"/>
      <c r="FG31" s="1414"/>
      <c r="FH31" s="1414"/>
      <c r="FI31" s="1414"/>
      <c r="FJ31" s="1414"/>
      <c r="FK31" s="1414"/>
      <c r="FL31" s="1414"/>
      <c r="FM31" s="1414"/>
      <c r="FN31" s="1414"/>
      <c r="FO31" s="1414"/>
      <c r="FP31" s="1414"/>
      <c r="FQ31" s="1414"/>
      <c r="FR31" s="1414"/>
      <c r="FS31" s="1414"/>
      <c r="FT31" s="1414"/>
      <c r="FU31" s="1414"/>
      <c r="FV31" s="1414"/>
      <c r="FW31" s="1414"/>
      <c r="FX31" s="1414"/>
      <c r="FY31" s="1414"/>
      <c r="FZ31" s="1414"/>
      <c r="GA31" s="1414"/>
      <c r="GB31" s="1414"/>
      <c r="GC31" s="1414"/>
      <c r="GD31" s="1414"/>
      <c r="GE31" s="1414"/>
      <c r="GF31" s="1414"/>
      <c r="GG31" s="1414"/>
      <c r="GH31" s="1414"/>
      <c r="GI31" s="1414"/>
      <c r="GJ31" s="1414"/>
      <c r="GK31" s="1414"/>
      <c r="GL31" s="1414"/>
      <c r="GM31" s="1414"/>
      <c r="GN31" s="1414"/>
      <c r="GO31" s="1414"/>
      <c r="GP31" s="1414"/>
      <c r="GQ31" s="1414"/>
      <c r="GR31" s="1414"/>
      <c r="GS31" s="1414"/>
      <c r="GT31" s="1414"/>
      <c r="GU31" s="1414"/>
      <c r="GV31" s="1414"/>
      <c r="GW31" s="1414"/>
      <c r="GX31" s="1414"/>
      <c r="GY31" s="1414"/>
      <c r="GZ31" s="1414"/>
      <c r="HA31" s="1414"/>
      <c r="HB31" s="1414"/>
      <c r="HC31" s="1414"/>
      <c r="HD31" s="1414"/>
      <c r="HE31" s="1414"/>
      <c r="HF31" s="1414"/>
      <c r="HG31" s="1414"/>
      <c r="HH31" s="1414"/>
      <c r="HI31" s="1414"/>
      <c r="HJ31" s="1414"/>
      <c r="HK31" s="1414"/>
      <c r="HL31" s="1414"/>
      <c r="HM31" s="1414"/>
      <c r="HN31" s="1414"/>
      <c r="HO31" s="1414"/>
      <c r="HP31" s="1414"/>
      <c r="HQ31" s="1414"/>
      <c r="HR31" s="1414"/>
      <c r="HS31" s="1414"/>
      <c r="HT31" s="1414"/>
      <c r="HU31" s="1414"/>
      <c r="HV31" s="1414"/>
      <c r="HW31" s="1414"/>
      <c r="HX31" s="1414"/>
      <c r="HY31" s="1414"/>
      <c r="HZ31" s="1414"/>
      <c r="IA31" s="1414"/>
      <c r="IB31" s="1414"/>
      <c r="IC31" s="1414"/>
      <c r="ID31" s="1414"/>
      <c r="IE31" s="1414"/>
      <c r="IF31" s="1414"/>
      <c r="IG31" s="1414"/>
      <c r="IH31" s="1414"/>
      <c r="II31" s="1414"/>
      <c r="IJ31" s="1414"/>
      <c r="IK31" s="1414"/>
    </row>
    <row r="32" spans="1:245" ht="16.5" x14ac:dyDescent="0.3">
      <c r="A32" s="1462"/>
      <c r="B32" s="1460" t="s">
        <v>1394</v>
      </c>
      <c r="C32" s="1461" t="s">
        <v>1395</v>
      </c>
      <c r="D32" s="1460" t="s">
        <v>1396</v>
      </c>
      <c r="E32" s="1461" t="s">
        <v>1397</v>
      </c>
      <c r="J32" s="47"/>
      <c r="K32" s="47"/>
      <c r="L32" s="47"/>
      <c r="M32" s="47"/>
      <c r="P32" s="1416"/>
      <c r="Q32" s="1416"/>
      <c r="R32" s="1416"/>
      <c r="S32" s="1416"/>
      <c r="T32" s="1416"/>
      <c r="U32" s="1416"/>
      <c r="V32" s="1416"/>
      <c r="W32" s="1414"/>
      <c r="X32" s="1414"/>
      <c r="Y32" s="1414"/>
      <c r="Z32" s="1414"/>
      <c r="AA32" s="1414"/>
      <c r="AB32" s="1414"/>
      <c r="AC32" s="1414"/>
      <c r="AD32" s="1414"/>
      <c r="AE32" s="1414"/>
      <c r="AF32" s="1414"/>
      <c r="AG32" s="1414"/>
      <c r="AH32" s="1414"/>
      <c r="AI32" s="1414"/>
      <c r="AJ32" s="1414"/>
      <c r="AK32" s="1414"/>
      <c r="AL32" s="1414"/>
      <c r="AM32" s="1414"/>
      <c r="AN32" s="1414"/>
      <c r="AO32" s="1414"/>
      <c r="AP32" s="1414"/>
      <c r="AQ32" s="1414"/>
      <c r="AR32" s="1414"/>
      <c r="AS32" s="1414"/>
      <c r="AT32" s="1414"/>
      <c r="AU32" s="1414"/>
      <c r="AV32" s="1414"/>
      <c r="AW32" s="1414"/>
      <c r="AX32" s="1414"/>
      <c r="AY32" s="1414"/>
      <c r="AZ32" s="1414"/>
      <c r="BA32" s="1414"/>
      <c r="BB32" s="1414"/>
      <c r="BC32" s="1414"/>
      <c r="BD32" s="1414"/>
      <c r="BE32" s="1414"/>
      <c r="BF32" s="1414"/>
      <c r="BG32" s="1414"/>
      <c r="BH32" s="1414"/>
      <c r="BI32" s="1414"/>
      <c r="BJ32" s="1414"/>
      <c r="BK32" s="1414"/>
      <c r="BL32" s="1414"/>
      <c r="BM32" s="1414"/>
      <c r="BN32" s="1414"/>
      <c r="BO32" s="1414"/>
      <c r="BP32" s="1414"/>
      <c r="BQ32" s="1414"/>
      <c r="BR32" s="1414"/>
      <c r="BS32" s="1414"/>
      <c r="BT32" s="1414"/>
      <c r="BU32" s="1414"/>
      <c r="BV32" s="1414"/>
      <c r="BW32" s="1414"/>
      <c r="BX32" s="1414"/>
      <c r="BY32" s="1414"/>
      <c r="BZ32" s="1414"/>
      <c r="CA32" s="1414"/>
      <c r="CB32" s="1414"/>
      <c r="CC32" s="1414"/>
      <c r="CD32" s="1414"/>
      <c r="CE32" s="1414"/>
      <c r="CF32" s="1414"/>
      <c r="CG32" s="1414"/>
      <c r="CH32" s="1414"/>
      <c r="CI32" s="1414"/>
      <c r="CJ32" s="1414"/>
      <c r="CK32" s="1414"/>
      <c r="CL32" s="1414"/>
      <c r="CM32" s="1414"/>
      <c r="CN32" s="1414"/>
      <c r="CO32" s="1414"/>
      <c r="CP32" s="1414"/>
      <c r="CQ32" s="1414"/>
      <c r="CR32" s="1414"/>
      <c r="CS32" s="1414"/>
      <c r="CT32" s="1414"/>
      <c r="CU32" s="1414"/>
      <c r="CV32" s="1414"/>
      <c r="CW32" s="1414"/>
      <c r="CX32" s="1414"/>
      <c r="CY32" s="1414"/>
      <c r="CZ32" s="1414"/>
      <c r="DA32" s="1414"/>
      <c r="DB32" s="1414"/>
      <c r="DC32" s="1414"/>
      <c r="DD32" s="1414"/>
      <c r="DE32" s="1414"/>
      <c r="DF32" s="1414"/>
      <c r="DG32" s="1414"/>
      <c r="DH32" s="1414"/>
      <c r="DI32" s="1414"/>
      <c r="DJ32" s="1414"/>
      <c r="DK32" s="1414"/>
      <c r="DL32" s="1414"/>
      <c r="DM32" s="1414"/>
      <c r="DN32" s="1414"/>
      <c r="DO32" s="1414"/>
      <c r="DP32" s="1414"/>
      <c r="DQ32" s="1414"/>
      <c r="DR32" s="1414"/>
      <c r="DS32" s="1414"/>
      <c r="DT32" s="1414"/>
      <c r="DU32" s="1414"/>
      <c r="DV32" s="1414"/>
      <c r="DW32" s="1414"/>
      <c r="DX32" s="1414"/>
      <c r="DY32" s="1414"/>
      <c r="DZ32" s="1414"/>
      <c r="EA32" s="1414"/>
      <c r="EB32" s="1414"/>
      <c r="EC32" s="1414"/>
      <c r="ED32" s="1414"/>
      <c r="EE32" s="1414"/>
      <c r="EF32" s="1414"/>
      <c r="EG32" s="1414"/>
      <c r="EH32" s="1414"/>
      <c r="EI32" s="1414"/>
      <c r="EJ32" s="1414"/>
      <c r="EK32" s="1414"/>
      <c r="EL32" s="1414"/>
      <c r="EM32" s="1414"/>
      <c r="EN32" s="1414"/>
      <c r="EO32" s="1414"/>
      <c r="EP32" s="1414"/>
      <c r="EQ32" s="1414"/>
      <c r="ER32" s="1414"/>
      <c r="ES32" s="1414"/>
      <c r="ET32" s="1414"/>
      <c r="EU32" s="1414"/>
      <c r="EV32" s="1414"/>
      <c r="EW32" s="1414"/>
      <c r="EX32" s="1414"/>
      <c r="EY32" s="1414"/>
      <c r="EZ32" s="1414"/>
      <c r="FA32" s="1414"/>
      <c r="FB32" s="1414"/>
      <c r="FC32" s="1414"/>
      <c r="FD32" s="1414"/>
      <c r="FE32" s="1414"/>
      <c r="FF32" s="1414"/>
      <c r="FG32" s="1414"/>
      <c r="FH32" s="1414"/>
      <c r="FI32" s="1414"/>
      <c r="FJ32" s="1414"/>
      <c r="FK32" s="1414"/>
      <c r="FL32" s="1414"/>
      <c r="FM32" s="1414"/>
      <c r="FN32" s="1414"/>
      <c r="FO32" s="1414"/>
      <c r="FP32" s="1414"/>
      <c r="FQ32" s="1414"/>
      <c r="FR32" s="1414"/>
      <c r="FS32" s="1414"/>
      <c r="FT32" s="1414"/>
      <c r="FU32" s="1414"/>
      <c r="FV32" s="1414"/>
      <c r="FW32" s="1414"/>
      <c r="FX32" s="1414"/>
      <c r="FY32" s="1414"/>
      <c r="FZ32" s="1414"/>
      <c r="GA32" s="1414"/>
      <c r="GB32" s="1414"/>
      <c r="GC32" s="1414"/>
      <c r="GD32" s="1414"/>
      <c r="GE32" s="1414"/>
      <c r="GF32" s="1414"/>
      <c r="GG32" s="1414"/>
      <c r="GH32" s="1414"/>
      <c r="GI32" s="1414"/>
      <c r="GJ32" s="1414"/>
      <c r="GK32" s="1414"/>
      <c r="GL32" s="1414"/>
      <c r="GM32" s="1414"/>
      <c r="GN32" s="1414"/>
      <c r="GO32" s="1414"/>
      <c r="GP32" s="1414"/>
      <c r="GQ32" s="1414"/>
      <c r="GR32" s="1414"/>
      <c r="GS32" s="1414"/>
      <c r="GT32" s="1414"/>
      <c r="GU32" s="1414"/>
      <c r="GV32" s="1414"/>
      <c r="GW32" s="1414"/>
      <c r="GX32" s="1414"/>
      <c r="GY32" s="1414"/>
      <c r="GZ32" s="1414"/>
      <c r="HA32" s="1414"/>
      <c r="HB32" s="1414"/>
      <c r="HC32" s="1414"/>
      <c r="HD32" s="1414"/>
      <c r="HE32" s="1414"/>
      <c r="HF32" s="1414"/>
      <c r="HG32" s="1414"/>
      <c r="HH32" s="1414"/>
      <c r="HI32" s="1414"/>
      <c r="HJ32" s="1414"/>
      <c r="HK32" s="1414"/>
      <c r="HL32" s="1414"/>
      <c r="HM32" s="1414"/>
      <c r="HN32" s="1414"/>
      <c r="HO32" s="1414"/>
      <c r="HP32" s="1414"/>
      <c r="HQ32" s="1414"/>
      <c r="HR32" s="1414"/>
      <c r="HS32" s="1414"/>
      <c r="HT32" s="1414"/>
      <c r="HU32" s="1414"/>
      <c r="HV32" s="1414"/>
      <c r="HW32" s="1414"/>
      <c r="HX32" s="1414"/>
      <c r="HY32" s="1414"/>
      <c r="HZ32" s="1414"/>
      <c r="IA32" s="1414"/>
      <c r="IB32" s="1414"/>
      <c r="IC32" s="1414"/>
      <c r="ID32" s="1414"/>
      <c r="IE32" s="1414"/>
      <c r="IF32" s="1414"/>
      <c r="IG32" s="1414"/>
      <c r="IH32" s="1414"/>
      <c r="II32" s="1414"/>
      <c r="IJ32" s="1414"/>
      <c r="IK32" s="1414"/>
    </row>
    <row r="33" spans="1:245" ht="16.5" x14ac:dyDescent="0.3">
      <c r="A33" s="1414"/>
      <c r="B33" s="1460" t="s">
        <v>1398</v>
      </c>
      <c r="C33" s="1461" t="s">
        <v>1399</v>
      </c>
      <c r="D33" s="1414"/>
      <c r="E33" s="1414"/>
      <c r="F33" s="1463"/>
      <c r="G33" s="1461"/>
      <c r="J33" s="47"/>
      <c r="K33" s="47"/>
      <c r="L33" s="47"/>
      <c r="M33" s="47"/>
      <c r="P33" s="1416"/>
      <c r="Q33" s="1416"/>
      <c r="R33" s="1416"/>
      <c r="S33" s="1416"/>
      <c r="T33" s="1416"/>
      <c r="U33" s="1416"/>
      <c r="V33" s="1416"/>
      <c r="W33" s="1414"/>
      <c r="X33" s="1414"/>
      <c r="Y33" s="1414"/>
      <c r="Z33" s="1414"/>
      <c r="AA33" s="1414"/>
      <c r="AB33" s="1414"/>
      <c r="AC33" s="1414"/>
      <c r="AD33" s="1414"/>
      <c r="AE33" s="1414"/>
      <c r="AF33" s="1414"/>
      <c r="AG33" s="1414"/>
      <c r="AH33" s="1414"/>
      <c r="AI33" s="1414"/>
      <c r="AJ33" s="1414"/>
      <c r="AK33" s="1414"/>
      <c r="AL33" s="1414"/>
      <c r="AM33" s="1414"/>
      <c r="AN33" s="1414"/>
      <c r="AO33" s="1414"/>
      <c r="AP33" s="1414"/>
      <c r="AQ33" s="1414"/>
      <c r="AR33" s="1414"/>
      <c r="AS33" s="1414"/>
      <c r="AT33" s="1414"/>
      <c r="AU33" s="1414"/>
      <c r="AV33" s="1414"/>
      <c r="AW33" s="1414"/>
      <c r="AX33" s="1414"/>
      <c r="AY33" s="1414"/>
      <c r="AZ33" s="1414"/>
      <c r="BA33" s="1414"/>
      <c r="BB33" s="1414"/>
      <c r="BC33" s="1414"/>
      <c r="BD33" s="1414"/>
      <c r="BE33" s="1414"/>
      <c r="BF33" s="1414"/>
      <c r="BG33" s="1414"/>
      <c r="BH33" s="1414"/>
      <c r="BI33" s="1414"/>
      <c r="BJ33" s="1414"/>
      <c r="BK33" s="1414"/>
      <c r="BL33" s="1414"/>
      <c r="BM33" s="1414"/>
      <c r="BN33" s="1414"/>
      <c r="BO33" s="1414"/>
      <c r="BP33" s="1414"/>
      <c r="BQ33" s="1414"/>
      <c r="BR33" s="1414"/>
      <c r="BS33" s="1414"/>
      <c r="BT33" s="1414"/>
      <c r="BU33" s="1414"/>
      <c r="BV33" s="1414"/>
      <c r="BW33" s="1414"/>
      <c r="BX33" s="1414"/>
      <c r="BY33" s="1414"/>
      <c r="BZ33" s="1414"/>
      <c r="CA33" s="1414"/>
      <c r="CB33" s="1414"/>
      <c r="CC33" s="1414"/>
      <c r="CD33" s="1414"/>
      <c r="CE33" s="1414"/>
      <c r="CF33" s="1414"/>
      <c r="CG33" s="1414"/>
      <c r="CH33" s="1414"/>
      <c r="CI33" s="1414"/>
      <c r="CJ33" s="1414"/>
      <c r="CK33" s="1414"/>
      <c r="CL33" s="1414"/>
      <c r="CM33" s="1414"/>
      <c r="CN33" s="1414"/>
      <c r="CO33" s="1414"/>
      <c r="CP33" s="1414"/>
      <c r="CQ33" s="1414"/>
      <c r="CR33" s="1414"/>
      <c r="CS33" s="1414"/>
      <c r="CT33" s="1414"/>
      <c r="CU33" s="1414"/>
      <c r="CV33" s="1414"/>
      <c r="CW33" s="1414"/>
      <c r="CX33" s="1414"/>
      <c r="CY33" s="1414"/>
      <c r="CZ33" s="1414"/>
      <c r="DA33" s="1414"/>
      <c r="DB33" s="1414"/>
      <c r="DC33" s="1414"/>
      <c r="DD33" s="1414"/>
      <c r="DE33" s="1414"/>
      <c r="DF33" s="1414"/>
      <c r="DG33" s="1414"/>
      <c r="DH33" s="1414"/>
      <c r="DI33" s="1414"/>
      <c r="DJ33" s="1414"/>
      <c r="DK33" s="1414"/>
      <c r="DL33" s="1414"/>
      <c r="DM33" s="1414"/>
      <c r="DN33" s="1414"/>
      <c r="DO33" s="1414"/>
      <c r="DP33" s="1414"/>
      <c r="DQ33" s="1414"/>
      <c r="DR33" s="1414"/>
      <c r="DS33" s="1414"/>
      <c r="DT33" s="1414"/>
      <c r="DU33" s="1414"/>
      <c r="DV33" s="1414"/>
      <c r="DW33" s="1414"/>
      <c r="DX33" s="1414"/>
      <c r="DY33" s="1414"/>
      <c r="DZ33" s="1414"/>
      <c r="EA33" s="1414"/>
      <c r="EB33" s="1414"/>
      <c r="EC33" s="1414"/>
      <c r="ED33" s="1414"/>
      <c r="EE33" s="1414"/>
      <c r="EF33" s="1414"/>
      <c r="EG33" s="1414"/>
      <c r="EH33" s="1414"/>
      <c r="EI33" s="1414"/>
      <c r="EJ33" s="1414"/>
      <c r="EK33" s="1414"/>
      <c r="EL33" s="1414"/>
      <c r="EM33" s="1414"/>
      <c r="EN33" s="1414"/>
      <c r="EO33" s="1414"/>
      <c r="EP33" s="1414"/>
      <c r="EQ33" s="1414"/>
      <c r="ER33" s="1414"/>
      <c r="ES33" s="1414"/>
      <c r="ET33" s="1414"/>
      <c r="EU33" s="1414"/>
      <c r="EV33" s="1414"/>
      <c r="EW33" s="1414"/>
      <c r="EX33" s="1414"/>
      <c r="EY33" s="1414"/>
      <c r="EZ33" s="1414"/>
      <c r="FA33" s="1414"/>
      <c r="FB33" s="1414"/>
      <c r="FC33" s="1414"/>
      <c r="FD33" s="1414"/>
      <c r="FE33" s="1414"/>
      <c r="FF33" s="1414"/>
      <c r="FG33" s="1414"/>
      <c r="FH33" s="1414"/>
      <c r="FI33" s="1414"/>
      <c r="FJ33" s="1414"/>
      <c r="FK33" s="1414"/>
      <c r="FL33" s="1414"/>
      <c r="FM33" s="1414"/>
      <c r="FN33" s="1414"/>
      <c r="FO33" s="1414"/>
      <c r="FP33" s="1414"/>
      <c r="FQ33" s="1414"/>
      <c r="FR33" s="1414"/>
      <c r="FS33" s="1414"/>
      <c r="FT33" s="1414"/>
      <c r="FU33" s="1414"/>
      <c r="FV33" s="1414"/>
      <c r="FW33" s="1414"/>
      <c r="FX33" s="1414"/>
      <c r="FY33" s="1414"/>
      <c r="FZ33" s="1414"/>
      <c r="GA33" s="1414"/>
      <c r="GB33" s="1414"/>
      <c r="GC33" s="1414"/>
      <c r="GD33" s="1414"/>
      <c r="GE33" s="1414"/>
      <c r="GF33" s="1414"/>
      <c r="GG33" s="1414"/>
      <c r="GH33" s="1414"/>
      <c r="GI33" s="1414"/>
      <c r="GJ33" s="1414"/>
      <c r="GK33" s="1414"/>
      <c r="GL33" s="1414"/>
      <c r="GM33" s="1414"/>
      <c r="GN33" s="1414"/>
      <c r="GO33" s="1414"/>
      <c r="GP33" s="1414"/>
      <c r="GQ33" s="1414"/>
      <c r="GR33" s="1414"/>
      <c r="GS33" s="1414"/>
      <c r="GT33" s="1414"/>
      <c r="GU33" s="1414"/>
      <c r="GV33" s="1414"/>
      <c r="GW33" s="1414"/>
      <c r="GX33" s="1414"/>
      <c r="GY33" s="1414"/>
      <c r="GZ33" s="1414"/>
      <c r="HA33" s="1414"/>
      <c r="HB33" s="1414"/>
      <c r="HC33" s="1414"/>
      <c r="HD33" s="1414"/>
      <c r="HE33" s="1414"/>
      <c r="HF33" s="1414"/>
      <c r="HG33" s="1414"/>
      <c r="HH33" s="1414"/>
      <c r="HI33" s="1414"/>
      <c r="HJ33" s="1414"/>
      <c r="HK33" s="1414"/>
      <c r="HL33" s="1414"/>
      <c r="HM33" s="1414"/>
      <c r="HN33" s="1414"/>
      <c r="HO33" s="1414"/>
      <c r="HP33" s="1414"/>
      <c r="HQ33" s="1414"/>
      <c r="HR33" s="1414"/>
      <c r="HS33" s="1414"/>
      <c r="HT33" s="1414"/>
      <c r="HU33" s="1414"/>
      <c r="HV33" s="1414"/>
      <c r="HW33" s="1414"/>
      <c r="HX33" s="1414"/>
      <c r="HY33" s="1414"/>
      <c r="HZ33" s="1414"/>
      <c r="IA33" s="1414"/>
      <c r="IB33" s="1414"/>
      <c r="IC33" s="1414"/>
      <c r="ID33" s="1414"/>
      <c r="IE33" s="1414"/>
      <c r="IF33" s="1414"/>
      <c r="IG33" s="1414"/>
      <c r="IH33" s="1414"/>
      <c r="II33" s="1414"/>
      <c r="IJ33" s="1414"/>
      <c r="IK33" s="1414"/>
    </row>
    <row r="34" spans="1:245" ht="16.5" x14ac:dyDescent="0.3">
      <c r="A34" s="1414"/>
      <c r="B34" s="1460" t="s">
        <v>1400</v>
      </c>
      <c r="C34" s="1461" t="s">
        <v>1895</v>
      </c>
      <c r="D34" s="1414"/>
      <c r="E34" s="1414"/>
      <c r="F34" s="1438"/>
      <c r="G34" s="1438"/>
      <c r="H34" s="1438"/>
      <c r="J34" s="47"/>
      <c r="K34" s="47"/>
      <c r="L34" s="47"/>
    </row>
    <row r="35" spans="1:245" ht="16.5" x14ac:dyDescent="0.3">
      <c r="A35" s="1414"/>
      <c r="B35" s="1460" t="s">
        <v>1793</v>
      </c>
      <c r="C35" s="1461" t="s">
        <v>1896</v>
      </c>
      <c r="D35" s="1414"/>
      <c r="E35" s="1414"/>
      <c r="G35" s="1438"/>
      <c r="H35" s="1438"/>
      <c r="J35" s="47"/>
      <c r="K35" s="47"/>
      <c r="L35" s="47"/>
    </row>
    <row r="36" spans="1:245" ht="16.5" x14ac:dyDescent="0.3">
      <c r="A36" s="1414"/>
      <c r="B36" s="1414"/>
      <c r="C36" s="1414"/>
      <c r="D36" s="1414"/>
      <c r="E36" s="1414"/>
      <c r="G36" s="1438"/>
      <c r="H36" s="1438"/>
      <c r="J36" s="47"/>
      <c r="K36" s="47"/>
      <c r="L36" s="47"/>
    </row>
    <row r="37" spans="1:245" ht="16.5" x14ac:dyDescent="0.3">
      <c r="A37" s="1414"/>
      <c r="J37" s="47"/>
      <c r="K37" s="47"/>
    </row>
    <row r="38" spans="1:245" ht="16.5" x14ac:dyDescent="0.3">
      <c r="A38" s="1414"/>
      <c r="J38" s="47"/>
      <c r="K38" s="47"/>
    </row>
    <row r="39" spans="1:245" ht="16.5" x14ac:dyDescent="0.3">
      <c r="J39" s="47"/>
      <c r="K39" s="47"/>
    </row>
    <row r="40" spans="1:245" ht="16.5" x14ac:dyDescent="0.3">
      <c r="J40" s="47"/>
      <c r="K40" s="47"/>
    </row>
    <row r="41" spans="1:245" ht="16.5" x14ac:dyDescent="0.3">
      <c r="J41" s="47"/>
      <c r="K41" s="47"/>
      <c r="L41" s="47"/>
    </row>
    <row r="42" spans="1:245" ht="16.5" x14ac:dyDescent="0.3">
      <c r="J42" s="47"/>
      <c r="K42" s="47"/>
      <c r="L42" s="47"/>
    </row>
    <row r="43" spans="1:245" ht="16.5" x14ac:dyDescent="0.3">
      <c r="E43" s="1460"/>
      <c r="F43" s="1461"/>
      <c r="J43" s="47"/>
      <c r="K43" s="47"/>
      <c r="L43" s="47"/>
    </row>
    <row r="44" spans="1:245" ht="16.5" x14ac:dyDescent="0.3">
      <c r="J44" s="47"/>
      <c r="K44" s="47"/>
      <c r="L44" s="47"/>
    </row>
    <row r="45" spans="1:245" ht="16.5" x14ac:dyDescent="0.3">
      <c r="J45" s="47"/>
      <c r="K45" s="47"/>
      <c r="L45" s="47"/>
    </row>
    <row r="46" spans="1:245" ht="16.5" x14ac:dyDescent="0.3">
      <c r="J46" s="47"/>
      <c r="K46" s="47"/>
      <c r="L46" s="47"/>
    </row>
    <row r="47" spans="1:245" ht="16.5" x14ac:dyDescent="0.3">
      <c r="J47" s="47"/>
      <c r="K47" s="47"/>
      <c r="L47" s="47"/>
    </row>
    <row r="48" spans="1:245" ht="16.5" x14ac:dyDescent="0.3">
      <c r="J48" s="47"/>
      <c r="K48" s="47"/>
      <c r="L48" s="47"/>
    </row>
    <row r="49" spans="10:12" ht="16.5" x14ac:dyDescent="0.3">
      <c r="J49" s="47"/>
      <c r="K49" s="47"/>
      <c r="L49" s="47"/>
    </row>
    <row r="50" spans="10:12" ht="16.5" x14ac:dyDescent="0.3">
      <c r="J50" s="47"/>
      <c r="K50" s="47"/>
      <c r="L50" s="47"/>
    </row>
    <row r="51" spans="10:12" ht="16.5" x14ac:dyDescent="0.3">
      <c r="J51" s="47"/>
      <c r="K51" s="47"/>
      <c r="L51" s="47"/>
    </row>
    <row r="52" spans="10:12" ht="16.5" x14ac:dyDescent="0.3">
      <c r="J52" s="47"/>
      <c r="K52" s="47"/>
      <c r="L52" s="47"/>
    </row>
    <row r="53" spans="10:12" ht="16.5" x14ac:dyDescent="0.3">
      <c r="J53" s="47"/>
      <c r="K53" s="47"/>
      <c r="L53" s="47"/>
    </row>
    <row r="54" spans="10:12" ht="16.5" x14ac:dyDescent="0.3">
      <c r="J54" s="47"/>
      <c r="K54" s="47"/>
      <c r="L54" s="47"/>
    </row>
    <row r="55" spans="10:12" ht="16.5" x14ac:dyDescent="0.3">
      <c r="J55" s="47"/>
      <c r="K55" s="47"/>
      <c r="L55" s="47"/>
    </row>
    <row r="56" spans="10:12" ht="16.5" x14ac:dyDescent="0.3">
      <c r="J56" s="47"/>
      <c r="K56" s="47"/>
      <c r="L56" s="47"/>
    </row>
    <row r="57" spans="10:12" ht="16.5" x14ac:dyDescent="0.3">
      <c r="J57" s="47"/>
      <c r="K57" s="47"/>
      <c r="L57" s="47"/>
    </row>
    <row r="58" spans="10:12" ht="16.5" x14ac:dyDescent="0.3">
      <c r="J58" s="47"/>
      <c r="K58" s="47"/>
      <c r="L58" s="47"/>
    </row>
    <row r="59" spans="10:12" ht="16.5" x14ac:dyDescent="0.3">
      <c r="J59" s="47"/>
      <c r="K59" s="47"/>
      <c r="L59" s="47"/>
    </row>
    <row r="60" spans="10:12" ht="16.5" x14ac:dyDescent="0.3">
      <c r="J60" s="47"/>
      <c r="K60" s="47"/>
      <c r="L60" s="47"/>
    </row>
    <row r="61" spans="10:12" ht="16.5" x14ac:dyDescent="0.3">
      <c r="J61" s="47"/>
      <c r="K61" s="47"/>
      <c r="L61" s="47"/>
    </row>
    <row r="62" spans="10:12" ht="16.5" x14ac:dyDescent="0.3">
      <c r="J62" s="47"/>
      <c r="K62" s="47"/>
      <c r="L62" s="47"/>
    </row>
    <row r="63" spans="10:12" ht="16.5" x14ac:dyDescent="0.3">
      <c r="J63" s="47"/>
      <c r="K63" s="47"/>
      <c r="L63" s="47"/>
    </row>
    <row r="64" spans="10:12" ht="16.5" x14ac:dyDescent="0.3">
      <c r="J64" s="47"/>
      <c r="K64" s="47"/>
      <c r="L64" s="47"/>
    </row>
    <row r="65" spans="10:12" ht="16.5" x14ac:dyDescent="0.3">
      <c r="J65" s="47"/>
      <c r="K65" s="47"/>
      <c r="L65" s="47"/>
    </row>
    <row r="66" spans="10:12" ht="16.5" x14ac:dyDescent="0.3">
      <c r="J66" s="47"/>
      <c r="K66" s="47"/>
      <c r="L66" s="47"/>
    </row>
    <row r="67" spans="10:12" ht="16.5" x14ac:dyDescent="0.3">
      <c r="J67" s="47"/>
      <c r="K67" s="47"/>
      <c r="L67" s="47"/>
    </row>
    <row r="68" spans="10:12" ht="16.5" x14ac:dyDescent="0.3">
      <c r="J68" s="47"/>
      <c r="K68" s="47"/>
      <c r="L68" s="47"/>
    </row>
    <row r="69" spans="10:12" ht="16.5" x14ac:dyDescent="0.3">
      <c r="J69" s="47"/>
      <c r="K69" s="47"/>
      <c r="L69" s="47"/>
    </row>
    <row r="70" spans="10:12" ht="16.5" x14ac:dyDescent="0.3">
      <c r="J70" s="47"/>
      <c r="K70" s="47"/>
      <c r="L70" s="47"/>
    </row>
    <row r="71" spans="10:12" ht="16.5" x14ac:dyDescent="0.3">
      <c r="J71" s="47"/>
      <c r="K71" s="47"/>
      <c r="L71" s="47"/>
    </row>
    <row r="72" spans="10:12" ht="16.5" x14ac:dyDescent="0.3">
      <c r="J72" s="47"/>
      <c r="K72" s="47"/>
      <c r="L72" s="47"/>
    </row>
    <row r="73" spans="10:12" ht="16.5" x14ac:dyDescent="0.3">
      <c r="J73" s="47"/>
      <c r="K73" s="47"/>
      <c r="L73" s="47"/>
    </row>
    <row r="74" spans="10:12" ht="16.5" x14ac:dyDescent="0.3">
      <c r="J74" s="47"/>
      <c r="K74" s="47"/>
      <c r="L74" s="47"/>
    </row>
    <row r="75" spans="10:12" ht="16.5" x14ac:dyDescent="0.3">
      <c r="J75" s="47"/>
      <c r="K75" s="47"/>
      <c r="L75" s="47"/>
    </row>
    <row r="76" spans="10:12" ht="16.5" x14ac:dyDescent="0.3">
      <c r="J76" s="47"/>
      <c r="K76" s="47"/>
      <c r="L76" s="47"/>
    </row>
    <row r="77" spans="10:12" ht="16.5" x14ac:dyDescent="0.3">
      <c r="J77" s="47"/>
      <c r="K77" s="47"/>
      <c r="L77" s="47"/>
    </row>
    <row r="78" spans="10:12" ht="16.5" x14ac:dyDescent="0.3">
      <c r="J78" s="47"/>
      <c r="K78" s="47"/>
      <c r="L78" s="47"/>
    </row>
    <row r="79" spans="10:12" ht="16.5" x14ac:dyDescent="0.3">
      <c r="J79" s="47"/>
      <c r="K79" s="47"/>
      <c r="L79" s="47"/>
    </row>
    <row r="80" spans="10:12" ht="16.5" x14ac:dyDescent="0.3">
      <c r="J80" s="47"/>
      <c r="K80" s="47"/>
      <c r="L80" s="47"/>
    </row>
    <row r="81" spans="10:12" ht="16.5" x14ac:dyDescent="0.3">
      <c r="J81" s="47"/>
      <c r="K81" s="47"/>
      <c r="L81" s="47"/>
    </row>
    <row r="82" spans="10:12" ht="16.5" x14ac:dyDescent="0.3">
      <c r="J82" s="47"/>
      <c r="K82" s="47"/>
      <c r="L82" s="47"/>
    </row>
    <row r="83" spans="10:12" ht="16.5" x14ac:dyDescent="0.3">
      <c r="J83" s="47"/>
      <c r="K83" s="47"/>
      <c r="L83" s="47"/>
    </row>
    <row r="84" spans="10:12" ht="16.5" x14ac:dyDescent="0.3">
      <c r="J84" s="47"/>
      <c r="K84" s="47"/>
      <c r="L84" s="47"/>
    </row>
    <row r="85" spans="10:12" ht="16.5" x14ac:dyDescent="0.3">
      <c r="J85" s="47"/>
      <c r="K85" s="47"/>
      <c r="L85" s="47"/>
    </row>
    <row r="86" spans="10:12" ht="16.5" x14ac:dyDescent="0.3">
      <c r="J86" s="47"/>
      <c r="K86" s="47"/>
      <c r="L86" s="47"/>
    </row>
    <row r="87" spans="10:12" ht="16.5" x14ac:dyDescent="0.3">
      <c r="J87" s="47"/>
      <c r="K87" s="47"/>
      <c r="L87" s="47"/>
    </row>
    <row r="88" spans="10:12" ht="16.5" x14ac:dyDescent="0.3">
      <c r="J88" s="47"/>
      <c r="K88" s="47"/>
      <c r="L88" s="47"/>
    </row>
    <row r="89" spans="10:12" ht="16.5" x14ac:dyDescent="0.3">
      <c r="J89" s="47"/>
      <c r="K89" s="47"/>
      <c r="L89" s="47"/>
    </row>
    <row r="90" spans="10:12" ht="16.5" x14ac:dyDescent="0.3">
      <c r="J90" s="47"/>
      <c r="K90" s="47"/>
      <c r="L90" s="47"/>
    </row>
    <row r="91" spans="10:12" ht="16.5" x14ac:dyDescent="0.3">
      <c r="J91" s="47"/>
      <c r="K91" s="47"/>
      <c r="L91" s="47"/>
    </row>
    <row r="92" spans="10:12" ht="16.5" x14ac:dyDescent="0.3">
      <c r="J92" s="47"/>
      <c r="K92" s="47"/>
      <c r="L92" s="47"/>
    </row>
    <row r="93" spans="10:12" ht="16.5" x14ac:dyDescent="0.3">
      <c r="J93" s="47"/>
      <c r="K93" s="47"/>
      <c r="L93" s="47"/>
    </row>
    <row r="94" spans="10:12" ht="16.5" x14ac:dyDescent="0.3">
      <c r="J94" s="47"/>
      <c r="K94" s="47"/>
      <c r="L94" s="47"/>
    </row>
    <row r="95" spans="10:12" ht="16.5" x14ac:dyDescent="0.3">
      <c r="J95" s="47"/>
      <c r="K95" s="47"/>
      <c r="L95" s="47"/>
    </row>
    <row r="96" spans="10:12" ht="16.5" x14ac:dyDescent="0.3">
      <c r="J96" s="47"/>
      <c r="K96" s="47"/>
      <c r="L96" s="47"/>
    </row>
    <row r="97" spans="10:12" ht="16.5" x14ac:dyDescent="0.3">
      <c r="J97" s="47"/>
      <c r="K97" s="47"/>
      <c r="L97" s="47"/>
    </row>
    <row r="98" spans="10:12" ht="16.5" x14ac:dyDescent="0.3">
      <c r="J98" s="47"/>
      <c r="K98" s="47"/>
      <c r="L98" s="47"/>
    </row>
    <row r="99" spans="10:12" ht="16.5" x14ac:dyDescent="0.3">
      <c r="J99" s="47"/>
      <c r="K99" s="47"/>
      <c r="L99" s="47"/>
    </row>
    <row r="100" spans="10:12" ht="16.5" x14ac:dyDescent="0.3">
      <c r="J100" s="47"/>
      <c r="K100" s="47"/>
      <c r="L100" s="47"/>
    </row>
    <row r="101" spans="10:12" ht="16.5" x14ac:dyDescent="0.3">
      <c r="J101" s="47"/>
      <c r="K101" s="47"/>
      <c r="L101" s="47"/>
    </row>
    <row r="102" spans="10:12" ht="16.5" x14ac:dyDescent="0.3">
      <c r="J102" s="47"/>
      <c r="K102" s="47"/>
      <c r="L102" s="47"/>
    </row>
    <row r="103" spans="10:12" ht="16.5" x14ac:dyDescent="0.3">
      <c r="J103" s="47"/>
      <c r="K103" s="47"/>
      <c r="L103" s="47"/>
    </row>
    <row r="104" spans="10:12" ht="16.5" x14ac:dyDescent="0.3">
      <c r="J104" s="47"/>
      <c r="K104" s="47"/>
      <c r="L104" s="47"/>
    </row>
    <row r="105" spans="10:12" ht="16.5" x14ac:dyDescent="0.3">
      <c r="J105" s="47"/>
      <c r="K105" s="47"/>
      <c r="L105" s="47"/>
    </row>
    <row r="106" spans="10:12" ht="16.5" x14ac:dyDescent="0.3">
      <c r="J106" s="47"/>
      <c r="K106" s="47"/>
      <c r="L106" s="47"/>
    </row>
    <row r="107" spans="10:12" ht="16.5" x14ac:dyDescent="0.3">
      <c r="J107" s="47"/>
      <c r="K107" s="47"/>
      <c r="L107" s="47"/>
    </row>
    <row r="108" spans="10:12" ht="16.5" x14ac:dyDescent="0.3">
      <c r="J108" s="47"/>
      <c r="K108" s="47"/>
      <c r="L108" s="47"/>
    </row>
    <row r="109" spans="10:12" ht="16.5" x14ac:dyDescent="0.3">
      <c r="J109" s="47"/>
      <c r="K109" s="47"/>
      <c r="L109" s="47"/>
    </row>
    <row r="110" spans="10:12" ht="16.5" x14ac:dyDescent="0.3">
      <c r="J110" s="47"/>
      <c r="K110" s="47"/>
      <c r="L110" s="47"/>
    </row>
    <row r="111" spans="10:12" ht="16.5" x14ac:dyDescent="0.3">
      <c r="J111" s="47"/>
      <c r="K111" s="47"/>
      <c r="L111" s="47"/>
    </row>
    <row r="112" spans="10:12" ht="16.5" x14ac:dyDescent="0.3">
      <c r="J112" s="47"/>
      <c r="K112" s="47"/>
      <c r="L112" s="47"/>
    </row>
    <row r="113" spans="10:12" ht="16.5" x14ac:dyDescent="0.3">
      <c r="J113" s="47"/>
      <c r="K113" s="47"/>
      <c r="L113" s="47"/>
    </row>
    <row r="114" spans="10:12" ht="16.5" x14ac:dyDescent="0.3">
      <c r="J114" s="47"/>
      <c r="K114" s="47"/>
      <c r="L114" s="47"/>
    </row>
    <row r="115" spans="10:12" ht="16.5" x14ac:dyDescent="0.3">
      <c r="J115" s="47"/>
      <c r="K115" s="47"/>
      <c r="L115" s="47"/>
    </row>
    <row r="116" spans="10:12" ht="16.5" x14ac:dyDescent="0.3">
      <c r="J116" s="47"/>
      <c r="K116" s="47"/>
      <c r="L116" s="47"/>
    </row>
    <row r="117" spans="10:12" ht="16.5" x14ac:dyDescent="0.3">
      <c r="J117" s="47"/>
      <c r="K117" s="47"/>
      <c r="L117" s="47"/>
    </row>
    <row r="118" spans="10:12" ht="16.5" x14ac:dyDescent="0.3">
      <c r="J118" s="47"/>
      <c r="K118" s="47"/>
      <c r="L118" s="47"/>
    </row>
    <row r="119" spans="10:12" ht="16.5" x14ac:dyDescent="0.3">
      <c r="J119" s="47"/>
      <c r="K119" s="47"/>
      <c r="L119" s="47"/>
    </row>
    <row r="120" spans="10:12" ht="16.5" x14ac:dyDescent="0.3">
      <c r="J120" s="47"/>
      <c r="K120" s="47"/>
      <c r="L120" s="47"/>
    </row>
    <row r="121" spans="10:12" ht="16.5" x14ac:dyDescent="0.3">
      <c r="J121" s="47"/>
      <c r="K121" s="47"/>
      <c r="L121" s="47"/>
    </row>
    <row r="122" spans="10:12" ht="16.5" x14ac:dyDescent="0.3">
      <c r="J122" s="47"/>
      <c r="K122" s="47"/>
      <c r="L122" s="47"/>
    </row>
    <row r="123" spans="10:12" ht="16.5" x14ac:dyDescent="0.3">
      <c r="J123" s="47"/>
      <c r="K123" s="47"/>
      <c r="L123" s="47"/>
    </row>
    <row r="124" spans="10:12" ht="16.5" x14ac:dyDescent="0.3">
      <c r="J124" s="47"/>
      <c r="K124" s="47"/>
      <c r="L124" s="47"/>
    </row>
    <row r="125" spans="10:12" ht="16.5" x14ac:dyDescent="0.3">
      <c r="J125" s="47"/>
      <c r="K125" s="47"/>
      <c r="L125" s="47"/>
    </row>
    <row r="126" spans="10:12" ht="16.5" x14ac:dyDescent="0.3">
      <c r="J126" s="47"/>
      <c r="K126" s="47"/>
      <c r="L126" s="47"/>
    </row>
    <row r="127" spans="10:12" ht="16.5" x14ac:dyDescent="0.3">
      <c r="J127" s="47"/>
      <c r="K127" s="47"/>
      <c r="L127" s="47"/>
    </row>
    <row r="128" spans="10:12" ht="16.5" x14ac:dyDescent="0.3">
      <c r="J128" s="47"/>
      <c r="K128" s="47"/>
      <c r="L128" s="47"/>
    </row>
    <row r="129" spans="10:12" ht="16.5" x14ac:dyDescent="0.3">
      <c r="J129" s="47"/>
      <c r="K129" s="47"/>
      <c r="L129" s="47"/>
    </row>
    <row r="130" spans="10:12" ht="16.5" x14ac:dyDescent="0.3">
      <c r="J130" s="47"/>
      <c r="K130" s="47"/>
      <c r="L130" s="47"/>
    </row>
    <row r="131" spans="10:12" ht="16.5" x14ac:dyDescent="0.3">
      <c r="J131" s="47"/>
      <c r="K131" s="47"/>
      <c r="L131" s="47"/>
    </row>
    <row r="132" spans="10:12" ht="16.5" x14ac:dyDescent="0.3">
      <c r="J132" s="47"/>
      <c r="K132" s="47"/>
      <c r="L132" s="47"/>
    </row>
    <row r="133" spans="10:12" ht="16.5" x14ac:dyDescent="0.3">
      <c r="J133" s="47"/>
      <c r="K133" s="47"/>
      <c r="L133" s="47"/>
    </row>
    <row r="134" spans="10:12" ht="16.5" x14ac:dyDescent="0.3">
      <c r="J134" s="47"/>
      <c r="K134" s="47"/>
      <c r="L134" s="47"/>
    </row>
    <row r="135" spans="10:12" ht="16.5" x14ac:dyDescent="0.3">
      <c r="J135" s="47"/>
      <c r="K135" s="47"/>
      <c r="L135" s="47"/>
    </row>
    <row r="136" spans="10:12" ht="16.5" x14ac:dyDescent="0.3">
      <c r="J136" s="47"/>
      <c r="K136" s="47"/>
      <c r="L136" s="47"/>
    </row>
    <row r="137" spans="10:12" ht="16.5" x14ac:dyDescent="0.3">
      <c r="J137" s="47"/>
      <c r="K137" s="47"/>
      <c r="L137" s="47"/>
    </row>
    <row r="138" spans="10:12" ht="16.5" x14ac:dyDescent="0.3">
      <c r="J138" s="47"/>
      <c r="K138" s="47"/>
      <c r="L138" s="47"/>
    </row>
    <row r="139" spans="10:12" ht="16.5" x14ac:dyDescent="0.3">
      <c r="J139" s="47"/>
      <c r="K139" s="47"/>
      <c r="L139" s="47"/>
    </row>
    <row r="140" spans="10:12" ht="16.5" x14ac:dyDescent="0.3">
      <c r="J140" s="47"/>
      <c r="K140" s="47"/>
      <c r="L140" s="47"/>
    </row>
    <row r="141" spans="10:12" ht="16.5" x14ac:dyDescent="0.3">
      <c r="J141" s="47"/>
      <c r="K141" s="47"/>
      <c r="L141" s="47"/>
    </row>
    <row r="142" spans="10:12" ht="16.5" x14ac:dyDescent="0.3">
      <c r="J142" s="47"/>
      <c r="K142" s="47"/>
      <c r="L142" s="47"/>
    </row>
    <row r="143" spans="10:12" ht="16.5" x14ac:dyDescent="0.3">
      <c r="J143" s="47"/>
      <c r="K143" s="47"/>
      <c r="L143" s="47"/>
    </row>
    <row r="144" spans="10:12" ht="16.5" x14ac:dyDescent="0.3">
      <c r="J144" s="47"/>
      <c r="K144" s="47"/>
      <c r="L144" s="47"/>
    </row>
    <row r="145" spans="10:12" ht="16.5" x14ac:dyDescent="0.3">
      <c r="J145" s="47"/>
      <c r="K145" s="47"/>
      <c r="L145" s="47"/>
    </row>
    <row r="146" spans="10:12" ht="16.5" x14ac:dyDescent="0.3">
      <c r="J146" s="47"/>
      <c r="K146" s="47"/>
      <c r="L146" s="47"/>
    </row>
    <row r="147" spans="10:12" ht="16.5" x14ac:dyDescent="0.3">
      <c r="J147" s="47"/>
      <c r="K147" s="47"/>
      <c r="L147" s="47"/>
    </row>
    <row r="148" spans="10:12" ht="16.5" x14ac:dyDescent="0.3">
      <c r="J148" s="47"/>
      <c r="K148" s="47"/>
      <c r="L148" s="47"/>
    </row>
    <row r="149" spans="10:12" ht="16.5" x14ac:dyDescent="0.3">
      <c r="J149" s="47"/>
      <c r="K149" s="47"/>
      <c r="L149" s="47"/>
    </row>
    <row r="150" spans="10:12" ht="16.5" x14ac:dyDescent="0.3">
      <c r="J150" s="47"/>
      <c r="K150" s="47"/>
      <c r="L150" s="47"/>
    </row>
    <row r="151" spans="10:12" ht="16.5" x14ac:dyDescent="0.3">
      <c r="J151" s="47"/>
      <c r="K151" s="47"/>
      <c r="L151" s="47"/>
    </row>
    <row r="152" spans="10:12" ht="16.5" x14ac:dyDescent="0.3">
      <c r="J152" s="47"/>
      <c r="K152" s="47"/>
      <c r="L152" s="47"/>
    </row>
    <row r="153" spans="10:12" ht="16.5" x14ac:dyDescent="0.3">
      <c r="J153" s="47"/>
      <c r="K153" s="47"/>
      <c r="L153" s="47"/>
    </row>
    <row r="154" spans="10:12" ht="16.5" x14ac:dyDescent="0.3">
      <c r="J154" s="47"/>
      <c r="K154" s="47"/>
      <c r="L154" s="47"/>
    </row>
    <row r="155" spans="10:12" ht="16.5" x14ac:dyDescent="0.3">
      <c r="J155" s="47"/>
      <c r="K155" s="47"/>
      <c r="L155" s="47"/>
    </row>
    <row r="156" spans="10:12" ht="16.5" x14ac:dyDescent="0.3">
      <c r="J156" s="47"/>
      <c r="K156" s="47"/>
      <c r="L156" s="47"/>
    </row>
    <row r="157" spans="10:12" ht="16.5" x14ac:dyDescent="0.3">
      <c r="J157" s="47"/>
      <c r="K157" s="47"/>
      <c r="L157" s="47"/>
    </row>
    <row r="158" spans="10:12" ht="16.5" x14ac:dyDescent="0.3">
      <c r="J158" s="47"/>
      <c r="K158" s="47"/>
      <c r="L158" s="47"/>
    </row>
    <row r="159" spans="10:12" ht="16.5" x14ac:dyDescent="0.3">
      <c r="J159" s="47"/>
      <c r="K159" s="47"/>
      <c r="L159" s="47"/>
    </row>
    <row r="160" spans="10:12" ht="16.5" x14ac:dyDescent="0.3">
      <c r="J160" s="47"/>
      <c r="K160" s="47"/>
      <c r="L160" s="47"/>
    </row>
    <row r="161" spans="10:12" ht="16.5" x14ac:dyDescent="0.3">
      <c r="J161" s="47"/>
      <c r="K161" s="47"/>
      <c r="L161" s="47"/>
    </row>
    <row r="162" spans="10:12" ht="16.5" x14ac:dyDescent="0.3">
      <c r="J162" s="47"/>
      <c r="K162" s="47"/>
      <c r="L162" s="47"/>
    </row>
    <row r="163" spans="10:12" ht="16.5" x14ac:dyDescent="0.3">
      <c r="J163" s="47"/>
      <c r="K163" s="47"/>
      <c r="L163" s="47"/>
    </row>
    <row r="164" spans="10:12" ht="16.5" x14ac:dyDescent="0.3">
      <c r="J164" s="47"/>
      <c r="K164" s="47"/>
      <c r="L164" s="47"/>
    </row>
    <row r="165" spans="10:12" ht="16.5" x14ac:dyDescent="0.3">
      <c r="J165" s="47"/>
      <c r="K165" s="47"/>
      <c r="L165" s="47"/>
    </row>
    <row r="166" spans="10:12" ht="16.5" x14ac:dyDescent="0.3">
      <c r="J166" s="47"/>
      <c r="K166" s="47"/>
      <c r="L166" s="47"/>
    </row>
    <row r="167" spans="10:12" ht="16.5" x14ac:dyDescent="0.3">
      <c r="J167" s="47"/>
      <c r="K167" s="47"/>
      <c r="L167" s="47"/>
    </row>
    <row r="168" spans="10:12" ht="16.5" x14ac:dyDescent="0.3">
      <c r="J168" s="47"/>
      <c r="K168" s="47"/>
      <c r="L168" s="47"/>
    </row>
    <row r="169" spans="10:12" ht="16.5" x14ac:dyDescent="0.3">
      <c r="J169" s="47"/>
      <c r="K169" s="47"/>
      <c r="L169" s="47"/>
    </row>
    <row r="170" spans="10:12" ht="16.5" x14ac:dyDescent="0.3">
      <c r="J170" s="47"/>
      <c r="K170" s="47"/>
      <c r="L170" s="47"/>
    </row>
    <row r="171" spans="10:12" ht="16.5" x14ac:dyDescent="0.3">
      <c r="J171" s="47"/>
      <c r="K171" s="47"/>
      <c r="L171" s="47"/>
    </row>
    <row r="172" spans="10:12" ht="16.5" x14ac:dyDescent="0.3">
      <c r="J172" s="47"/>
      <c r="K172" s="47"/>
      <c r="L172" s="47"/>
    </row>
    <row r="173" spans="10:12" ht="16.5" x14ac:dyDescent="0.3">
      <c r="J173" s="47"/>
      <c r="K173" s="47"/>
      <c r="L173" s="47"/>
    </row>
    <row r="174" spans="10:12" ht="16.5" x14ac:dyDescent="0.3">
      <c r="J174" s="47"/>
      <c r="K174" s="47"/>
      <c r="L174" s="47"/>
    </row>
    <row r="175" spans="10:12" ht="16.5" x14ac:dyDescent="0.3">
      <c r="J175" s="47"/>
      <c r="K175" s="47"/>
      <c r="L175" s="47"/>
    </row>
    <row r="176" spans="10:12" ht="16.5" x14ac:dyDescent="0.3">
      <c r="J176" s="47"/>
      <c r="K176" s="47"/>
      <c r="L176" s="47"/>
    </row>
    <row r="177" spans="10:12" ht="16.5" x14ac:dyDescent="0.3">
      <c r="J177" s="47"/>
      <c r="K177" s="47"/>
      <c r="L177" s="47"/>
    </row>
    <row r="178" spans="10:12" ht="16.5" x14ac:dyDescent="0.3">
      <c r="J178" s="47"/>
      <c r="K178" s="47"/>
      <c r="L178" s="47"/>
    </row>
    <row r="179" spans="10:12" ht="16.5" x14ac:dyDescent="0.3">
      <c r="J179" s="47"/>
      <c r="K179" s="47"/>
      <c r="L179" s="47"/>
    </row>
    <row r="180" spans="10:12" ht="16.5" x14ac:dyDescent="0.3">
      <c r="J180" s="47"/>
      <c r="K180" s="47"/>
      <c r="L180" s="47"/>
    </row>
    <row r="181" spans="10:12" ht="16.5" x14ac:dyDescent="0.3">
      <c r="J181" s="47"/>
      <c r="K181" s="47"/>
      <c r="L181" s="47"/>
    </row>
    <row r="182" spans="10:12" ht="16.5" x14ac:dyDescent="0.3">
      <c r="J182" s="47"/>
      <c r="K182" s="47"/>
      <c r="L182" s="47"/>
    </row>
    <row r="183" spans="10:12" ht="16.5" x14ac:dyDescent="0.3">
      <c r="J183" s="47"/>
      <c r="K183" s="47"/>
      <c r="L183" s="47"/>
    </row>
    <row r="184" spans="10:12" ht="16.5" x14ac:dyDescent="0.3">
      <c r="J184" s="47"/>
      <c r="K184" s="47"/>
      <c r="L184" s="47"/>
    </row>
    <row r="185" spans="10:12" ht="16.5" x14ac:dyDescent="0.3">
      <c r="J185" s="47"/>
      <c r="K185" s="47"/>
      <c r="L185" s="47"/>
    </row>
    <row r="186" spans="10:12" ht="16.5" x14ac:dyDescent="0.3">
      <c r="J186" s="47"/>
      <c r="K186" s="47"/>
      <c r="L186" s="47"/>
    </row>
    <row r="187" spans="10:12" ht="16.5" x14ac:dyDescent="0.3">
      <c r="J187" s="47"/>
      <c r="K187" s="47"/>
      <c r="L187" s="47"/>
    </row>
    <row r="188" spans="10:12" ht="16.5" x14ac:dyDescent="0.3">
      <c r="J188" s="47"/>
      <c r="K188" s="47"/>
      <c r="L188" s="47"/>
    </row>
    <row r="189" spans="10:12" ht="16.5" x14ac:dyDescent="0.3">
      <c r="J189" s="47"/>
      <c r="K189" s="47"/>
      <c r="L189" s="47"/>
    </row>
    <row r="190" spans="10:12" ht="16.5" x14ac:dyDescent="0.3">
      <c r="J190" s="47"/>
      <c r="K190" s="47"/>
      <c r="L190" s="47"/>
    </row>
    <row r="191" spans="10:12" ht="16.5" x14ac:dyDescent="0.3">
      <c r="J191" s="47"/>
      <c r="K191" s="47"/>
      <c r="L191" s="47"/>
    </row>
    <row r="192" spans="10:12" ht="16.5" x14ac:dyDescent="0.3">
      <c r="J192" s="47"/>
      <c r="K192" s="47"/>
      <c r="L192" s="47"/>
    </row>
    <row r="193" spans="10:12" ht="16.5" x14ac:dyDescent="0.3">
      <c r="J193" s="47"/>
      <c r="K193" s="47"/>
      <c r="L193" s="47"/>
    </row>
    <row r="194" spans="10:12" ht="16.5" x14ac:dyDescent="0.3">
      <c r="J194" s="47"/>
      <c r="K194" s="47"/>
      <c r="L194" s="47"/>
    </row>
    <row r="195" spans="10:12" ht="16.5" x14ac:dyDescent="0.3">
      <c r="J195" s="47"/>
      <c r="K195" s="47"/>
      <c r="L195" s="47"/>
    </row>
    <row r="196" spans="10:12" ht="16.5" x14ac:dyDescent="0.3">
      <c r="J196" s="47"/>
      <c r="K196" s="47"/>
      <c r="L196" s="47"/>
    </row>
    <row r="197" spans="10:12" ht="16.5" x14ac:dyDescent="0.3">
      <c r="J197" s="47"/>
      <c r="K197" s="47"/>
      <c r="L197" s="47"/>
    </row>
    <row r="198" spans="10:12" ht="16.5" x14ac:dyDescent="0.3">
      <c r="J198" s="47"/>
      <c r="K198" s="47"/>
      <c r="L198" s="47"/>
    </row>
    <row r="199" spans="10:12" ht="16.5" x14ac:dyDescent="0.3">
      <c r="J199" s="47"/>
      <c r="K199" s="47"/>
      <c r="L199" s="47"/>
    </row>
    <row r="200" spans="10:12" ht="16.5" x14ac:dyDescent="0.3">
      <c r="J200" s="47"/>
      <c r="K200" s="47"/>
      <c r="L200" s="47"/>
    </row>
    <row r="201" spans="10:12" ht="16.5" x14ac:dyDescent="0.3">
      <c r="J201" s="47"/>
      <c r="K201" s="47"/>
      <c r="L201" s="47"/>
    </row>
    <row r="202" spans="10:12" ht="16.5" x14ac:dyDescent="0.3">
      <c r="J202" s="47"/>
      <c r="K202" s="47"/>
      <c r="L202" s="47"/>
    </row>
    <row r="203" spans="10:12" ht="16.5" x14ac:dyDescent="0.3">
      <c r="J203" s="47"/>
      <c r="K203" s="47"/>
      <c r="L203" s="47"/>
    </row>
    <row r="204" spans="10:12" ht="16.5" x14ac:dyDescent="0.3">
      <c r="J204" s="47"/>
      <c r="K204" s="47"/>
      <c r="L204" s="47"/>
    </row>
    <row r="205" spans="10:12" ht="16.5" x14ac:dyDescent="0.3">
      <c r="J205" s="47"/>
      <c r="K205" s="47"/>
      <c r="L205" s="47"/>
    </row>
    <row r="206" spans="10:12" ht="16.5" x14ac:dyDescent="0.3">
      <c r="J206" s="47"/>
      <c r="K206" s="47"/>
      <c r="L206" s="47"/>
    </row>
    <row r="207" spans="10:12" ht="16.5" x14ac:dyDescent="0.3">
      <c r="J207" s="47"/>
      <c r="K207" s="47"/>
      <c r="L207" s="47"/>
    </row>
    <row r="208" spans="10:12" ht="16.5" x14ac:dyDescent="0.3">
      <c r="J208" s="47"/>
      <c r="K208" s="47"/>
      <c r="L208" s="47"/>
    </row>
    <row r="209" spans="10:12" ht="16.5" x14ac:dyDescent="0.3">
      <c r="J209" s="47"/>
      <c r="K209" s="47"/>
      <c r="L209" s="47"/>
    </row>
    <row r="210" spans="10:12" ht="16.5" x14ac:dyDescent="0.3">
      <c r="J210" s="47"/>
      <c r="K210" s="47"/>
      <c r="L210" s="47"/>
    </row>
    <row r="211" spans="10:12" ht="16.5" x14ac:dyDescent="0.3">
      <c r="J211" s="47"/>
      <c r="K211" s="47"/>
      <c r="L211" s="47"/>
    </row>
    <row r="212" spans="10:12" ht="16.5" x14ac:dyDescent="0.3">
      <c r="J212" s="47"/>
      <c r="K212" s="47"/>
      <c r="L212" s="47"/>
    </row>
    <row r="213" spans="10:12" ht="16.5" x14ac:dyDescent="0.3">
      <c r="J213" s="47"/>
      <c r="K213" s="47"/>
      <c r="L213" s="47"/>
    </row>
    <row r="214" spans="10:12" ht="16.5" x14ac:dyDescent="0.3">
      <c r="J214" s="47"/>
      <c r="K214" s="47"/>
      <c r="L214" s="47"/>
    </row>
    <row r="215" spans="10:12" ht="16.5" x14ac:dyDescent="0.3">
      <c r="J215" s="47"/>
      <c r="K215" s="47"/>
      <c r="L215" s="47"/>
    </row>
    <row r="216" spans="10:12" ht="16.5" x14ac:dyDescent="0.3">
      <c r="J216" s="47"/>
      <c r="K216" s="47"/>
      <c r="L216" s="47"/>
    </row>
    <row r="217" spans="10:12" ht="16.5" x14ac:dyDescent="0.3">
      <c r="J217" s="47"/>
      <c r="K217" s="47"/>
      <c r="L217" s="47"/>
    </row>
    <row r="218" spans="10:12" ht="16.5" x14ac:dyDescent="0.3">
      <c r="J218" s="47"/>
      <c r="K218" s="47"/>
      <c r="L218" s="47"/>
    </row>
    <row r="219" spans="10:12" ht="16.5" x14ac:dyDescent="0.3">
      <c r="J219" s="47"/>
      <c r="K219" s="47"/>
      <c r="L219" s="47"/>
    </row>
    <row r="220" spans="10:12" ht="16.5" x14ac:dyDescent="0.3">
      <c r="J220" s="47"/>
      <c r="K220" s="47"/>
      <c r="L220" s="47"/>
    </row>
    <row r="221" spans="10:12" ht="16.5" x14ac:dyDescent="0.3">
      <c r="J221" s="47"/>
      <c r="K221" s="47"/>
      <c r="L221" s="47"/>
    </row>
    <row r="222" spans="10:12" ht="16.5" x14ac:dyDescent="0.3">
      <c r="J222" s="47"/>
      <c r="K222" s="47"/>
      <c r="L222" s="47"/>
    </row>
    <row r="223" spans="10:12" ht="16.5" x14ac:dyDescent="0.3">
      <c r="J223" s="47"/>
      <c r="K223" s="47"/>
      <c r="L223" s="47"/>
    </row>
    <row r="224" spans="10:12" ht="16.5" x14ac:dyDescent="0.3">
      <c r="J224" s="47"/>
      <c r="K224" s="47"/>
      <c r="L224" s="47"/>
    </row>
    <row r="225" spans="10:12" ht="16.5" x14ac:dyDescent="0.3">
      <c r="J225" s="47"/>
      <c r="K225" s="47"/>
      <c r="L225" s="47"/>
    </row>
    <row r="226" spans="10:12" ht="16.5" x14ac:dyDescent="0.3">
      <c r="J226" s="47"/>
      <c r="K226" s="47"/>
      <c r="L226" s="47"/>
    </row>
    <row r="227" spans="10:12" ht="16.5" x14ac:dyDescent="0.3">
      <c r="J227" s="47"/>
      <c r="K227" s="47"/>
      <c r="L227" s="47"/>
    </row>
    <row r="228" spans="10:12" ht="16.5" x14ac:dyDescent="0.3">
      <c r="J228" s="47"/>
      <c r="K228" s="47"/>
      <c r="L228" s="47"/>
    </row>
    <row r="229" spans="10:12" ht="16.5" x14ac:dyDescent="0.3">
      <c r="J229" s="47"/>
      <c r="K229" s="47"/>
      <c r="L229" s="47"/>
    </row>
    <row r="230" spans="10:12" ht="16.5" x14ac:dyDescent="0.3">
      <c r="J230" s="47"/>
      <c r="K230" s="47"/>
    </row>
    <row r="231" spans="10:12" ht="16.5" x14ac:dyDescent="0.3">
      <c r="J231" s="47"/>
      <c r="K231" s="47"/>
    </row>
    <row r="232" spans="10:12" ht="16.5" x14ac:dyDescent="0.3">
      <c r="J232" s="47"/>
      <c r="K232" s="47"/>
    </row>
    <row r="233" spans="10:12" ht="16.5" x14ac:dyDescent="0.3">
      <c r="J233" s="47"/>
      <c r="K233" s="47"/>
    </row>
    <row r="234" spans="10:12" ht="16.5" x14ac:dyDescent="0.3">
      <c r="J234" s="47"/>
      <c r="K234" s="47"/>
    </row>
    <row r="235" spans="10:12" ht="16.5" x14ac:dyDescent="0.3">
      <c r="J235" s="47"/>
      <c r="K235" s="47"/>
    </row>
    <row r="236" spans="10:12" ht="16.5" x14ac:dyDescent="0.3">
      <c r="J236" s="47"/>
      <c r="K236" s="47"/>
    </row>
    <row r="237" spans="10:12" ht="16.5" x14ac:dyDescent="0.3">
      <c r="J237" s="47"/>
      <c r="K237" s="47"/>
    </row>
    <row r="238" spans="10:12" ht="16.5" x14ac:dyDescent="0.3">
      <c r="J238" s="47"/>
      <c r="K238" s="47"/>
    </row>
    <row r="239" spans="10:12" ht="16.5" x14ac:dyDescent="0.3">
      <c r="J239" s="47"/>
      <c r="K239" s="47"/>
    </row>
    <row r="240" spans="10:12" ht="16.5" x14ac:dyDescent="0.3">
      <c r="J240" s="47"/>
      <c r="K240" s="47"/>
    </row>
    <row r="241" spans="10:11" ht="16.5" x14ac:dyDescent="0.3">
      <c r="J241" s="47"/>
      <c r="K241" s="47"/>
    </row>
    <row r="242" spans="10:11" ht="16.5" x14ac:dyDescent="0.3">
      <c r="J242" s="47"/>
      <c r="K242" s="47"/>
    </row>
    <row r="243" spans="10:11" ht="16.5" x14ac:dyDescent="0.3">
      <c r="J243" s="47"/>
      <c r="K243" s="47"/>
    </row>
    <row r="244" spans="10:11" ht="16.5" x14ac:dyDescent="0.3">
      <c r="J244" s="47"/>
      <c r="K244" s="47"/>
    </row>
    <row r="245" spans="10:11" ht="16.5" x14ac:dyDescent="0.3">
      <c r="J245" s="47"/>
      <c r="K245" s="47"/>
    </row>
    <row r="246" spans="10:11" ht="16.5" x14ac:dyDescent="0.3">
      <c r="J246" s="47"/>
      <c r="K246" s="47"/>
    </row>
    <row r="247" spans="10:11" ht="16.5" x14ac:dyDescent="0.3">
      <c r="J247" s="47"/>
      <c r="K247" s="47"/>
    </row>
    <row r="248" spans="10:11" ht="16.5" x14ac:dyDescent="0.3">
      <c r="J248" s="47"/>
      <c r="K248" s="47"/>
    </row>
    <row r="249" spans="10:11" ht="16.5" x14ac:dyDescent="0.3">
      <c r="J249" s="47"/>
      <c r="K249" s="47"/>
    </row>
    <row r="250" spans="10:11" ht="16.5" x14ac:dyDescent="0.3">
      <c r="J250" s="47"/>
      <c r="K250" s="47"/>
    </row>
    <row r="251" spans="10:11" ht="16.5" x14ac:dyDescent="0.3">
      <c r="J251" s="47"/>
      <c r="K251" s="47"/>
    </row>
    <row r="252" spans="10:11" ht="16.5" x14ac:dyDescent="0.3">
      <c r="J252" s="47"/>
      <c r="K252" s="47"/>
    </row>
    <row r="253" spans="10:11" ht="16.5" x14ac:dyDescent="0.3">
      <c r="J253" s="47"/>
      <c r="K253" s="47"/>
    </row>
    <row r="254" spans="10:11" ht="16.5" x14ac:dyDescent="0.3">
      <c r="J254" s="47"/>
      <c r="K254" s="47"/>
    </row>
    <row r="255" spans="10:11" ht="16.5" x14ac:dyDescent="0.3">
      <c r="J255" s="47"/>
      <c r="K255" s="47"/>
    </row>
    <row r="256" spans="10:11" ht="16.5" x14ac:dyDescent="0.3">
      <c r="J256" s="47"/>
      <c r="K256" s="47"/>
    </row>
    <row r="257" spans="10:11" ht="16.5" x14ac:dyDescent="0.3">
      <c r="J257" s="47"/>
      <c r="K257" s="47"/>
    </row>
    <row r="258" spans="10:11" ht="16.5" x14ac:dyDescent="0.3">
      <c r="J258" s="47"/>
      <c r="K258" s="47"/>
    </row>
    <row r="259" spans="10:11" ht="16.5" x14ac:dyDescent="0.3">
      <c r="J259" s="47"/>
      <c r="K259" s="47"/>
    </row>
    <row r="260" spans="10:11" ht="16.5" x14ac:dyDescent="0.3">
      <c r="J260" s="47"/>
      <c r="K260" s="47"/>
    </row>
    <row r="261" spans="10:11" ht="16.5" x14ac:dyDescent="0.3">
      <c r="J261" s="47"/>
      <c r="K261" s="47"/>
    </row>
    <row r="262" spans="10:11" ht="16.5" x14ac:dyDescent="0.3">
      <c r="J262" s="47"/>
      <c r="K262" s="47"/>
    </row>
    <row r="263" spans="10:11" ht="16.5" x14ac:dyDescent="0.3">
      <c r="J263" s="47"/>
      <c r="K263" s="47"/>
    </row>
    <row r="264" spans="10:11" ht="16.5" x14ac:dyDescent="0.3">
      <c r="J264" s="47"/>
      <c r="K264" s="47"/>
    </row>
    <row r="265" spans="10:11" ht="16.5" x14ac:dyDescent="0.3">
      <c r="J265" s="47"/>
      <c r="K265" s="47"/>
    </row>
    <row r="266" spans="10:11" ht="16.5" x14ac:dyDescent="0.3">
      <c r="J266" s="47"/>
      <c r="K266" s="47"/>
    </row>
    <row r="267" spans="10:11" ht="16.5" x14ac:dyDescent="0.3">
      <c r="J267" s="47"/>
      <c r="K267" s="47"/>
    </row>
    <row r="268" spans="10:11" ht="16.5" x14ac:dyDescent="0.3">
      <c r="J268" s="47"/>
      <c r="K268" s="47"/>
    </row>
    <row r="269" spans="10:11" ht="16.5" x14ac:dyDescent="0.3">
      <c r="J269" s="47"/>
      <c r="K269" s="47"/>
    </row>
    <row r="270" spans="10:11" ht="16.5" x14ac:dyDescent="0.3">
      <c r="J270" s="47"/>
      <c r="K270" s="47"/>
    </row>
    <row r="271" spans="10:11" ht="16.5" x14ac:dyDescent="0.3">
      <c r="J271" s="47"/>
      <c r="K271" s="47"/>
    </row>
    <row r="272" spans="10:11" ht="16.5" x14ac:dyDescent="0.3">
      <c r="J272" s="47"/>
      <c r="K272" s="47"/>
    </row>
    <row r="273" spans="10:11" ht="16.5" x14ac:dyDescent="0.3">
      <c r="J273" s="47"/>
      <c r="K273" s="47"/>
    </row>
    <row r="274" spans="10:11" ht="16.5" x14ac:dyDescent="0.3">
      <c r="J274" s="47"/>
      <c r="K274" s="47"/>
    </row>
    <row r="275" spans="10:11" ht="16.5" x14ac:dyDescent="0.3">
      <c r="J275" s="47"/>
      <c r="K275" s="47"/>
    </row>
    <row r="276" spans="10:11" ht="16.5" x14ac:dyDescent="0.3">
      <c r="J276" s="47"/>
      <c r="K276" s="47"/>
    </row>
    <row r="277" spans="10:11" ht="16.5" x14ac:dyDescent="0.3">
      <c r="J277" s="47"/>
      <c r="K277" s="47"/>
    </row>
    <row r="278" spans="10:11" ht="16.5" x14ac:dyDescent="0.3">
      <c r="J278" s="47"/>
      <c r="K278" s="47"/>
    </row>
    <row r="279" spans="10:11" ht="16.5" x14ac:dyDescent="0.3">
      <c r="J279" s="47"/>
      <c r="K279" s="47"/>
    </row>
    <row r="280" spans="10:11" ht="16.5" x14ac:dyDescent="0.3">
      <c r="J280" s="47"/>
      <c r="K280" s="47"/>
    </row>
    <row r="281" spans="10:11" ht="16.5" x14ac:dyDescent="0.3">
      <c r="J281" s="47"/>
      <c r="K281" s="47"/>
    </row>
    <row r="282" spans="10:11" ht="16.5" x14ac:dyDescent="0.3">
      <c r="J282" s="47"/>
      <c r="K282" s="47"/>
    </row>
    <row r="283" spans="10:11" ht="16.5" x14ac:dyDescent="0.3">
      <c r="J283" s="47"/>
      <c r="K283" s="47"/>
    </row>
    <row r="284" spans="10:11" ht="16.5" x14ac:dyDescent="0.3">
      <c r="J284" s="47"/>
      <c r="K284" s="47"/>
    </row>
    <row r="285" spans="10:11" ht="16.5" x14ac:dyDescent="0.3">
      <c r="J285" s="47"/>
      <c r="K285" s="47"/>
    </row>
    <row r="286" spans="10:11" ht="16.5" x14ac:dyDescent="0.3">
      <c r="J286" s="47"/>
      <c r="K286" s="47"/>
    </row>
    <row r="287" spans="10:11" ht="16.5" x14ac:dyDescent="0.3">
      <c r="J287" s="47"/>
      <c r="K287" s="47"/>
    </row>
    <row r="288" spans="10:11" ht="16.5" x14ac:dyDescent="0.3">
      <c r="J288" s="47"/>
      <c r="K288" s="47"/>
    </row>
    <row r="289" spans="10:11" ht="16.5" x14ac:dyDescent="0.3">
      <c r="J289" s="47"/>
      <c r="K289" s="47"/>
    </row>
    <row r="290" spans="10:11" ht="16.5" x14ac:dyDescent="0.3">
      <c r="J290" s="47"/>
      <c r="K290" s="47"/>
    </row>
  </sheetData>
  <mergeCells count="5">
    <mergeCell ref="B5:B6"/>
    <mergeCell ref="C5:C6"/>
    <mergeCell ref="D5:E5"/>
    <mergeCell ref="F5:F6"/>
    <mergeCell ref="A1:G1"/>
  </mergeCells>
  <pageMargins left="0.78740157480314965" right="0.59055118110236227" top="0.78740157480314965" bottom="0.59055118110236227" header="0" footer="0"/>
  <pageSetup paperSize="9" scale="61" fitToHeight="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A1:AY111"/>
  <sheetViews>
    <sheetView showGridLines="0" view="pageBreakPreview" zoomScale="90" zoomScaleNormal="90" zoomScaleSheetLayoutView="90" workbookViewId="0">
      <pane ySplit="5" topLeftCell="A6" activePane="bottomLeft" state="frozen"/>
      <selection activeCell="V32" sqref="V32"/>
      <selection pane="bottomLeft" activeCell="L21" sqref="L21"/>
    </sheetView>
  </sheetViews>
  <sheetFormatPr baseColWidth="10" defaultRowHeight="16.5" x14ac:dyDescent="0.25"/>
  <cols>
    <col min="1" max="1" width="2" style="549" customWidth="1"/>
    <col min="2" max="2" width="7.28515625" style="549" customWidth="1"/>
    <col min="3" max="3" width="51.85546875" style="549" bestFit="1" customWidth="1"/>
    <col min="4" max="4" width="16.140625" style="549" customWidth="1"/>
    <col min="5" max="16" width="15.5703125" style="549" customWidth="1"/>
    <col min="17" max="17" width="15.7109375" style="549" customWidth="1"/>
    <col min="18" max="18" width="6.28515625" style="547" customWidth="1"/>
    <col min="19" max="19" width="48.7109375" style="547" customWidth="1"/>
    <col min="20" max="31" width="20.140625" style="547" customWidth="1"/>
    <col min="32" max="32" width="17.28515625" style="547" customWidth="1"/>
    <col min="33" max="33" width="16" style="547" customWidth="1"/>
    <col min="34" max="34" width="11.42578125" style="547"/>
    <col min="35" max="35" width="26.28515625" style="547" bestFit="1" customWidth="1"/>
    <col min="36" max="47" width="22.42578125" style="547" bestFit="1" customWidth="1"/>
    <col min="48" max="48" width="20.5703125" style="547" bestFit="1" customWidth="1"/>
    <col min="49" max="49" width="16.7109375" style="547" bestFit="1" customWidth="1"/>
    <col min="50" max="50" width="20.85546875" style="547" bestFit="1" customWidth="1"/>
    <col min="51" max="51" width="21.140625" style="547" bestFit="1" customWidth="1"/>
    <col min="52" max="16384" width="11.42578125" style="549"/>
  </cols>
  <sheetData>
    <row r="1" spans="1:51" s="1470" customFormat="1" ht="18" x14ac:dyDescent="0.25">
      <c r="A1" s="1464" t="s">
        <v>1401</v>
      </c>
      <c r="B1" s="1465"/>
      <c r="C1" s="1465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7"/>
      <c r="S1" s="547" t="s">
        <v>165</v>
      </c>
      <c r="T1" s="547" t="s">
        <v>292</v>
      </c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1468"/>
      <c r="AI1" s="1065" t="s">
        <v>165</v>
      </c>
      <c r="AJ1" s="547" t="s">
        <v>292</v>
      </c>
      <c r="AK1" s="1469"/>
      <c r="AL1" s="1469"/>
      <c r="AM1" s="1468"/>
      <c r="AN1" s="1468"/>
      <c r="AO1" s="1468"/>
      <c r="AP1" s="1468"/>
      <c r="AQ1" s="1468"/>
      <c r="AR1" s="1468"/>
      <c r="AS1" s="1468"/>
      <c r="AT1" s="1468"/>
      <c r="AU1" s="1468"/>
      <c r="AV1" s="1468"/>
      <c r="AW1" s="1468"/>
      <c r="AX1" s="1468"/>
      <c r="AY1" s="1468"/>
    </row>
    <row r="2" spans="1:51" s="1470" customFormat="1" x14ac:dyDescent="0.25">
      <c r="A2" s="1465"/>
      <c r="B2" s="1471"/>
      <c r="C2" s="1465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1466"/>
      <c r="P2" s="1466"/>
      <c r="Q2" s="1466"/>
      <c r="R2" s="1467"/>
      <c r="S2" s="547" t="s">
        <v>301</v>
      </c>
      <c r="T2" s="547" t="s">
        <v>1359</v>
      </c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1468"/>
      <c r="AI2" s="1065" t="s">
        <v>301</v>
      </c>
      <c r="AJ2" s="547" t="s">
        <v>1868</v>
      </c>
      <c r="AK2" s="1469"/>
      <c r="AL2" s="1469"/>
      <c r="AM2" s="1468"/>
      <c r="AN2" s="1468"/>
      <c r="AO2" s="1468"/>
      <c r="AP2" s="1468"/>
      <c r="AQ2" s="1468"/>
      <c r="AR2" s="1468"/>
      <c r="AS2" s="1468"/>
      <c r="AT2" s="1468"/>
      <c r="AU2" s="1468"/>
      <c r="AV2" s="1468"/>
      <c r="AW2" s="1468"/>
      <c r="AX2" s="1468"/>
      <c r="AY2" s="1468"/>
    </row>
    <row r="3" spans="1:51" s="1470" customFormat="1" x14ac:dyDescent="0.25">
      <c r="A3" s="1465"/>
      <c r="B3" s="1472" t="s">
        <v>1402</v>
      </c>
      <c r="C3" s="1465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6"/>
      <c r="P3" s="1466"/>
      <c r="Q3" s="1466"/>
      <c r="R3" s="1467"/>
      <c r="S3" s="547"/>
      <c r="T3" s="547"/>
      <c r="U3" s="547"/>
      <c r="V3" s="547"/>
      <c r="W3" s="547"/>
      <c r="X3" s="547"/>
      <c r="Y3" s="547"/>
      <c r="Z3" s="547"/>
      <c r="AA3" s="547"/>
      <c r="AB3" s="547"/>
      <c r="AC3" s="547"/>
      <c r="AD3" s="547"/>
      <c r="AE3" s="547"/>
      <c r="AF3" s="547"/>
      <c r="AG3" s="547"/>
      <c r="AH3" s="1468"/>
      <c r="AI3" s="547"/>
      <c r="AJ3" s="547"/>
      <c r="AK3" s="547"/>
      <c r="AL3" s="547"/>
      <c r="AM3" s="1468"/>
      <c r="AN3" s="1468"/>
      <c r="AO3" s="1468"/>
      <c r="AP3" s="1468"/>
      <c r="AQ3" s="1468"/>
      <c r="AR3" s="1468"/>
      <c r="AS3" s="1468"/>
      <c r="AT3" s="1468"/>
      <c r="AU3" s="1468"/>
      <c r="AV3" s="1468"/>
      <c r="AW3" s="1468"/>
      <c r="AX3" s="1468"/>
      <c r="AY3" s="1468"/>
    </row>
    <row r="4" spans="1:51" s="1470" customFormat="1" ht="17.25" thickBot="1" x14ac:dyDescent="0.3">
      <c r="A4" s="1466"/>
      <c r="B4" s="1466"/>
      <c r="C4" s="1466"/>
      <c r="D4" s="1466"/>
      <c r="E4" s="1466"/>
      <c r="F4" s="1466"/>
      <c r="G4" s="1466"/>
      <c r="H4" s="1466"/>
      <c r="I4" s="1466"/>
      <c r="J4" s="1466"/>
      <c r="K4" s="1466"/>
      <c r="L4" s="1466"/>
      <c r="M4" s="1466"/>
      <c r="N4" s="1466"/>
      <c r="O4" s="1466"/>
      <c r="P4" s="1466"/>
      <c r="Q4" s="1466"/>
      <c r="R4" s="1467"/>
      <c r="S4" s="547" t="s">
        <v>1363</v>
      </c>
      <c r="T4" s="547"/>
      <c r="U4" s="547" t="s">
        <v>1302</v>
      </c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1468"/>
      <c r="AI4" s="547" t="s">
        <v>1363</v>
      </c>
      <c r="AJ4" s="547"/>
      <c r="AK4" s="547" t="s">
        <v>1302</v>
      </c>
      <c r="AL4" s="547"/>
      <c r="AM4" s="547"/>
      <c r="AN4" s="547"/>
      <c r="AO4" s="547"/>
      <c r="AP4" s="547"/>
      <c r="AQ4" s="547"/>
      <c r="AR4" s="547"/>
      <c r="AS4" s="547"/>
      <c r="AT4" s="547"/>
      <c r="AU4" s="547"/>
      <c r="AV4" s="547"/>
      <c r="AW4" s="547"/>
      <c r="AX4" s="1468"/>
      <c r="AY4" s="1468"/>
    </row>
    <row r="5" spans="1:51" s="1470" customFormat="1" ht="37.5" customHeight="1" x14ac:dyDescent="0.25">
      <c r="A5" s="1466"/>
      <c r="B5" s="1473" t="s">
        <v>882</v>
      </c>
      <c r="C5" s="1474" t="s">
        <v>1403</v>
      </c>
      <c r="D5" s="1475" t="s">
        <v>1404</v>
      </c>
      <c r="E5" s="1474" t="s">
        <v>1283</v>
      </c>
      <c r="F5" s="1474" t="s">
        <v>1284</v>
      </c>
      <c r="G5" s="1474" t="s">
        <v>1285</v>
      </c>
      <c r="H5" s="1474" t="s">
        <v>1286</v>
      </c>
      <c r="I5" s="1474" t="s">
        <v>1287</v>
      </c>
      <c r="J5" s="1474" t="s">
        <v>1288</v>
      </c>
      <c r="K5" s="1474" t="s">
        <v>1289</v>
      </c>
      <c r="L5" s="1474" t="s">
        <v>1290</v>
      </c>
      <c r="M5" s="1474" t="s">
        <v>1305</v>
      </c>
      <c r="N5" s="1474" t="s">
        <v>1292</v>
      </c>
      <c r="O5" s="1474" t="s">
        <v>1293</v>
      </c>
      <c r="P5" s="1476" t="s">
        <v>1294</v>
      </c>
      <c r="Q5" s="1477" t="s">
        <v>1127</v>
      </c>
      <c r="R5" s="1467"/>
      <c r="S5" s="547" t="s">
        <v>167</v>
      </c>
      <c r="T5" s="547" t="s">
        <v>1382</v>
      </c>
      <c r="U5" s="547" t="s">
        <v>826</v>
      </c>
      <c r="V5" s="547" t="s">
        <v>827</v>
      </c>
      <c r="W5" s="547" t="s">
        <v>1272</v>
      </c>
      <c r="X5" s="547" t="s">
        <v>1273</v>
      </c>
      <c r="Y5" s="547" t="s">
        <v>1274</v>
      </c>
      <c r="Z5" s="547" t="s">
        <v>1275</v>
      </c>
      <c r="AA5" s="547" t="s">
        <v>1276</v>
      </c>
      <c r="AB5" s="547" t="s">
        <v>1277</v>
      </c>
      <c r="AC5" s="547" t="s">
        <v>1278</v>
      </c>
      <c r="AD5" s="547" t="s">
        <v>1279</v>
      </c>
      <c r="AE5" s="547" t="s">
        <v>1280</v>
      </c>
      <c r="AF5" s="547" t="s">
        <v>1281</v>
      </c>
      <c r="AG5" s="547" t="s">
        <v>290</v>
      </c>
      <c r="AH5" s="1468"/>
      <c r="AI5" s="547" t="s">
        <v>167</v>
      </c>
      <c r="AJ5" s="547" t="s">
        <v>1382</v>
      </c>
      <c r="AK5" s="547" t="s">
        <v>826</v>
      </c>
      <c r="AL5" s="547" t="s">
        <v>827</v>
      </c>
      <c r="AM5" s="547" t="s">
        <v>1272</v>
      </c>
      <c r="AN5" s="547" t="s">
        <v>1273</v>
      </c>
      <c r="AO5" s="547" t="s">
        <v>1274</v>
      </c>
      <c r="AP5" s="547" t="s">
        <v>1275</v>
      </c>
      <c r="AQ5" s="547" t="s">
        <v>1276</v>
      </c>
      <c r="AR5" s="547" t="s">
        <v>1277</v>
      </c>
      <c r="AS5" s="547" t="s">
        <v>1278</v>
      </c>
      <c r="AT5" s="547" t="s">
        <v>1279</v>
      </c>
      <c r="AU5" s="547" t="s">
        <v>1280</v>
      </c>
      <c r="AV5" s="547" t="s">
        <v>1281</v>
      </c>
      <c r="AW5" s="547" t="s">
        <v>290</v>
      </c>
      <c r="AX5" s="1468"/>
      <c r="AY5" s="1468"/>
    </row>
    <row r="6" spans="1:51" s="1470" customFormat="1" ht="26.1" customHeight="1" x14ac:dyDescent="0.25">
      <c r="A6" s="1466"/>
      <c r="B6" s="1478">
        <v>1</v>
      </c>
      <c r="C6" s="1479" t="s">
        <v>6</v>
      </c>
      <c r="D6" s="1480" t="s">
        <v>1367</v>
      </c>
      <c r="E6" s="1481">
        <v>27240.41</v>
      </c>
      <c r="F6" s="1481">
        <v>11596.1</v>
      </c>
      <c r="G6" s="1481">
        <v>29764.36</v>
      </c>
      <c r="H6" s="1481">
        <v>28888.61</v>
      </c>
      <c r="I6" s="1481">
        <v>13589.31</v>
      </c>
      <c r="J6" s="1481">
        <v>29346.959999999999</v>
      </c>
      <c r="K6" s="1481">
        <v>32344.92</v>
      </c>
      <c r="L6" s="1481">
        <v>32025.78</v>
      </c>
      <c r="M6" s="1481">
        <v>30962.31</v>
      </c>
      <c r="N6" s="1481">
        <v>31961.89</v>
      </c>
      <c r="O6" s="1481">
        <v>29554.71</v>
      </c>
      <c r="P6" s="1482">
        <v>23890.05</v>
      </c>
      <c r="Q6" s="1483">
        <f>SUM(E6:P6)</f>
        <v>321165.40999999997</v>
      </c>
      <c r="R6" s="1467"/>
      <c r="S6" s="547" t="s">
        <v>6</v>
      </c>
      <c r="T6" s="547" t="s">
        <v>1367</v>
      </c>
      <c r="U6" s="547">
        <v>25156.01</v>
      </c>
      <c r="V6" s="547">
        <v>27957.14</v>
      </c>
      <c r="W6" s="547">
        <v>27849.96</v>
      </c>
      <c r="X6" s="547">
        <v>20207.169999999998</v>
      </c>
      <c r="Y6" s="547">
        <v>13588.58</v>
      </c>
      <c r="Z6" s="547">
        <v>29131.11</v>
      </c>
      <c r="AA6" s="547">
        <v>31156.95</v>
      </c>
      <c r="AB6" s="547">
        <v>31501.77</v>
      </c>
      <c r="AC6" s="547">
        <v>3100.8</v>
      </c>
      <c r="AD6" s="547">
        <v>33366.089999999997</v>
      </c>
      <c r="AE6" s="547">
        <v>32540.45</v>
      </c>
      <c r="AF6" s="547">
        <v>23455.81</v>
      </c>
      <c r="AG6" s="547">
        <v>299011.83999999997</v>
      </c>
      <c r="AH6" s="1468"/>
      <c r="AI6" s="547" t="s">
        <v>6</v>
      </c>
      <c r="AJ6" s="547" t="s">
        <v>1367</v>
      </c>
      <c r="AK6" s="547">
        <v>27240.41</v>
      </c>
      <c r="AL6" s="547">
        <v>11596.1</v>
      </c>
      <c r="AM6" s="547">
        <v>29764.36</v>
      </c>
      <c r="AN6" s="547">
        <v>28888.61</v>
      </c>
      <c r="AO6" s="547">
        <v>13589.31</v>
      </c>
      <c r="AP6" s="547">
        <v>29346.959999999999</v>
      </c>
      <c r="AQ6" s="547">
        <v>32344.92</v>
      </c>
      <c r="AR6" s="547">
        <v>32025.78</v>
      </c>
      <c r="AS6" s="547">
        <v>30962.31</v>
      </c>
      <c r="AT6" s="547">
        <v>31961.89</v>
      </c>
      <c r="AU6" s="547">
        <v>29554.71</v>
      </c>
      <c r="AV6" s="547">
        <v>23890.05</v>
      </c>
      <c r="AW6" s="547">
        <v>321165.40999999997</v>
      </c>
      <c r="AX6" s="1468"/>
      <c r="AY6" s="1484">
        <v>0</v>
      </c>
    </row>
    <row r="7" spans="1:51" s="1470" customFormat="1" ht="26.1" customHeight="1" x14ac:dyDescent="0.25">
      <c r="A7" s="1466"/>
      <c r="B7" s="1485">
        <f>IF(C7="",B6,B6+1)</f>
        <v>2</v>
      </c>
      <c r="C7" s="1486" t="s">
        <v>8</v>
      </c>
      <c r="D7" s="1487" t="s">
        <v>1367</v>
      </c>
      <c r="E7" s="1488">
        <v>6632.43</v>
      </c>
      <c r="F7" s="1488">
        <v>0</v>
      </c>
      <c r="G7" s="1488">
        <v>0</v>
      </c>
      <c r="H7" s="1488">
        <v>0</v>
      </c>
      <c r="I7" s="1488">
        <v>0</v>
      </c>
      <c r="J7" s="1488">
        <v>15165.34</v>
      </c>
      <c r="K7" s="1488">
        <v>38202.339999999997</v>
      </c>
      <c r="L7" s="1488">
        <v>33471.67</v>
      </c>
      <c r="M7" s="1488">
        <v>37166.33</v>
      </c>
      <c r="N7" s="1488">
        <v>31652</v>
      </c>
      <c r="O7" s="1488">
        <v>28662.16</v>
      </c>
      <c r="P7" s="1489">
        <v>10878.49</v>
      </c>
      <c r="Q7" s="1490">
        <f t="shared" ref="Q7:Q22" si="0">SUM(E7:P7)</f>
        <v>201830.75999999998</v>
      </c>
      <c r="R7" s="1467"/>
      <c r="S7" s="547" t="s">
        <v>8</v>
      </c>
      <c r="T7" s="547" t="s">
        <v>1367</v>
      </c>
      <c r="U7" s="547">
        <v>358.99</v>
      </c>
      <c r="V7" s="547">
        <v>0</v>
      </c>
      <c r="W7" s="547"/>
      <c r="X7" s="547">
        <v>2359.2399999999998</v>
      </c>
      <c r="Y7" s="547">
        <v>17069.66</v>
      </c>
      <c r="Z7" s="547">
        <v>23346.58</v>
      </c>
      <c r="AA7" s="547">
        <v>36051.040000000001</v>
      </c>
      <c r="AB7" s="547">
        <v>41206.07</v>
      </c>
      <c r="AC7" s="547">
        <v>8339.68</v>
      </c>
      <c r="AD7" s="547">
        <v>32691.85</v>
      </c>
      <c r="AE7" s="547">
        <v>28499.32</v>
      </c>
      <c r="AF7" s="547">
        <v>17550.599999999999</v>
      </c>
      <c r="AG7" s="547">
        <v>207473.03000000003</v>
      </c>
      <c r="AH7" s="1468"/>
      <c r="AI7" s="547" t="s">
        <v>8</v>
      </c>
      <c r="AJ7" s="547" t="s">
        <v>1367</v>
      </c>
      <c r="AK7" s="547">
        <v>6632.43</v>
      </c>
      <c r="AL7" s="547">
        <v>0</v>
      </c>
      <c r="AM7" s="547">
        <v>0</v>
      </c>
      <c r="AN7" s="547">
        <v>0</v>
      </c>
      <c r="AO7" s="547">
        <v>0</v>
      </c>
      <c r="AP7" s="547">
        <v>15165.34</v>
      </c>
      <c r="AQ7" s="547">
        <v>38202.339999999997</v>
      </c>
      <c r="AR7" s="547">
        <v>33471.67</v>
      </c>
      <c r="AS7" s="547">
        <v>37166.33</v>
      </c>
      <c r="AT7" s="547">
        <v>31652</v>
      </c>
      <c r="AU7" s="547">
        <v>28662.16</v>
      </c>
      <c r="AV7" s="547">
        <v>10878.49</v>
      </c>
      <c r="AW7" s="547">
        <v>201830.75999999998</v>
      </c>
      <c r="AX7" s="1468"/>
      <c r="AY7" s="1484">
        <v>0</v>
      </c>
    </row>
    <row r="8" spans="1:51" s="1470" customFormat="1" ht="26.1" customHeight="1" x14ac:dyDescent="0.25">
      <c r="A8" s="1466"/>
      <c r="B8" s="1485">
        <f>IF(C8="",B7,B7+1)</f>
        <v>3</v>
      </c>
      <c r="C8" s="1491" t="s">
        <v>160</v>
      </c>
      <c r="D8" s="1492" t="s">
        <v>1367</v>
      </c>
      <c r="E8" s="1493">
        <v>9001.4500000000007</v>
      </c>
      <c r="F8" s="1493">
        <v>6691.11</v>
      </c>
      <c r="G8" s="1493">
        <v>13679.59</v>
      </c>
      <c r="H8" s="1493">
        <v>14518.34</v>
      </c>
      <c r="I8" s="1493">
        <v>11336.88</v>
      </c>
      <c r="J8" s="1493">
        <v>16377.64</v>
      </c>
      <c r="K8" s="1493">
        <v>104.62</v>
      </c>
      <c r="L8" s="1493">
        <v>12660</v>
      </c>
      <c r="M8" s="1493">
        <v>18338.87</v>
      </c>
      <c r="N8" s="1493">
        <v>17870.38</v>
      </c>
      <c r="O8" s="1493">
        <v>19987.060000000001</v>
      </c>
      <c r="P8" s="1494">
        <v>18459.12</v>
      </c>
      <c r="Q8" s="1495">
        <f t="shared" si="0"/>
        <v>159025.06</v>
      </c>
      <c r="R8" s="1467"/>
      <c r="S8" s="547" t="s">
        <v>160</v>
      </c>
      <c r="T8" s="547" t="s">
        <v>1367</v>
      </c>
      <c r="U8" s="547">
        <v>22284.3</v>
      </c>
      <c r="V8" s="547">
        <v>25921.3</v>
      </c>
      <c r="W8" s="547">
        <v>24148</v>
      </c>
      <c r="X8" s="547">
        <v>169</v>
      </c>
      <c r="Y8" s="547">
        <v>5148.1000000000004</v>
      </c>
      <c r="Z8" s="547">
        <v>24781</v>
      </c>
      <c r="AA8" s="547">
        <v>25382</v>
      </c>
      <c r="AB8" s="547">
        <v>25020</v>
      </c>
      <c r="AC8" s="547">
        <v>25148.92</v>
      </c>
      <c r="AD8" s="547">
        <v>27240.12</v>
      </c>
      <c r="AE8" s="547">
        <v>17529.77</v>
      </c>
      <c r="AF8" s="547">
        <v>14812.3</v>
      </c>
      <c r="AG8" s="547">
        <v>237584.80999999997</v>
      </c>
      <c r="AH8" s="1468"/>
      <c r="AI8" s="547" t="s">
        <v>160</v>
      </c>
      <c r="AJ8" s="547" t="s">
        <v>1367</v>
      </c>
      <c r="AK8" s="547">
        <v>9001.4500000000007</v>
      </c>
      <c r="AL8" s="547">
        <v>6691.11</v>
      </c>
      <c r="AM8" s="547">
        <v>13679.59</v>
      </c>
      <c r="AN8" s="547">
        <v>14518.34</v>
      </c>
      <c r="AO8" s="547">
        <v>11336.88</v>
      </c>
      <c r="AP8" s="547">
        <v>16377.64</v>
      </c>
      <c r="AQ8" s="547">
        <v>104.62</v>
      </c>
      <c r="AR8" s="547">
        <v>12660</v>
      </c>
      <c r="AS8" s="547">
        <v>18338.87</v>
      </c>
      <c r="AT8" s="547">
        <v>17870.38</v>
      </c>
      <c r="AU8" s="547">
        <v>19987.060000000001</v>
      </c>
      <c r="AV8" s="547">
        <v>18459.12</v>
      </c>
      <c r="AW8" s="547">
        <v>159025.06</v>
      </c>
      <c r="AX8" s="1468"/>
      <c r="AY8" s="1484">
        <v>0</v>
      </c>
    </row>
    <row r="9" spans="1:51" s="1470" customFormat="1" ht="26.1" customHeight="1" x14ac:dyDescent="0.25">
      <c r="A9" s="1466"/>
      <c r="B9" s="1496">
        <f>IF(C9="",IF(B8&lt;&gt;"","",B8+1),MAX(B5:B8)+1)</f>
        <v>4</v>
      </c>
      <c r="C9" s="1497" t="s">
        <v>16</v>
      </c>
      <c r="D9" s="1498" t="s">
        <v>1367</v>
      </c>
      <c r="E9" s="1499">
        <v>26183</v>
      </c>
      <c r="F9" s="1500">
        <v>24769</v>
      </c>
      <c r="G9" s="1500">
        <v>4323</v>
      </c>
      <c r="H9" s="1500">
        <v>11166</v>
      </c>
      <c r="I9" s="1500">
        <v>25103</v>
      </c>
      <c r="J9" s="1500">
        <v>26024</v>
      </c>
      <c r="K9" s="1500">
        <v>27741</v>
      </c>
      <c r="L9" s="1500">
        <v>29004</v>
      </c>
      <c r="M9" s="1500">
        <v>26631</v>
      </c>
      <c r="N9" s="1500">
        <v>30239</v>
      </c>
      <c r="O9" s="1500">
        <v>29273</v>
      </c>
      <c r="P9" s="1501">
        <v>31662</v>
      </c>
      <c r="Q9" s="1502">
        <f t="shared" si="0"/>
        <v>292118</v>
      </c>
      <c r="R9" s="1467"/>
      <c r="S9" s="547" t="s">
        <v>16</v>
      </c>
      <c r="T9" s="547" t="s">
        <v>1367</v>
      </c>
      <c r="U9" s="547">
        <v>24041</v>
      </c>
      <c r="V9" s="547">
        <v>21072</v>
      </c>
      <c r="W9" s="547">
        <v>9695</v>
      </c>
      <c r="X9" s="547">
        <v>26602</v>
      </c>
      <c r="Y9" s="547">
        <v>28249</v>
      </c>
      <c r="Z9" s="547">
        <v>27543</v>
      </c>
      <c r="AA9" s="547">
        <v>27999</v>
      </c>
      <c r="AB9" s="547">
        <v>28565</v>
      </c>
      <c r="AC9" s="547">
        <v>26675</v>
      </c>
      <c r="AD9" s="547">
        <v>26883</v>
      </c>
      <c r="AE9" s="547">
        <v>28781</v>
      </c>
      <c r="AF9" s="547">
        <v>28556</v>
      </c>
      <c r="AG9" s="547">
        <v>304661</v>
      </c>
      <c r="AH9" s="1468"/>
      <c r="AI9" s="547" t="s">
        <v>16</v>
      </c>
      <c r="AJ9" s="547" t="s">
        <v>1367</v>
      </c>
      <c r="AK9" s="547">
        <v>26183</v>
      </c>
      <c r="AL9" s="547">
        <v>24769</v>
      </c>
      <c r="AM9" s="547">
        <v>4323</v>
      </c>
      <c r="AN9" s="547">
        <v>11166</v>
      </c>
      <c r="AO9" s="547">
        <v>25103</v>
      </c>
      <c r="AP9" s="547">
        <v>26024</v>
      </c>
      <c r="AQ9" s="547">
        <v>27741</v>
      </c>
      <c r="AR9" s="547">
        <v>29004</v>
      </c>
      <c r="AS9" s="547">
        <v>26631</v>
      </c>
      <c r="AT9" s="547">
        <v>30239</v>
      </c>
      <c r="AU9" s="547">
        <v>29273</v>
      </c>
      <c r="AV9" s="547">
        <v>31662</v>
      </c>
      <c r="AW9" s="547">
        <v>292118</v>
      </c>
      <c r="AX9" s="1468"/>
      <c r="AY9" s="1484">
        <v>0</v>
      </c>
    </row>
    <row r="10" spans="1:51" s="1470" customFormat="1" ht="26.1" customHeight="1" x14ac:dyDescent="0.25">
      <c r="A10" s="1466"/>
      <c r="B10" s="1478" t="str">
        <f>IF(C10="",IF(B9&lt;&gt;"","",B9+1),MAX(B6:B9)+1)</f>
        <v/>
      </c>
      <c r="C10" s="1503"/>
      <c r="D10" s="1504" t="s">
        <v>1373</v>
      </c>
      <c r="E10" s="1505">
        <v>0</v>
      </c>
      <c r="F10" s="1506"/>
      <c r="G10" s="1506"/>
      <c r="H10" s="1506"/>
      <c r="I10" s="1506"/>
      <c r="J10" s="1506"/>
      <c r="K10" s="1506"/>
      <c r="L10" s="1506"/>
      <c r="M10" s="1506"/>
      <c r="N10" s="1506"/>
      <c r="O10" s="1506"/>
      <c r="P10" s="1507"/>
      <c r="Q10" s="1508">
        <f t="shared" si="0"/>
        <v>0</v>
      </c>
      <c r="R10" s="1467"/>
      <c r="S10" s="547"/>
      <c r="T10" s="547" t="s">
        <v>1373</v>
      </c>
      <c r="U10" s="547">
        <v>0</v>
      </c>
      <c r="V10" s="547">
        <v>0</v>
      </c>
      <c r="W10" s="547">
        <v>0</v>
      </c>
      <c r="X10" s="547">
        <v>0</v>
      </c>
      <c r="Y10" s="547">
        <v>0</v>
      </c>
      <c r="Z10" s="547">
        <v>0</v>
      </c>
      <c r="AA10" s="547">
        <v>0</v>
      </c>
      <c r="AB10" s="547">
        <v>0</v>
      </c>
      <c r="AC10" s="547">
        <v>0</v>
      </c>
      <c r="AD10" s="547">
        <v>0</v>
      </c>
      <c r="AE10" s="547">
        <v>0</v>
      </c>
      <c r="AF10" s="547">
        <v>0</v>
      </c>
      <c r="AG10" s="547">
        <v>0</v>
      </c>
      <c r="AH10" s="1468"/>
      <c r="AI10" s="547"/>
      <c r="AJ10" s="547" t="s">
        <v>1373</v>
      </c>
      <c r="AK10" s="547">
        <v>0</v>
      </c>
      <c r="AL10" s="547"/>
      <c r="AM10" s="547"/>
      <c r="AN10" s="547"/>
      <c r="AO10" s="547"/>
      <c r="AP10" s="547"/>
      <c r="AQ10" s="547"/>
      <c r="AR10" s="547"/>
      <c r="AS10" s="547"/>
      <c r="AT10" s="547"/>
      <c r="AU10" s="547"/>
      <c r="AV10" s="547"/>
      <c r="AW10" s="547">
        <v>0</v>
      </c>
      <c r="AX10" s="1468"/>
      <c r="AY10" s="1484">
        <v>0</v>
      </c>
    </row>
    <row r="11" spans="1:51" s="1470" customFormat="1" ht="26.1" customHeight="1" x14ac:dyDescent="0.25">
      <c r="A11" s="1466"/>
      <c r="B11" s="1485">
        <f t="shared" ref="B11:B46" si="1">IF(C11="",IF(B10&lt;&gt;"","",B10+1),MAX(B7:B10)+1)</f>
        <v>5</v>
      </c>
      <c r="C11" s="1509" t="s">
        <v>1817</v>
      </c>
      <c r="D11" s="1510" t="s">
        <v>1375</v>
      </c>
      <c r="E11" s="1511"/>
      <c r="F11" s="1488"/>
      <c r="G11" s="1488"/>
      <c r="H11" s="1488"/>
      <c r="I11" s="1488"/>
      <c r="J11" s="1488"/>
      <c r="K11" s="1488"/>
      <c r="L11" s="1488"/>
      <c r="M11" s="1488"/>
      <c r="N11" s="1488"/>
      <c r="O11" s="1488">
        <v>1939555</v>
      </c>
      <c r="P11" s="1489">
        <v>2139921</v>
      </c>
      <c r="Q11" s="1502">
        <f t="shared" si="0"/>
        <v>4079476</v>
      </c>
      <c r="R11" s="1467"/>
      <c r="S11" s="547" t="s">
        <v>32</v>
      </c>
      <c r="T11" s="547" t="s">
        <v>1375</v>
      </c>
      <c r="U11" s="547">
        <v>293844</v>
      </c>
      <c r="V11" s="547">
        <v>270629</v>
      </c>
      <c r="W11" s="547">
        <v>301220</v>
      </c>
      <c r="X11" s="547">
        <v>288903</v>
      </c>
      <c r="Y11" s="547">
        <v>275100</v>
      </c>
      <c r="Z11" s="547">
        <v>255739</v>
      </c>
      <c r="AA11" s="547">
        <v>239698</v>
      </c>
      <c r="AB11" s="547">
        <v>221085</v>
      </c>
      <c r="AC11" s="547">
        <v>267828</v>
      </c>
      <c r="AD11" s="547">
        <v>283742</v>
      </c>
      <c r="AE11" s="547">
        <v>274146</v>
      </c>
      <c r="AF11" s="547">
        <v>285607</v>
      </c>
      <c r="AG11" s="547">
        <v>3257541</v>
      </c>
      <c r="AH11" s="1468"/>
      <c r="AI11" s="547" t="s">
        <v>1817</v>
      </c>
      <c r="AJ11" s="547" t="s">
        <v>1375</v>
      </c>
      <c r="AK11" s="547"/>
      <c r="AL11" s="547"/>
      <c r="AM11" s="547"/>
      <c r="AN11" s="547"/>
      <c r="AO11" s="547"/>
      <c r="AP11" s="547"/>
      <c r="AQ11" s="547"/>
      <c r="AR11" s="547"/>
      <c r="AS11" s="547"/>
      <c r="AT11" s="547"/>
      <c r="AU11" s="547">
        <v>1939555</v>
      </c>
      <c r="AV11" s="547">
        <v>2139921</v>
      </c>
      <c r="AW11" s="547">
        <v>4079476</v>
      </c>
      <c r="AX11" s="1468"/>
      <c r="AY11" s="1484">
        <v>0</v>
      </c>
    </row>
    <row r="12" spans="1:51" s="1470" customFormat="1" ht="26.1" customHeight="1" x14ac:dyDescent="0.25">
      <c r="A12" s="1466"/>
      <c r="B12" s="1485">
        <f t="shared" si="1"/>
        <v>6</v>
      </c>
      <c r="C12" s="1509" t="s">
        <v>32</v>
      </c>
      <c r="D12" s="1510" t="s">
        <v>1375</v>
      </c>
      <c r="E12" s="1511">
        <v>566729</v>
      </c>
      <c r="F12" s="1488">
        <v>585947</v>
      </c>
      <c r="G12" s="1488">
        <v>700312</v>
      </c>
      <c r="H12" s="1488">
        <v>480714</v>
      </c>
      <c r="I12" s="1488">
        <v>472264</v>
      </c>
      <c r="J12" s="1488">
        <v>470552</v>
      </c>
      <c r="K12" s="1488">
        <v>292425</v>
      </c>
      <c r="L12" s="1488">
        <v>337780</v>
      </c>
      <c r="M12" s="1488">
        <v>393565.75</v>
      </c>
      <c r="N12" s="1488">
        <v>503441.98</v>
      </c>
      <c r="O12" s="1488">
        <v>569291</v>
      </c>
      <c r="P12" s="1489">
        <v>624379</v>
      </c>
      <c r="Q12" s="1502">
        <f t="shared" si="0"/>
        <v>5997400.7300000004</v>
      </c>
      <c r="R12" s="1467"/>
      <c r="S12" s="547" t="s">
        <v>38</v>
      </c>
      <c r="T12" s="547" t="s">
        <v>1375</v>
      </c>
      <c r="U12" s="547">
        <v>4433078</v>
      </c>
      <c r="V12" s="547">
        <v>4011050</v>
      </c>
      <c r="W12" s="547">
        <v>4431696</v>
      </c>
      <c r="X12" s="547">
        <v>4289019</v>
      </c>
      <c r="Y12" s="547">
        <v>4428477</v>
      </c>
      <c r="Z12" s="547">
        <v>4285613</v>
      </c>
      <c r="AA12" s="547">
        <v>4427101</v>
      </c>
      <c r="AB12" s="547">
        <v>4427829</v>
      </c>
      <c r="AC12" s="547">
        <v>4286305</v>
      </c>
      <c r="AD12" s="547">
        <v>4393220</v>
      </c>
      <c r="AE12" s="547">
        <v>4285476</v>
      </c>
      <c r="AF12" s="547">
        <v>4432364</v>
      </c>
      <c r="AG12" s="547">
        <v>52131228</v>
      </c>
      <c r="AH12" s="1468"/>
      <c r="AI12" s="547" t="s">
        <v>32</v>
      </c>
      <c r="AJ12" s="547" t="s">
        <v>1375</v>
      </c>
      <c r="AK12" s="547">
        <v>566729</v>
      </c>
      <c r="AL12" s="547">
        <v>585947</v>
      </c>
      <c r="AM12" s="547">
        <v>700312</v>
      </c>
      <c r="AN12" s="547">
        <v>480714</v>
      </c>
      <c r="AO12" s="547">
        <v>472264</v>
      </c>
      <c r="AP12" s="547">
        <v>470552</v>
      </c>
      <c r="AQ12" s="547">
        <v>292425</v>
      </c>
      <c r="AR12" s="547">
        <v>337780</v>
      </c>
      <c r="AS12" s="547">
        <v>393565.75</v>
      </c>
      <c r="AT12" s="547">
        <v>503441.98</v>
      </c>
      <c r="AU12" s="547">
        <v>569291</v>
      </c>
      <c r="AV12" s="547">
        <v>624379</v>
      </c>
      <c r="AW12" s="547">
        <v>5997400.7300000004</v>
      </c>
      <c r="AX12" s="1468"/>
      <c r="AY12" s="1484">
        <v>0</v>
      </c>
    </row>
    <row r="13" spans="1:51" s="1470" customFormat="1" ht="26.1" customHeight="1" x14ac:dyDescent="0.25">
      <c r="A13" s="1466"/>
      <c r="B13" s="1496">
        <f t="shared" si="1"/>
        <v>7</v>
      </c>
      <c r="C13" s="1497" t="s">
        <v>38</v>
      </c>
      <c r="D13" s="1498" t="s">
        <v>1375</v>
      </c>
      <c r="E13" s="1488">
        <v>4439175</v>
      </c>
      <c r="F13" s="1488">
        <v>4000840</v>
      </c>
      <c r="G13" s="1488">
        <v>4443492</v>
      </c>
      <c r="H13" s="1488">
        <v>4286550</v>
      </c>
      <c r="I13" s="1488">
        <v>4439175</v>
      </c>
      <c r="J13" s="1488">
        <v>4284967</v>
      </c>
      <c r="K13" s="1488">
        <v>4167348</v>
      </c>
      <c r="L13" s="1488">
        <v>3844304</v>
      </c>
      <c r="M13" s="1488">
        <v>4427111</v>
      </c>
      <c r="N13" s="1488">
        <v>4284967</v>
      </c>
      <c r="O13" s="1488">
        <v>4167348</v>
      </c>
      <c r="P13" s="1489">
        <v>4427076</v>
      </c>
      <c r="Q13" s="1508">
        <f t="shared" si="0"/>
        <v>51212353</v>
      </c>
      <c r="R13" s="1467"/>
      <c r="S13" s="547" t="s">
        <v>40</v>
      </c>
      <c r="T13" s="547" t="s">
        <v>1373</v>
      </c>
      <c r="U13" s="547">
        <v>300601</v>
      </c>
      <c r="V13" s="547">
        <v>296947</v>
      </c>
      <c r="W13" s="547">
        <v>306238</v>
      </c>
      <c r="X13" s="547">
        <v>303195</v>
      </c>
      <c r="Y13" s="547">
        <v>324780</v>
      </c>
      <c r="Z13" s="547">
        <v>323407</v>
      </c>
      <c r="AA13" s="547">
        <v>325429</v>
      </c>
      <c r="AB13" s="547">
        <v>331027</v>
      </c>
      <c r="AC13" s="547">
        <v>338232</v>
      </c>
      <c r="AD13" s="547">
        <v>378762</v>
      </c>
      <c r="AE13" s="547">
        <v>315536</v>
      </c>
      <c r="AF13" s="547">
        <v>328543</v>
      </c>
      <c r="AG13" s="547">
        <v>3872697</v>
      </c>
      <c r="AH13" s="1468"/>
      <c r="AI13" s="547" t="s">
        <v>38</v>
      </c>
      <c r="AJ13" s="547" t="s">
        <v>1375</v>
      </c>
      <c r="AK13" s="547">
        <v>4439175</v>
      </c>
      <c r="AL13" s="547">
        <v>4000840</v>
      </c>
      <c r="AM13" s="547">
        <v>4443492</v>
      </c>
      <c r="AN13" s="547">
        <v>4286550</v>
      </c>
      <c r="AO13" s="547">
        <v>4439175</v>
      </c>
      <c r="AP13" s="547">
        <v>4284967</v>
      </c>
      <c r="AQ13" s="547">
        <v>4167348</v>
      </c>
      <c r="AR13" s="547">
        <v>3844304</v>
      </c>
      <c r="AS13" s="547">
        <v>4427111</v>
      </c>
      <c r="AT13" s="547">
        <v>4284967</v>
      </c>
      <c r="AU13" s="547">
        <v>4167348</v>
      </c>
      <c r="AV13" s="547">
        <v>4427076</v>
      </c>
      <c r="AW13" s="547">
        <v>51212353</v>
      </c>
      <c r="AX13" s="1468"/>
      <c r="AY13" s="1484">
        <v>0</v>
      </c>
    </row>
    <row r="14" spans="1:51" s="1470" customFormat="1" ht="26.1" customHeight="1" x14ac:dyDescent="0.25">
      <c r="A14" s="1466"/>
      <c r="B14" s="1496">
        <f>IF(C14="",IF(#REF!&lt;&gt;"","",#REF!+1),MAX(B11:B13)+1)</f>
        <v>8</v>
      </c>
      <c r="C14" s="1497" t="s">
        <v>40</v>
      </c>
      <c r="D14" s="1498" t="s">
        <v>1373</v>
      </c>
      <c r="E14" s="1499">
        <v>346608</v>
      </c>
      <c r="F14" s="1500">
        <v>358200</v>
      </c>
      <c r="G14" s="1500">
        <v>401620</v>
      </c>
      <c r="H14" s="1500">
        <v>370175</v>
      </c>
      <c r="I14" s="1500">
        <v>451877</v>
      </c>
      <c r="J14" s="1500">
        <v>341442</v>
      </c>
      <c r="K14" s="1500">
        <v>362017</v>
      </c>
      <c r="L14" s="1500">
        <v>442671</v>
      </c>
      <c r="M14" s="1500">
        <v>510195</v>
      </c>
      <c r="N14" s="1500">
        <v>601657</v>
      </c>
      <c r="O14" s="1500">
        <v>476450</v>
      </c>
      <c r="P14" s="1501">
        <v>392832</v>
      </c>
      <c r="Q14" s="1502">
        <f t="shared" si="0"/>
        <v>5055744</v>
      </c>
      <c r="R14" s="1467"/>
      <c r="S14" s="547" t="s">
        <v>44</v>
      </c>
      <c r="T14" s="547" t="s">
        <v>1373</v>
      </c>
      <c r="U14" s="547">
        <v>2941</v>
      </c>
      <c r="V14" s="547">
        <v>2196</v>
      </c>
      <c r="W14" s="547">
        <v>570</v>
      </c>
      <c r="X14" s="547">
        <v>275</v>
      </c>
      <c r="Y14" s="547">
        <v>1373</v>
      </c>
      <c r="Z14" s="547">
        <v>1700</v>
      </c>
      <c r="AA14" s="547"/>
      <c r="AB14" s="547">
        <v>355</v>
      </c>
      <c r="AC14" s="547">
        <v>1805</v>
      </c>
      <c r="AD14" s="547">
        <v>2720</v>
      </c>
      <c r="AE14" s="547">
        <v>1010</v>
      </c>
      <c r="AF14" s="547">
        <v>520</v>
      </c>
      <c r="AG14" s="547">
        <v>15465</v>
      </c>
      <c r="AH14" s="1468"/>
      <c r="AI14" s="547" t="s">
        <v>40</v>
      </c>
      <c r="AJ14" s="547" t="s">
        <v>1373</v>
      </c>
      <c r="AK14" s="547">
        <v>346608</v>
      </c>
      <c r="AL14" s="547">
        <v>358200</v>
      </c>
      <c r="AM14" s="547">
        <v>401620</v>
      </c>
      <c r="AN14" s="547">
        <v>370175</v>
      </c>
      <c r="AO14" s="547">
        <v>451877</v>
      </c>
      <c r="AP14" s="547">
        <v>341442</v>
      </c>
      <c r="AQ14" s="547">
        <v>362017</v>
      </c>
      <c r="AR14" s="547">
        <v>442671</v>
      </c>
      <c r="AS14" s="547">
        <v>510195</v>
      </c>
      <c r="AT14" s="547">
        <v>601657</v>
      </c>
      <c r="AU14" s="547">
        <v>476450</v>
      </c>
      <c r="AV14" s="547">
        <v>392832</v>
      </c>
      <c r="AW14" s="547">
        <v>5055744</v>
      </c>
      <c r="AX14" s="1468"/>
      <c r="AY14" s="1484">
        <v>0</v>
      </c>
    </row>
    <row r="15" spans="1:51" s="1470" customFormat="1" ht="26.1" customHeight="1" x14ac:dyDescent="0.25">
      <c r="A15" s="1466"/>
      <c r="B15" s="1478" t="str">
        <f>IF(C15="",IF(B14&lt;&gt;"","",B14+1),MAX(B12:B14)+1)</f>
        <v/>
      </c>
      <c r="C15" s="1503"/>
      <c r="D15" s="1504" t="s">
        <v>1377</v>
      </c>
      <c r="E15" s="1505">
        <v>687</v>
      </c>
      <c r="F15" s="1506"/>
      <c r="G15" s="1506"/>
      <c r="H15" s="1506"/>
      <c r="I15" s="1506"/>
      <c r="J15" s="1506"/>
      <c r="K15" s="1506"/>
      <c r="L15" s="1506"/>
      <c r="M15" s="1506"/>
      <c r="N15" s="1506">
        <v>59162</v>
      </c>
      <c r="O15" s="1506"/>
      <c r="P15" s="1507"/>
      <c r="Q15" s="1508">
        <f t="shared" si="0"/>
        <v>59849</v>
      </c>
      <c r="R15" s="1467"/>
      <c r="S15" s="547" t="s">
        <v>46</v>
      </c>
      <c r="T15" s="547" t="s">
        <v>1373</v>
      </c>
      <c r="U15" s="547">
        <v>16271</v>
      </c>
      <c r="V15" s="547">
        <v>22177</v>
      </c>
      <c r="W15" s="547">
        <v>25118</v>
      </c>
      <c r="X15" s="547">
        <v>20747</v>
      </c>
      <c r="Y15" s="547">
        <v>23413</v>
      </c>
      <c r="Z15" s="547">
        <v>20750</v>
      </c>
      <c r="AA15" s="547">
        <v>22368</v>
      </c>
      <c r="AB15" s="547">
        <v>30639</v>
      </c>
      <c r="AC15" s="547">
        <v>35103</v>
      </c>
      <c r="AD15" s="547">
        <v>40569</v>
      </c>
      <c r="AE15" s="547">
        <v>30931</v>
      </c>
      <c r="AF15" s="547">
        <v>25323</v>
      </c>
      <c r="AG15" s="547">
        <v>313409</v>
      </c>
      <c r="AH15" s="1468"/>
      <c r="AI15" s="547"/>
      <c r="AJ15" s="547" t="s">
        <v>1377</v>
      </c>
      <c r="AK15" s="547">
        <v>687</v>
      </c>
      <c r="AL15" s="547"/>
      <c r="AM15" s="547"/>
      <c r="AN15" s="547"/>
      <c r="AO15" s="547"/>
      <c r="AP15" s="547"/>
      <c r="AQ15" s="547"/>
      <c r="AR15" s="547"/>
      <c r="AS15" s="547"/>
      <c r="AT15" s="547">
        <v>59162</v>
      </c>
      <c r="AU15" s="547"/>
      <c r="AV15" s="547"/>
      <c r="AW15" s="547">
        <v>59849</v>
      </c>
      <c r="AX15" s="1468"/>
      <c r="AY15" s="1484">
        <v>0</v>
      </c>
    </row>
    <row r="16" spans="1:51" s="1470" customFormat="1" ht="26.1" customHeight="1" x14ac:dyDescent="0.25">
      <c r="A16" s="1466"/>
      <c r="B16" s="1485">
        <f>IF(C16="",IF(B15&lt;&gt;"","",B15+1),MAX(B13:B15)+1)</f>
        <v>9</v>
      </c>
      <c r="C16" s="1491" t="s">
        <v>44</v>
      </c>
      <c r="D16" s="1512" t="s">
        <v>1373</v>
      </c>
      <c r="E16" s="1488">
        <v>1660</v>
      </c>
      <c r="F16" s="1488">
        <v>3220</v>
      </c>
      <c r="G16" s="1488">
        <v>2210</v>
      </c>
      <c r="H16" s="1488">
        <v>1560</v>
      </c>
      <c r="I16" s="1488">
        <v>620</v>
      </c>
      <c r="J16" s="1488">
        <v>0</v>
      </c>
      <c r="K16" s="1488">
        <v>0</v>
      </c>
      <c r="L16" s="1488">
        <v>0</v>
      </c>
      <c r="M16" s="1488">
        <v>500</v>
      </c>
      <c r="N16" s="1488">
        <v>1607</v>
      </c>
      <c r="O16" s="1488">
        <v>0</v>
      </c>
      <c r="P16" s="1489">
        <v>0</v>
      </c>
      <c r="Q16" s="1508">
        <f t="shared" si="0"/>
        <v>11377</v>
      </c>
      <c r="R16" s="1467"/>
      <c r="S16" s="547" t="s">
        <v>50</v>
      </c>
      <c r="T16" s="547" t="s">
        <v>1373</v>
      </c>
      <c r="U16" s="547">
        <v>1519</v>
      </c>
      <c r="V16" s="547">
        <v>719</v>
      </c>
      <c r="W16" s="547"/>
      <c r="X16" s="547">
        <v>330</v>
      </c>
      <c r="Y16" s="547">
        <v>619</v>
      </c>
      <c r="Z16" s="547">
        <v>273</v>
      </c>
      <c r="AA16" s="547">
        <v>560</v>
      </c>
      <c r="AB16" s="547">
        <v>1724</v>
      </c>
      <c r="AC16" s="547">
        <v>2467</v>
      </c>
      <c r="AD16" s="547">
        <v>1541</v>
      </c>
      <c r="AE16" s="547">
        <v>1044</v>
      </c>
      <c r="AF16" s="547">
        <v>3764</v>
      </c>
      <c r="AG16" s="547">
        <v>14560</v>
      </c>
      <c r="AH16" s="1468"/>
      <c r="AI16" s="547" t="s">
        <v>44</v>
      </c>
      <c r="AJ16" s="547" t="s">
        <v>1373</v>
      </c>
      <c r="AK16" s="547">
        <v>1660</v>
      </c>
      <c r="AL16" s="547">
        <v>3220</v>
      </c>
      <c r="AM16" s="547">
        <v>2210</v>
      </c>
      <c r="AN16" s="547">
        <v>1560</v>
      </c>
      <c r="AO16" s="547">
        <v>620</v>
      </c>
      <c r="AP16" s="547">
        <v>0</v>
      </c>
      <c r="AQ16" s="547">
        <v>0</v>
      </c>
      <c r="AR16" s="547">
        <v>0</v>
      </c>
      <c r="AS16" s="547">
        <v>500</v>
      </c>
      <c r="AT16" s="547">
        <v>1607</v>
      </c>
      <c r="AU16" s="547">
        <v>0</v>
      </c>
      <c r="AV16" s="547">
        <v>0</v>
      </c>
      <c r="AW16" s="547">
        <v>11377</v>
      </c>
      <c r="AX16" s="1468"/>
      <c r="AY16" s="1484">
        <v>0</v>
      </c>
    </row>
    <row r="17" spans="1:51" s="1470" customFormat="1" ht="26.1" customHeight="1" x14ac:dyDescent="0.25">
      <c r="A17" s="1466"/>
      <c r="B17" s="1485">
        <f>IF(C17="",IF(B16&lt;&gt;"","",B16+1),MAX(B14:B16)+1)</f>
        <v>10</v>
      </c>
      <c r="C17" s="1491" t="s">
        <v>46</v>
      </c>
      <c r="D17" s="1512" t="s">
        <v>1373</v>
      </c>
      <c r="E17" s="1488">
        <v>19971</v>
      </c>
      <c r="F17" s="1488">
        <v>18060</v>
      </c>
      <c r="G17" s="1488">
        <v>21100</v>
      </c>
      <c r="H17" s="1488">
        <v>21619</v>
      </c>
      <c r="I17" s="1488">
        <v>24070.69</v>
      </c>
      <c r="J17" s="1488">
        <v>25442</v>
      </c>
      <c r="K17" s="1488">
        <v>32871</v>
      </c>
      <c r="L17" s="1488">
        <v>46489</v>
      </c>
      <c r="M17" s="1488">
        <v>46658</v>
      </c>
      <c r="N17" s="1488">
        <v>55279</v>
      </c>
      <c r="O17" s="1488">
        <v>48085</v>
      </c>
      <c r="P17" s="1489">
        <v>36163</v>
      </c>
      <c r="Q17" s="1508">
        <f t="shared" si="0"/>
        <v>395807.69</v>
      </c>
      <c r="R17" s="1467"/>
      <c r="S17" s="547" t="s">
        <v>52</v>
      </c>
      <c r="T17" s="547" t="s">
        <v>1373</v>
      </c>
      <c r="U17" s="547">
        <v>0</v>
      </c>
      <c r="V17" s="547">
        <v>0</v>
      </c>
      <c r="W17" s="547">
        <v>0</v>
      </c>
      <c r="X17" s="547">
        <v>0</v>
      </c>
      <c r="Y17" s="547">
        <v>0</v>
      </c>
      <c r="Z17" s="547">
        <v>0</v>
      </c>
      <c r="AA17" s="547">
        <v>0</v>
      </c>
      <c r="AB17" s="547">
        <v>0</v>
      </c>
      <c r="AC17" s="547">
        <v>0</v>
      </c>
      <c r="AD17" s="547">
        <v>0</v>
      </c>
      <c r="AE17" s="547">
        <v>0</v>
      </c>
      <c r="AF17" s="547">
        <v>0</v>
      </c>
      <c r="AG17" s="547">
        <v>0</v>
      </c>
      <c r="AH17" s="1468"/>
      <c r="AI17" s="547" t="s">
        <v>46</v>
      </c>
      <c r="AJ17" s="547" t="s">
        <v>1373</v>
      </c>
      <c r="AK17" s="547">
        <v>19971</v>
      </c>
      <c r="AL17" s="547">
        <v>18060</v>
      </c>
      <c r="AM17" s="547">
        <v>21100</v>
      </c>
      <c r="AN17" s="547">
        <v>21619</v>
      </c>
      <c r="AO17" s="547">
        <v>24070.69</v>
      </c>
      <c r="AP17" s="547">
        <v>25442</v>
      </c>
      <c r="AQ17" s="547">
        <v>32871</v>
      </c>
      <c r="AR17" s="547">
        <v>46489</v>
      </c>
      <c r="AS17" s="547">
        <v>46658</v>
      </c>
      <c r="AT17" s="547">
        <v>55279</v>
      </c>
      <c r="AU17" s="547">
        <v>48085</v>
      </c>
      <c r="AV17" s="547">
        <v>36163</v>
      </c>
      <c r="AW17" s="547">
        <v>395807.69</v>
      </c>
      <c r="AX17" s="1468"/>
      <c r="AY17" s="1484">
        <v>0</v>
      </c>
    </row>
    <row r="18" spans="1:51" s="1470" customFormat="1" ht="26.1" customHeight="1" x14ac:dyDescent="0.25">
      <c r="A18" s="1466"/>
      <c r="B18" s="1478">
        <f t="shared" si="1"/>
        <v>11</v>
      </c>
      <c r="C18" s="1503" t="s">
        <v>50</v>
      </c>
      <c r="D18" s="1510" t="s">
        <v>1373</v>
      </c>
      <c r="E18" s="1488">
        <v>868</v>
      </c>
      <c r="F18" s="1488">
        <v>635</v>
      </c>
      <c r="G18" s="1488">
        <v>1161</v>
      </c>
      <c r="H18" s="1488">
        <v>341</v>
      </c>
      <c r="I18" s="1488">
        <v>343</v>
      </c>
      <c r="J18" s="1488">
        <v>563</v>
      </c>
      <c r="K18" s="1488">
        <v>824</v>
      </c>
      <c r="L18" s="1488">
        <v>1938</v>
      </c>
      <c r="M18" s="1488">
        <v>4868</v>
      </c>
      <c r="N18" s="1488">
        <v>3379</v>
      </c>
      <c r="O18" s="1488">
        <v>1242</v>
      </c>
      <c r="P18" s="1489">
        <v>2307</v>
      </c>
      <c r="Q18" s="1502">
        <f t="shared" si="0"/>
        <v>18469</v>
      </c>
      <c r="R18" s="1467"/>
      <c r="S18" s="547"/>
      <c r="T18" s="547" t="s">
        <v>1375</v>
      </c>
      <c r="U18" s="547">
        <v>6156551</v>
      </c>
      <c r="V18" s="547">
        <v>5476276</v>
      </c>
      <c r="W18" s="547">
        <v>6040305</v>
      </c>
      <c r="X18" s="547">
        <v>8321056</v>
      </c>
      <c r="Y18" s="547">
        <v>5849080</v>
      </c>
      <c r="Z18" s="547">
        <v>3068785</v>
      </c>
      <c r="AA18" s="547">
        <v>3082484</v>
      </c>
      <c r="AB18" s="547">
        <v>3208823</v>
      </c>
      <c r="AC18" s="547">
        <v>3081499</v>
      </c>
      <c r="AD18" s="547">
        <v>2981270</v>
      </c>
      <c r="AE18" s="547">
        <v>3097748</v>
      </c>
      <c r="AF18" s="547">
        <v>3184041</v>
      </c>
      <c r="AG18" s="547">
        <v>53547918</v>
      </c>
      <c r="AH18" s="1468"/>
      <c r="AI18" s="547" t="s">
        <v>50</v>
      </c>
      <c r="AJ18" s="547" t="s">
        <v>1373</v>
      </c>
      <c r="AK18" s="547">
        <v>868</v>
      </c>
      <c r="AL18" s="547">
        <v>635</v>
      </c>
      <c r="AM18" s="547">
        <v>1161</v>
      </c>
      <c r="AN18" s="547">
        <v>341</v>
      </c>
      <c r="AO18" s="547">
        <v>343</v>
      </c>
      <c r="AP18" s="547">
        <v>563</v>
      </c>
      <c r="AQ18" s="547">
        <v>824</v>
      </c>
      <c r="AR18" s="547">
        <v>1938</v>
      </c>
      <c r="AS18" s="547">
        <v>4868</v>
      </c>
      <c r="AT18" s="547">
        <v>3379</v>
      </c>
      <c r="AU18" s="547">
        <v>1242</v>
      </c>
      <c r="AV18" s="547">
        <v>2307</v>
      </c>
      <c r="AW18" s="547">
        <v>18469</v>
      </c>
      <c r="AX18" s="1468"/>
      <c r="AY18" s="1484">
        <v>0</v>
      </c>
    </row>
    <row r="19" spans="1:51" s="1470" customFormat="1" ht="26.1" customHeight="1" x14ac:dyDescent="0.25">
      <c r="A19" s="1466"/>
      <c r="B19" s="1513">
        <f t="shared" si="1"/>
        <v>12</v>
      </c>
      <c r="C19" s="1486" t="s">
        <v>52</v>
      </c>
      <c r="D19" s="1514" t="s">
        <v>1373</v>
      </c>
      <c r="E19" s="1500">
        <v>5</v>
      </c>
      <c r="F19" s="1500">
        <v>4</v>
      </c>
      <c r="G19" s="1500">
        <v>4</v>
      </c>
      <c r="H19" s="1500">
        <v>4</v>
      </c>
      <c r="I19" s="1500">
        <v>5</v>
      </c>
      <c r="J19" s="1500">
        <v>122</v>
      </c>
      <c r="K19" s="1500">
        <v>5</v>
      </c>
      <c r="L19" s="1500">
        <v>4</v>
      </c>
      <c r="M19" s="1500">
        <v>4</v>
      </c>
      <c r="N19" s="1500">
        <v>5</v>
      </c>
      <c r="O19" s="1500">
        <v>4</v>
      </c>
      <c r="P19" s="1501">
        <v>4</v>
      </c>
      <c r="Q19" s="1502">
        <f t="shared" si="0"/>
        <v>170</v>
      </c>
      <c r="R19" s="1467"/>
      <c r="S19" s="547" t="s">
        <v>54</v>
      </c>
      <c r="T19" s="547" t="s">
        <v>1373</v>
      </c>
      <c r="U19" s="547">
        <v>170</v>
      </c>
      <c r="V19" s="547">
        <v>304</v>
      </c>
      <c r="W19" s="547">
        <v>0</v>
      </c>
      <c r="X19" s="547">
        <v>0</v>
      </c>
      <c r="Y19" s="547">
        <v>0</v>
      </c>
      <c r="Z19" s="547">
        <v>0</v>
      </c>
      <c r="AA19" s="547">
        <v>0</v>
      </c>
      <c r="AB19" s="547">
        <v>0</v>
      </c>
      <c r="AC19" s="547">
        <v>1466</v>
      </c>
      <c r="AD19" s="547">
        <v>1543</v>
      </c>
      <c r="AE19" s="547">
        <v>2414</v>
      </c>
      <c r="AF19" s="547">
        <v>972</v>
      </c>
      <c r="AG19" s="547">
        <v>6869</v>
      </c>
      <c r="AH19" s="1468"/>
      <c r="AI19" s="547" t="s">
        <v>52</v>
      </c>
      <c r="AJ19" s="547" t="s">
        <v>1373</v>
      </c>
      <c r="AK19" s="547">
        <v>5</v>
      </c>
      <c r="AL19" s="547">
        <v>4</v>
      </c>
      <c r="AM19" s="547">
        <v>4</v>
      </c>
      <c r="AN19" s="547">
        <v>4</v>
      </c>
      <c r="AO19" s="547">
        <v>5</v>
      </c>
      <c r="AP19" s="547">
        <v>122</v>
      </c>
      <c r="AQ19" s="547">
        <v>5</v>
      </c>
      <c r="AR19" s="547">
        <v>4</v>
      </c>
      <c r="AS19" s="547">
        <v>4</v>
      </c>
      <c r="AT19" s="547">
        <v>5</v>
      </c>
      <c r="AU19" s="547">
        <v>4</v>
      </c>
      <c r="AV19" s="547">
        <v>4</v>
      </c>
      <c r="AW19" s="547">
        <v>170</v>
      </c>
      <c r="AX19" s="1468"/>
      <c r="AY19" s="1484">
        <v>0</v>
      </c>
    </row>
    <row r="20" spans="1:51" s="1470" customFormat="1" ht="26.1" customHeight="1" x14ac:dyDescent="0.25">
      <c r="A20" s="1466"/>
      <c r="B20" s="1478" t="str">
        <f t="shared" si="1"/>
        <v/>
      </c>
      <c r="C20" s="1515"/>
      <c r="D20" s="1516" t="s">
        <v>1375</v>
      </c>
      <c r="E20" s="1506">
        <v>9561520</v>
      </c>
      <c r="F20" s="1506">
        <v>8496696</v>
      </c>
      <c r="G20" s="1506">
        <v>8576575</v>
      </c>
      <c r="H20" s="1506">
        <v>8125652</v>
      </c>
      <c r="I20" s="1506">
        <v>8927724</v>
      </c>
      <c r="J20" s="1506">
        <v>7983706</v>
      </c>
      <c r="K20" s="1506">
        <v>9310140</v>
      </c>
      <c r="L20" s="1506">
        <v>9417587</v>
      </c>
      <c r="M20" s="1506">
        <v>8951750</v>
      </c>
      <c r="N20" s="1506">
        <v>9140399</v>
      </c>
      <c r="O20" s="1506">
        <v>9164773</v>
      </c>
      <c r="P20" s="1507">
        <v>9171367</v>
      </c>
      <c r="Q20" s="1508">
        <f t="shared" si="0"/>
        <v>106827889</v>
      </c>
      <c r="R20" s="1467"/>
      <c r="S20" s="547" t="s">
        <v>56</v>
      </c>
      <c r="T20" s="547" t="s">
        <v>1373</v>
      </c>
      <c r="U20" s="547">
        <v>45</v>
      </c>
      <c r="V20" s="547">
        <v>40</v>
      </c>
      <c r="W20" s="547">
        <v>40</v>
      </c>
      <c r="X20" s="547">
        <v>40</v>
      </c>
      <c r="Y20" s="547">
        <v>40</v>
      </c>
      <c r="Z20" s="547">
        <v>40</v>
      </c>
      <c r="AA20" s="547">
        <v>35</v>
      </c>
      <c r="AB20" s="547">
        <v>1038</v>
      </c>
      <c r="AC20" s="547"/>
      <c r="AD20" s="547"/>
      <c r="AE20" s="547"/>
      <c r="AF20" s="547"/>
      <c r="AG20" s="547">
        <v>1318</v>
      </c>
      <c r="AH20" s="1468"/>
      <c r="AI20" s="547"/>
      <c r="AJ20" s="547" t="s">
        <v>1375</v>
      </c>
      <c r="AK20" s="547">
        <v>9561520</v>
      </c>
      <c r="AL20" s="547">
        <v>8496696</v>
      </c>
      <c r="AM20" s="547">
        <v>8576575</v>
      </c>
      <c r="AN20" s="547">
        <v>8125652</v>
      </c>
      <c r="AO20" s="547">
        <v>8927724</v>
      </c>
      <c r="AP20" s="547">
        <v>7983706</v>
      </c>
      <c r="AQ20" s="547">
        <v>9310140</v>
      </c>
      <c r="AR20" s="547">
        <v>9417587</v>
      </c>
      <c r="AS20" s="547">
        <v>8951750</v>
      </c>
      <c r="AT20" s="547">
        <v>9140399</v>
      </c>
      <c r="AU20" s="547">
        <v>9164773</v>
      </c>
      <c r="AV20" s="547">
        <v>9171367</v>
      </c>
      <c r="AW20" s="547">
        <v>106827889</v>
      </c>
      <c r="AX20" s="1468"/>
      <c r="AY20" s="1484">
        <v>0</v>
      </c>
    </row>
    <row r="21" spans="1:51" s="1470" customFormat="1" ht="26.1" customHeight="1" x14ac:dyDescent="0.25">
      <c r="A21" s="1466"/>
      <c r="B21" s="1478">
        <f t="shared" si="1"/>
        <v>13</v>
      </c>
      <c r="C21" s="1503" t="s">
        <v>54</v>
      </c>
      <c r="D21" s="1510" t="s">
        <v>1373</v>
      </c>
      <c r="E21" s="1488">
        <v>173.88</v>
      </c>
      <c r="F21" s="1488">
        <v>0</v>
      </c>
      <c r="G21" s="1488">
        <v>0</v>
      </c>
      <c r="H21" s="1488">
        <v>0</v>
      </c>
      <c r="I21" s="1488">
        <v>0</v>
      </c>
      <c r="J21" s="1488">
        <v>0</v>
      </c>
      <c r="K21" s="1488">
        <v>1513.08</v>
      </c>
      <c r="L21" s="1488">
        <v>717.58199999999999</v>
      </c>
      <c r="M21" s="1488">
        <v>0</v>
      </c>
      <c r="N21" s="1488">
        <v>0</v>
      </c>
      <c r="O21" s="1488">
        <v>0</v>
      </c>
      <c r="P21" s="1489">
        <v>149.38999999999999</v>
      </c>
      <c r="Q21" s="1517">
        <f t="shared" si="0"/>
        <v>2553.9319999999998</v>
      </c>
      <c r="R21" s="1467"/>
      <c r="S21" s="547" t="s">
        <v>58</v>
      </c>
      <c r="T21" s="547" t="s">
        <v>1373</v>
      </c>
      <c r="U21" s="547">
        <v>1150</v>
      </c>
      <c r="V21" s="547">
        <v>1089</v>
      </c>
      <c r="W21" s="547">
        <v>3489</v>
      </c>
      <c r="X21" s="547">
        <v>931</v>
      </c>
      <c r="Y21" s="547">
        <v>5811</v>
      </c>
      <c r="Z21" s="547">
        <v>883</v>
      </c>
      <c r="AA21" s="547">
        <v>5192</v>
      </c>
      <c r="AB21" s="547">
        <v>1436</v>
      </c>
      <c r="AC21" s="547">
        <v>7530</v>
      </c>
      <c r="AD21" s="547">
        <v>2167</v>
      </c>
      <c r="AE21" s="547">
        <v>346</v>
      </c>
      <c r="AF21" s="547">
        <v>6319</v>
      </c>
      <c r="AG21" s="547">
        <v>36343</v>
      </c>
      <c r="AH21" s="1468"/>
      <c r="AI21" s="547" t="s">
        <v>54</v>
      </c>
      <c r="AJ21" s="547" t="s">
        <v>1373</v>
      </c>
      <c r="AK21" s="547">
        <v>173.88</v>
      </c>
      <c r="AL21" s="547">
        <v>0</v>
      </c>
      <c r="AM21" s="547">
        <v>0</v>
      </c>
      <c r="AN21" s="547">
        <v>0</v>
      </c>
      <c r="AO21" s="547">
        <v>0</v>
      </c>
      <c r="AP21" s="547">
        <v>0</v>
      </c>
      <c r="AQ21" s="547">
        <v>1513.08</v>
      </c>
      <c r="AR21" s="547">
        <v>717.58199999999999</v>
      </c>
      <c r="AS21" s="547">
        <v>0</v>
      </c>
      <c r="AT21" s="547">
        <v>0</v>
      </c>
      <c r="AU21" s="547">
        <v>0</v>
      </c>
      <c r="AV21" s="547">
        <v>149.38999999999999</v>
      </c>
      <c r="AW21" s="547">
        <v>2553.9319999999998</v>
      </c>
      <c r="AX21" s="1468"/>
      <c r="AY21" s="1484">
        <v>0</v>
      </c>
    </row>
    <row r="22" spans="1:51" s="1470" customFormat="1" ht="26.1" customHeight="1" x14ac:dyDescent="0.25">
      <c r="A22" s="1466"/>
      <c r="B22" s="1478">
        <f t="shared" si="1"/>
        <v>14</v>
      </c>
      <c r="C22" s="1479" t="s">
        <v>56</v>
      </c>
      <c r="D22" s="1518" t="s">
        <v>1373</v>
      </c>
      <c r="E22" s="1488"/>
      <c r="F22" s="1488"/>
      <c r="G22" s="1488"/>
      <c r="H22" s="1488"/>
      <c r="I22" s="1488"/>
      <c r="J22" s="1488"/>
      <c r="K22" s="1488"/>
      <c r="L22" s="1488"/>
      <c r="M22" s="1488"/>
      <c r="N22" s="1488">
        <v>3077</v>
      </c>
      <c r="O22" s="1488">
        <v>37728</v>
      </c>
      <c r="P22" s="1489"/>
      <c r="Q22" s="1508">
        <f t="shared" si="0"/>
        <v>40805</v>
      </c>
      <c r="R22" s="1467"/>
      <c r="S22" s="547" t="s">
        <v>60</v>
      </c>
      <c r="T22" s="547" t="s">
        <v>1375</v>
      </c>
      <c r="U22" s="547">
        <v>826714.6</v>
      </c>
      <c r="V22" s="547">
        <v>973438</v>
      </c>
      <c r="W22" s="547">
        <v>841787</v>
      </c>
      <c r="X22" s="547">
        <v>397496</v>
      </c>
      <c r="Y22" s="547">
        <v>1206454</v>
      </c>
      <c r="Z22" s="547">
        <v>1577131</v>
      </c>
      <c r="AA22" s="547">
        <v>1902258</v>
      </c>
      <c r="AB22" s="547">
        <v>3101968</v>
      </c>
      <c r="AC22" s="547">
        <v>3565157</v>
      </c>
      <c r="AD22" s="547">
        <v>1950946</v>
      </c>
      <c r="AE22" s="547">
        <v>2041384</v>
      </c>
      <c r="AF22" s="547">
        <v>2689815</v>
      </c>
      <c r="AG22" s="547">
        <v>21074548.600000001</v>
      </c>
      <c r="AH22" s="1468"/>
      <c r="AI22" s="547" t="s">
        <v>56</v>
      </c>
      <c r="AJ22" s="547" t="s">
        <v>1373</v>
      </c>
      <c r="AK22" s="547"/>
      <c r="AL22" s="547"/>
      <c r="AM22" s="547"/>
      <c r="AN22" s="547"/>
      <c r="AO22" s="547"/>
      <c r="AP22" s="547"/>
      <c r="AQ22" s="547"/>
      <c r="AR22" s="547"/>
      <c r="AS22" s="547"/>
      <c r="AT22" s="547">
        <v>3077</v>
      </c>
      <c r="AU22" s="547">
        <v>37728</v>
      </c>
      <c r="AV22" s="547"/>
      <c r="AW22" s="547">
        <v>40805</v>
      </c>
      <c r="AX22" s="1468"/>
      <c r="AY22" s="1484">
        <v>0</v>
      </c>
    </row>
    <row r="23" spans="1:51" s="1470" customFormat="1" ht="26.1" customHeight="1" x14ac:dyDescent="0.25">
      <c r="A23" s="1466"/>
      <c r="B23" s="1478">
        <f t="shared" si="1"/>
        <v>15</v>
      </c>
      <c r="C23" s="1519" t="s">
        <v>58</v>
      </c>
      <c r="D23" s="1487" t="s">
        <v>1373</v>
      </c>
      <c r="E23" s="1488">
        <v>361</v>
      </c>
      <c r="F23" s="1488">
        <v>4668</v>
      </c>
      <c r="G23" s="1488">
        <v>6970</v>
      </c>
      <c r="H23" s="1488">
        <v>1657</v>
      </c>
      <c r="I23" s="1488">
        <v>7895</v>
      </c>
      <c r="J23" s="1488">
        <v>7217</v>
      </c>
      <c r="K23" s="1488">
        <v>37645</v>
      </c>
      <c r="L23" s="1488">
        <v>47001</v>
      </c>
      <c r="M23" s="1488">
        <v>4440</v>
      </c>
      <c r="N23" s="1488">
        <v>2772</v>
      </c>
      <c r="O23" s="1488">
        <v>32648</v>
      </c>
      <c r="P23" s="1489">
        <v>371</v>
      </c>
      <c r="Q23" s="1490">
        <v>35666</v>
      </c>
      <c r="R23" s="1467"/>
      <c r="S23" s="547" t="s">
        <v>72</v>
      </c>
      <c r="T23" s="547" t="s">
        <v>1373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0</v>
      </c>
      <c r="AC23" s="547">
        <v>0</v>
      </c>
      <c r="AD23" s="547">
        <v>0</v>
      </c>
      <c r="AE23" s="547"/>
      <c r="AF23" s="547"/>
      <c r="AG23" s="547">
        <v>0</v>
      </c>
      <c r="AH23" s="1468"/>
      <c r="AI23" s="547" t="s">
        <v>58</v>
      </c>
      <c r="AJ23" s="547" t="s">
        <v>1373</v>
      </c>
      <c r="AK23" s="547">
        <v>361</v>
      </c>
      <c r="AL23" s="547">
        <v>4668</v>
      </c>
      <c r="AM23" s="547">
        <v>6970</v>
      </c>
      <c r="AN23" s="547">
        <v>1657</v>
      </c>
      <c r="AO23" s="547">
        <v>7895</v>
      </c>
      <c r="AP23" s="547">
        <v>7217</v>
      </c>
      <c r="AQ23" s="547">
        <v>37645</v>
      </c>
      <c r="AR23" s="547">
        <v>47001</v>
      </c>
      <c r="AS23" s="547">
        <v>4440</v>
      </c>
      <c r="AT23" s="547">
        <v>2772</v>
      </c>
      <c r="AU23" s="547">
        <v>32648</v>
      </c>
      <c r="AV23" s="547">
        <v>371</v>
      </c>
      <c r="AW23" s="547">
        <v>153645</v>
      </c>
      <c r="AX23" s="1468"/>
      <c r="AY23" s="1484">
        <v>-117979</v>
      </c>
    </row>
    <row r="24" spans="1:51" s="1470" customFormat="1" ht="26.1" customHeight="1" x14ac:dyDescent="0.25">
      <c r="A24" s="1466"/>
      <c r="B24" s="1478">
        <f t="shared" si="1"/>
        <v>16</v>
      </c>
      <c r="C24" s="1519" t="s">
        <v>60</v>
      </c>
      <c r="D24" s="1487" t="s">
        <v>1375</v>
      </c>
      <c r="E24" s="1488">
        <v>2083277</v>
      </c>
      <c r="F24" s="1488">
        <v>1613928</v>
      </c>
      <c r="G24" s="1488">
        <v>1769941</v>
      </c>
      <c r="H24" s="1488">
        <v>1745797.1</v>
      </c>
      <c r="I24" s="1488">
        <v>2841381.09</v>
      </c>
      <c r="J24" s="1488">
        <v>3328952.4</v>
      </c>
      <c r="K24" s="1488">
        <v>3198692.9099999997</v>
      </c>
      <c r="L24" s="1488">
        <v>3465111.41</v>
      </c>
      <c r="M24" s="1488">
        <v>3423855.8000000003</v>
      </c>
      <c r="N24" s="1488">
        <v>2368139.71</v>
      </c>
      <c r="O24" s="1488">
        <v>1290805.01</v>
      </c>
      <c r="P24" s="1489">
        <v>674839.89</v>
      </c>
      <c r="Q24" s="1490">
        <v>54344.280000000006</v>
      </c>
      <c r="R24" s="1467"/>
      <c r="S24" s="547" t="s">
        <v>86</v>
      </c>
      <c r="T24" s="547" t="s">
        <v>1373</v>
      </c>
      <c r="U24" s="547">
        <v>591</v>
      </c>
      <c r="V24" s="547">
        <v>839</v>
      </c>
      <c r="W24" s="547">
        <v>944</v>
      </c>
      <c r="X24" s="547">
        <v>188</v>
      </c>
      <c r="Y24" s="547">
        <v>890</v>
      </c>
      <c r="Z24" s="547">
        <v>1197</v>
      </c>
      <c r="AA24" s="547">
        <v>2313.9319999999998</v>
      </c>
      <c r="AB24" s="547">
        <v>831</v>
      </c>
      <c r="AC24" s="547">
        <v>2276</v>
      </c>
      <c r="AD24" s="547">
        <v>4573</v>
      </c>
      <c r="AE24" s="547">
        <v>10619</v>
      </c>
      <c r="AF24" s="547">
        <v>3278</v>
      </c>
      <c r="AG24" s="547">
        <v>28539.932000000001</v>
      </c>
      <c r="AH24" s="1468"/>
      <c r="AI24" s="547" t="s">
        <v>60</v>
      </c>
      <c r="AJ24" s="547" t="s">
        <v>1375</v>
      </c>
      <c r="AK24" s="547">
        <v>2083277</v>
      </c>
      <c r="AL24" s="547">
        <v>1613928</v>
      </c>
      <c r="AM24" s="547">
        <v>1769941</v>
      </c>
      <c r="AN24" s="547">
        <v>1745797.1</v>
      </c>
      <c r="AO24" s="547">
        <v>2841381.09</v>
      </c>
      <c r="AP24" s="547">
        <v>3328952.4</v>
      </c>
      <c r="AQ24" s="547">
        <v>3198692.9099999997</v>
      </c>
      <c r="AR24" s="547">
        <v>3465111.41</v>
      </c>
      <c r="AS24" s="547">
        <v>3423855.8000000003</v>
      </c>
      <c r="AT24" s="547">
        <v>2368139.71</v>
      </c>
      <c r="AU24" s="547">
        <v>1290805.01</v>
      </c>
      <c r="AV24" s="547">
        <v>674839.89</v>
      </c>
      <c r="AW24" s="547">
        <v>27804721.320000004</v>
      </c>
      <c r="AX24" s="1468"/>
      <c r="AY24" s="1484">
        <v>-27750377.040000003</v>
      </c>
    </row>
    <row r="25" spans="1:51" s="1470" customFormat="1" ht="26.1" customHeight="1" x14ac:dyDescent="0.25">
      <c r="A25" s="1466"/>
      <c r="B25" s="1478">
        <f t="shared" si="1"/>
        <v>17</v>
      </c>
      <c r="C25" s="1503" t="s">
        <v>86</v>
      </c>
      <c r="D25" s="1510" t="s">
        <v>1373</v>
      </c>
      <c r="E25" s="1488">
        <v>5970</v>
      </c>
      <c r="F25" s="1488">
        <v>5922</v>
      </c>
      <c r="G25" s="1488">
        <v>3837</v>
      </c>
      <c r="H25" s="1488">
        <v>6570</v>
      </c>
      <c r="I25" s="1488">
        <v>3573</v>
      </c>
      <c r="J25" s="1488">
        <v>4445</v>
      </c>
      <c r="K25" s="1488">
        <v>5865</v>
      </c>
      <c r="L25" s="1488">
        <v>9565</v>
      </c>
      <c r="M25" s="1488">
        <v>6652</v>
      </c>
      <c r="N25" s="1488">
        <v>5921</v>
      </c>
      <c r="O25" s="1488">
        <v>5012</v>
      </c>
      <c r="P25" s="1489">
        <v>6809</v>
      </c>
      <c r="Q25" s="1490">
        <v>798668685.55999994</v>
      </c>
      <c r="R25" s="1467"/>
      <c r="S25" s="547" t="s">
        <v>88</v>
      </c>
      <c r="T25" s="547" t="s">
        <v>1373</v>
      </c>
      <c r="U25" s="547">
        <v>345.99</v>
      </c>
      <c r="V25" s="547">
        <v>210.99</v>
      </c>
      <c r="W25" s="547">
        <v>4619.3899999999994</v>
      </c>
      <c r="X25" s="547">
        <v>1712.0099999999998</v>
      </c>
      <c r="Y25" s="547">
        <v>2929.0200000000004</v>
      </c>
      <c r="Z25" s="547">
        <v>1961.39</v>
      </c>
      <c r="AA25" s="547">
        <v>19958.36</v>
      </c>
      <c r="AB25" s="547">
        <v>19955.599999999999</v>
      </c>
      <c r="AC25" s="547">
        <v>1056.3000000000002</v>
      </c>
      <c r="AD25" s="547">
        <v>940.48</v>
      </c>
      <c r="AE25" s="547">
        <v>1235.71</v>
      </c>
      <c r="AF25" s="547">
        <v>52153.58</v>
      </c>
      <c r="AG25" s="547">
        <v>107078.82</v>
      </c>
      <c r="AH25" s="1468"/>
      <c r="AI25" s="547" t="s">
        <v>86</v>
      </c>
      <c r="AJ25" s="547" t="s">
        <v>1373</v>
      </c>
      <c r="AK25" s="547">
        <v>5970</v>
      </c>
      <c r="AL25" s="547">
        <v>5922</v>
      </c>
      <c r="AM25" s="547">
        <v>3837</v>
      </c>
      <c r="AN25" s="547">
        <v>6570</v>
      </c>
      <c r="AO25" s="547">
        <v>3573</v>
      </c>
      <c r="AP25" s="547">
        <v>4445</v>
      </c>
      <c r="AQ25" s="547">
        <v>5865</v>
      </c>
      <c r="AR25" s="547">
        <v>9565</v>
      </c>
      <c r="AS25" s="547">
        <v>6652</v>
      </c>
      <c r="AT25" s="547">
        <v>5921</v>
      </c>
      <c r="AU25" s="547">
        <v>5012</v>
      </c>
      <c r="AV25" s="547">
        <v>6809</v>
      </c>
      <c r="AW25" s="547">
        <v>70141</v>
      </c>
      <c r="AX25" s="1468"/>
      <c r="AY25" s="1484">
        <v>798598544.55999994</v>
      </c>
    </row>
    <row r="26" spans="1:51" s="1470" customFormat="1" ht="26.1" customHeight="1" x14ac:dyDescent="0.25">
      <c r="A26" s="1466"/>
      <c r="B26" s="1513">
        <f t="shared" si="1"/>
        <v>18</v>
      </c>
      <c r="C26" s="1486" t="s">
        <v>88</v>
      </c>
      <c r="D26" s="1514" t="s">
        <v>1373</v>
      </c>
      <c r="E26" s="1500">
        <v>0</v>
      </c>
      <c r="F26" s="1500">
        <v>0</v>
      </c>
      <c r="G26" s="1500">
        <v>0</v>
      </c>
      <c r="H26" s="1500">
        <v>0</v>
      </c>
      <c r="I26" s="1500">
        <v>0</v>
      </c>
      <c r="J26" s="1500">
        <v>0</v>
      </c>
      <c r="K26" s="1500">
        <v>3100762.97</v>
      </c>
      <c r="L26" s="1500">
        <v>13855</v>
      </c>
      <c r="M26" s="1500">
        <v>0</v>
      </c>
      <c r="N26" s="1500">
        <v>0</v>
      </c>
      <c r="O26" s="1500">
        <v>0</v>
      </c>
      <c r="P26" s="1501">
        <v>0</v>
      </c>
      <c r="Q26" s="1502">
        <v>47180</v>
      </c>
      <c r="R26" s="1467"/>
      <c r="S26" s="547"/>
      <c r="T26" s="547" t="s">
        <v>1375</v>
      </c>
      <c r="U26" s="547">
        <v>56068540.009999998</v>
      </c>
      <c r="V26" s="547">
        <v>43523081.739999995</v>
      </c>
      <c r="W26" s="547">
        <v>44468424</v>
      </c>
      <c r="X26" s="547">
        <v>41460753.659999996</v>
      </c>
      <c r="Y26" s="547">
        <v>63285325</v>
      </c>
      <c r="Z26" s="547">
        <v>72343178.210000008</v>
      </c>
      <c r="AA26" s="547">
        <v>61621591</v>
      </c>
      <c r="AB26" s="547">
        <v>95705521.760000005</v>
      </c>
      <c r="AC26" s="547">
        <v>83514796.700000003</v>
      </c>
      <c r="AD26" s="547">
        <v>61844017.009999998</v>
      </c>
      <c r="AE26" s="547">
        <v>56857714.049999997</v>
      </c>
      <c r="AF26" s="547">
        <v>56186393</v>
      </c>
      <c r="AG26" s="547">
        <v>736879336.13999999</v>
      </c>
      <c r="AH26" s="1468"/>
      <c r="AI26" s="547" t="s">
        <v>88</v>
      </c>
      <c r="AJ26" s="547" t="s">
        <v>1373</v>
      </c>
      <c r="AK26" s="547">
        <v>0</v>
      </c>
      <c r="AL26" s="547">
        <v>0</v>
      </c>
      <c r="AM26" s="547">
        <v>0</v>
      </c>
      <c r="AN26" s="547">
        <v>0</v>
      </c>
      <c r="AO26" s="547">
        <v>0</v>
      </c>
      <c r="AP26" s="547">
        <v>0</v>
      </c>
      <c r="AQ26" s="547">
        <v>3100762.97</v>
      </c>
      <c r="AR26" s="547">
        <v>13855</v>
      </c>
      <c r="AS26" s="547">
        <v>0</v>
      </c>
      <c r="AT26" s="547">
        <v>0</v>
      </c>
      <c r="AU26" s="547">
        <v>0</v>
      </c>
      <c r="AV26" s="547">
        <v>0</v>
      </c>
      <c r="AW26" s="547">
        <v>3114617.97</v>
      </c>
      <c r="AX26" s="1468"/>
      <c r="AY26" s="1484">
        <v>-3067437.97</v>
      </c>
    </row>
    <row r="27" spans="1:51" s="1470" customFormat="1" ht="26.1" customHeight="1" x14ac:dyDescent="0.25">
      <c r="A27" s="1466"/>
      <c r="B27" s="1478" t="str">
        <f t="shared" si="1"/>
        <v/>
      </c>
      <c r="C27" s="1515"/>
      <c r="D27" s="1516" t="s">
        <v>1375</v>
      </c>
      <c r="E27" s="1506">
        <v>60541861</v>
      </c>
      <c r="F27" s="1506">
        <v>42221816</v>
      </c>
      <c r="G27" s="1506">
        <v>74381877.679999992</v>
      </c>
      <c r="H27" s="1506">
        <v>56237284.560000002</v>
      </c>
      <c r="I27" s="1506">
        <v>95890851</v>
      </c>
      <c r="J27" s="1506">
        <v>129596085.06999999</v>
      </c>
      <c r="K27" s="1506">
        <v>104438435.64999999</v>
      </c>
      <c r="L27" s="1506">
        <v>130044100.75999999</v>
      </c>
      <c r="M27" s="1506">
        <v>123875599.79000001</v>
      </c>
      <c r="N27" s="1506">
        <v>75839651.729999989</v>
      </c>
      <c r="O27" s="1506">
        <v>55989249.450000003</v>
      </c>
      <c r="P27" s="1507">
        <v>58153609</v>
      </c>
      <c r="Q27" s="1508">
        <v>221561116.56999999</v>
      </c>
      <c r="R27" s="1467"/>
      <c r="S27" s="547" t="s">
        <v>90</v>
      </c>
      <c r="T27" s="547" t="s">
        <v>1373</v>
      </c>
      <c r="U27" s="547">
        <v>1850</v>
      </c>
      <c r="V27" s="547">
        <v>0</v>
      </c>
      <c r="W27" s="547">
        <v>0</v>
      </c>
      <c r="X27" s="547">
        <v>7632</v>
      </c>
      <c r="Y27" s="547">
        <v>0</v>
      </c>
      <c r="Z27" s="547">
        <v>0</v>
      </c>
      <c r="AA27" s="547">
        <v>13742</v>
      </c>
      <c r="AB27" s="547">
        <v>35785</v>
      </c>
      <c r="AC27" s="547">
        <v>56470</v>
      </c>
      <c r="AD27" s="547">
        <v>0</v>
      </c>
      <c r="AE27" s="547">
        <v>0</v>
      </c>
      <c r="AF27" s="547">
        <v>0</v>
      </c>
      <c r="AG27" s="547">
        <v>115479</v>
      </c>
      <c r="AH27" s="1468"/>
      <c r="AI27" s="547"/>
      <c r="AJ27" s="547" t="s">
        <v>1375</v>
      </c>
      <c r="AK27" s="547">
        <v>60541861</v>
      </c>
      <c r="AL27" s="547">
        <v>42221816</v>
      </c>
      <c r="AM27" s="547">
        <v>74381877.679999992</v>
      </c>
      <c r="AN27" s="547">
        <v>56237284.560000002</v>
      </c>
      <c r="AO27" s="547">
        <v>95890851</v>
      </c>
      <c r="AP27" s="547">
        <v>129596085.06999999</v>
      </c>
      <c r="AQ27" s="547">
        <v>104438435.64999999</v>
      </c>
      <c r="AR27" s="547">
        <v>130044100.75999999</v>
      </c>
      <c r="AS27" s="547">
        <v>123875599.79000001</v>
      </c>
      <c r="AT27" s="547">
        <v>75839651.729999989</v>
      </c>
      <c r="AU27" s="547">
        <v>55989249.450000003</v>
      </c>
      <c r="AV27" s="547">
        <v>58153609</v>
      </c>
      <c r="AW27" s="547">
        <v>1007210421.6900001</v>
      </c>
      <c r="AX27" s="1468"/>
      <c r="AY27" s="1484">
        <v>-785649305.12000012</v>
      </c>
    </row>
    <row r="28" spans="1:51" s="1470" customFormat="1" ht="26.1" customHeight="1" x14ac:dyDescent="0.25">
      <c r="A28" s="1466"/>
      <c r="B28" s="1513">
        <f t="shared" si="1"/>
        <v>19</v>
      </c>
      <c r="C28" s="1486" t="s">
        <v>90</v>
      </c>
      <c r="D28" s="1514" t="s">
        <v>1373</v>
      </c>
      <c r="E28" s="1500">
        <v>0</v>
      </c>
      <c r="F28" s="1500">
        <v>0</v>
      </c>
      <c r="G28" s="1500">
        <v>0</v>
      </c>
      <c r="H28" s="1500">
        <v>0</v>
      </c>
      <c r="I28" s="1500">
        <v>0</v>
      </c>
      <c r="J28" s="1500">
        <v>0</v>
      </c>
      <c r="K28" s="1500">
        <v>164235</v>
      </c>
      <c r="L28" s="1500">
        <v>263471</v>
      </c>
      <c r="M28" s="1500">
        <v>73053</v>
      </c>
      <c r="N28" s="1500">
        <v>90067</v>
      </c>
      <c r="O28" s="1500">
        <v>68389</v>
      </c>
      <c r="P28" s="1501">
        <v>0</v>
      </c>
      <c r="Q28" s="1502">
        <v>48105.47</v>
      </c>
      <c r="R28" s="1467"/>
      <c r="S28" s="547"/>
      <c r="T28" s="547" t="s">
        <v>1375</v>
      </c>
      <c r="U28" s="547">
        <v>17341354.600000001</v>
      </c>
      <c r="V28" s="547">
        <v>16619088.68</v>
      </c>
      <c r="W28" s="547">
        <v>16634958.02</v>
      </c>
      <c r="X28" s="547">
        <v>16081858.92</v>
      </c>
      <c r="Y28" s="547">
        <v>21713868.16</v>
      </c>
      <c r="Z28" s="547">
        <v>19919672.84</v>
      </c>
      <c r="AA28" s="547">
        <v>20990185</v>
      </c>
      <c r="AB28" s="547">
        <v>20662325.18</v>
      </c>
      <c r="AC28" s="547">
        <v>20264987.440000001</v>
      </c>
      <c r="AD28" s="547">
        <v>21255003.289999999</v>
      </c>
      <c r="AE28" s="547">
        <v>19821972.93</v>
      </c>
      <c r="AF28" s="547">
        <v>21304890.5</v>
      </c>
      <c r="AG28" s="547">
        <v>232610165.56</v>
      </c>
      <c r="AH28" s="1468"/>
      <c r="AI28" s="547" t="s">
        <v>90</v>
      </c>
      <c r="AJ28" s="547" t="s">
        <v>1373</v>
      </c>
      <c r="AK28" s="547">
        <v>0</v>
      </c>
      <c r="AL28" s="547">
        <v>0</v>
      </c>
      <c r="AM28" s="547">
        <v>0</v>
      </c>
      <c r="AN28" s="547">
        <v>0</v>
      </c>
      <c r="AO28" s="547">
        <v>0</v>
      </c>
      <c r="AP28" s="547">
        <v>0</v>
      </c>
      <c r="AQ28" s="547">
        <v>164235</v>
      </c>
      <c r="AR28" s="547">
        <v>263471</v>
      </c>
      <c r="AS28" s="547">
        <v>73053</v>
      </c>
      <c r="AT28" s="547">
        <v>90067</v>
      </c>
      <c r="AU28" s="547">
        <v>68389</v>
      </c>
      <c r="AV28" s="547">
        <v>0</v>
      </c>
      <c r="AW28" s="547">
        <v>659215</v>
      </c>
      <c r="AX28" s="1468"/>
      <c r="AY28" s="1484">
        <v>-611109.53</v>
      </c>
    </row>
    <row r="29" spans="1:51" s="1470" customFormat="1" ht="26.1" customHeight="1" x14ac:dyDescent="0.25">
      <c r="A29" s="1466"/>
      <c r="B29" s="1478" t="str">
        <f t="shared" si="1"/>
        <v/>
      </c>
      <c r="C29" s="1515"/>
      <c r="D29" s="1516" t="s">
        <v>1375</v>
      </c>
      <c r="E29" s="1506">
        <v>21008076.990000002</v>
      </c>
      <c r="F29" s="1506">
        <v>17091904.699999999</v>
      </c>
      <c r="G29" s="1506">
        <v>18785820.16</v>
      </c>
      <c r="H29" s="1506">
        <v>18213378.120000001</v>
      </c>
      <c r="I29" s="1506">
        <v>20047887.559999999</v>
      </c>
      <c r="J29" s="1506">
        <v>19641120.870000001</v>
      </c>
      <c r="K29" s="1506">
        <v>20519215.810000002</v>
      </c>
      <c r="L29" s="1506">
        <v>21384219.859999999</v>
      </c>
      <c r="M29" s="1506">
        <v>20648100.229999997</v>
      </c>
      <c r="N29" s="1506">
        <v>20434041.469999999</v>
      </c>
      <c r="O29" s="1506">
        <v>14442737.98</v>
      </c>
      <c r="P29" s="1507">
        <v>8875217.8100000005</v>
      </c>
      <c r="Q29" s="1508">
        <v>16226946.140000001</v>
      </c>
      <c r="R29" s="1467"/>
      <c r="S29" s="547" t="s">
        <v>96</v>
      </c>
      <c r="T29" s="547" t="s">
        <v>1370</v>
      </c>
      <c r="U29" s="547"/>
      <c r="V29" s="547"/>
      <c r="W29" s="547">
        <v>2611.21</v>
      </c>
      <c r="X29" s="547"/>
      <c r="Y29" s="547">
        <v>2040.52</v>
      </c>
      <c r="Z29" s="547"/>
      <c r="AA29" s="547"/>
      <c r="AB29" s="547">
        <v>3249.23</v>
      </c>
      <c r="AC29" s="547"/>
      <c r="AD29" s="547">
        <v>446.49</v>
      </c>
      <c r="AE29" s="547"/>
      <c r="AF29" s="547">
        <v>2122.86</v>
      </c>
      <c r="AG29" s="547">
        <v>10470.31</v>
      </c>
      <c r="AH29" s="1468"/>
      <c r="AI29" s="547"/>
      <c r="AJ29" s="547" t="s">
        <v>1375</v>
      </c>
      <c r="AK29" s="547">
        <v>21008076.990000002</v>
      </c>
      <c r="AL29" s="547">
        <v>17091904.699999999</v>
      </c>
      <c r="AM29" s="547">
        <v>18785820.16</v>
      </c>
      <c r="AN29" s="547">
        <v>18213378.120000001</v>
      </c>
      <c r="AO29" s="547">
        <v>20047887.559999999</v>
      </c>
      <c r="AP29" s="547">
        <v>19641120.870000001</v>
      </c>
      <c r="AQ29" s="547">
        <v>20519215.810000002</v>
      </c>
      <c r="AR29" s="547">
        <v>21384219.859999999</v>
      </c>
      <c r="AS29" s="547">
        <v>20648100.229999997</v>
      </c>
      <c r="AT29" s="547">
        <v>20434041.469999999</v>
      </c>
      <c r="AU29" s="547">
        <v>14442737.98</v>
      </c>
      <c r="AV29" s="547">
        <v>8875217.8100000005</v>
      </c>
      <c r="AW29" s="547">
        <v>221091721.55999997</v>
      </c>
      <c r="AX29" s="1468"/>
      <c r="AY29" s="1484">
        <v>-204864775.41999996</v>
      </c>
    </row>
    <row r="30" spans="1:51" s="1470" customFormat="1" ht="26.1" customHeight="1" x14ac:dyDescent="0.25">
      <c r="A30" s="1466"/>
      <c r="B30" s="1513">
        <f t="shared" si="1"/>
        <v>20</v>
      </c>
      <c r="C30" s="1486" t="s">
        <v>96</v>
      </c>
      <c r="D30" s="1514" t="s">
        <v>1373</v>
      </c>
      <c r="E30" s="1500">
        <v>41286</v>
      </c>
      <c r="F30" s="1500">
        <v>125748.01000000001</v>
      </c>
      <c r="G30" s="1500"/>
      <c r="H30" s="1500">
        <v>396054.91000000003</v>
      </c>
      <c r="I30" s="1500">
        <v>558101.9</v>
      </c>
      <c r="J30" s="1500">
        <v>4989485.34</v>
      </c>
      <c r="K30" s="1500">
        <v>6695985.4000000004</v>
      </c>
      <c r="L30" s="1500">
        <v>13362562.919999998</v>
      </c>
      <c r="M30" s="1500">
        <v>5455281.9700000007</v>
      </c>
      <c r="N30" s="1500">
        <v>217389.83</v>
      </c>
      <c r="O30" s="1500">
        <v>21798</v>
      </c>
      <c r="P30" s="1501">
        <v>96536.12999999999</v>
      </c>
      <c r="Q30" s="1502">
        <v>1015097020.98</v>
      </c>
      <c r="R30" s="1467"/>
      <c r="S30" s="547"/>
      <c r="T30" s="547" t="s">
        <v>1373</v>
      </c>
      <c r="U30" s="547"/>
      <c r="V30" s="547"/>
      <c r="W30" s="547">
        <v>94082.1</v>
      </c>
      <c r="X30" s="547">
        <v>89727.239999999991</v>
      </c>
      <c r="Y30" s="547">
        <v>210189.76</v>
      </c>
      <c r="Z30" s="547"/>
      <c r="AA30" s="547">
        <v>30450</v>
      </c>
      <c r="AB30" s="547">
        <v>149791.44</v>
      </c>
      <c r="AC30" s="547">
        <v>57840.22</v>
      </c>
      <c r="AD30" s="547">
        <v>227376.38</v>
      </c>
      <c r="AE30" s="547">
        <v>98424.260000000009</v>
      </c>
      <c r="AF30" s="547">
        <v>129892.01</v>
      </c>
      <c r="AG30" s="547">
        <v>1087773.4099999999</v>
      </c>
      <c r="AH30" s="1468"/>
      <c r="AI30" s="547" t="s">
        <v>96</v>
      </c>
      <c r="AJ30" s="547" t="s">
        <v>1373</v>
      </c>
      <c r="AK30" s="547">
        <v>41286</v>
      </c>
      <c r="AL30" s="547">
        <v>125748.01000000001</v>
      </c>
      <c r="AM30" s="547"/>
      <c r="AN30" s="547">
        <v>396054.91000000003</v>
      </c>
      <c r="AO30" s="547">
        <v>558101.9</v>
      </c>
      <c r="AP30" s="547">
        <v>4989485.34</v>
      </c>
      <c r="AQ30" s="547">
        <v>6695985.4000000004</v>
      </c>
      <c r="AR30" s="547">
        <v>13362562.919999998</v>
      </c>
      <c r="AS30" s="547">
        <v>5455281.9700000007</v>
      </c>
      <c r="AT30" s="547">
        <v>217389.83</v>
      </c>
      <c r="AU30" s="547">
        <v>21798</v>
      </c>
      <c r="AV30" s="547">
        <v>96536.12999999999</v>
      </c>
      <c r="AW30" s="547">
        <v>31960230.409999993</v>
      </c>
      <c r="AX30" s="1468"/>
      <c r="AY30" s="1484">
        <v>983136790.57000005</v>
      </c>
    </row>
    <row r="31" spans="1:51" s="1470" customFormat="1" ht="26.1" customHeight="1" x14ac:dyDescent="0.25">
      <c r="A31" s="1466"/>
      <c r="B31" s="1478" t="str">
        <f t="shared" si="1"/>
        <v/>
      </c>
      <c r="C31" s="1515"/>
      <c r="D31" s="1516" t="s">
        <v>1375</v>
      </c>
      <c r="E31" s="1506">
        <v>83182112.010000005</v>
      </c>
      <c r="F31" s="1506">
        <v>59518552</v>
      </c>
      <c r="G31" s="1506">
        <v>101107117</v>
      </c>
      <c r="H31" s="1506">
        <v>91853951</v>
      </c>
      <c r="I31" s="1506">
        <v>110226319.00000001</v>
      </c>
      <c r="J31" s="1506">
        <v>113458066</v>
      </c>
      <c r="K31" s="1506">
        <v>112351585.00999999</v>
      </c>
      <c r="L31" s="1506">
        <v>119410701.99000001</v>
      </c>
      <c r="M31" s="1506">
        <v>117592191.75999999</v>
      </c>
      <c r="N31" s="1506">
        <v>120854900.25</v>
      </c>
      <c r="O31" s="1506">
        <v>112612396</v>
      </c>
      <c r="P31" s="1507">
        <v>95571308</v>
      </c>
      <c r="Q31" s="1508">
        <v>767693029</v>
      </c>
      <c r="R31" s="1467"/>
      <c r="S31" s="547"/>
      <c r="T31" s="547" t="s">
        <v>1375</v>
      </c>
      <c r="U31" s="547">
        <v>29537941</v>
      </c>
      <c r="V31" s="547">
        <v>24363082</v>
      </c>
      <c r="W31" s="547">
        <v>41112610</v>
      </c>
      <c r="X31" s="547">
        <v>61589657</v>
      </c>
      <c r="Y31" s="547">
        <v>100716673</v>
      </c>
      <c r="Z31" s="547">
        <v>104552223.00000001</v>
      </c>
      <c r="AA31" s="547">
        <v>116192719.98999999</v>
      </c>
      <c r="AB31" s="547">
        <v>114430594</v>
      </c>
      <c r="AC31" s="547">
        <v>112648888</v>
      </c>
      <c r="AD31" s="547">
        <v>111696654</v>
      </c>
      <c r="AE31" s="547">
        <v>98904466</v>
      </c>
      <c r="AF31" s="547">
        <v>83424072.030000001</v>
      </c>
      <c r="AG31" s="547">
        <v>999169580.01999998</v>
      </c>
      <c r="AH31" s="1468"/>
      <c r="AI31" s="547"/>
      <c r="AJ31" s="547" t="s">
        <v>1375</v>
      </c>
      <c r="AK31" s="547">
        <v>83182112.010000005</v>
      </c>
      <c r="AL31" s="547">
        <v>59518552</v>
      </c>
      <c r="AM31" s="547">
        <v>101107117</v>
      </c>
      <c r="AN31" s="547">
        <v>91853951</v>
      </c>
      <c r="AO31" s="547">
        <v>110226319.00000001</v>
      </c>
      <c r="AP31" s="547">
        <v>113458066</v>
      </c>
      <c r="AQ31" s="547">
        <v>112351585.00999999</v>
      </c>
      <c r="AR31" s="547">
        <v>119410701.99000001</v>
      </c>
      <c r="AS31" s="547">
        <v>117592191.75999999</v>
      </c>
      <c r="AT31" s="547">
        <v>120854900.25</v>
      </c>
      <c r="AU31" s="547">
        <v>112612396</v>
      </c>
      <c r="AV31" s="547">
        <v>95571308</v>
      </c>
      <c r="AW31" s="547">
        <v>1237739200.02</v>
      </c>
      <c r="AX31" s="1468"/>
      <c r="AY31" s="1484">
        <v>-470046171.01999998</v>
      </c>
    </row>
    <row r="32" spans="1:51" s="1470" customFormat="1" ht="26.1" customHeight="1" x14ac:dyDescent="0.25">
      <c r="A32" s="1466"/>
      <c r="B32" s="1478">
        <f t="shared" si="1"/>
        <v>21</v>
      </c>
      <c r="C32" s="1497" t="s">
        <v>98</v>
      </c>
      <c r="D32" s="1498" t="s">
        <v>1375</v>
      </c>
      <c r="E32" s="1488">
        <v>61607357</v>
      </c>
      <c r="F32" s="1488">
        <v>55930015</v>
      </c>
      <c r="G32" s="1488">
        <v>56105080</v>
      </c>
      <c r="H32" s="1488">
        <v>0</v>
      </c>
      <c r="I32" s="1488">
        <v>6023987</v>
      </c>
      <c r="J32" s="1488">
        <v>55908615</v>
      </c>
      <c r="K32" s="1488">
        <v>59681339</v>
      </c>
      <c r="L32" s="1488">
        <v>72482331</v>
      </c>
      <c r="M32" s="1488">
        <v>71612437</v>
      </c>
      <c r="N32" s="1488">
        <v>69333984</v>
      </c>
      <c r="O32" s="1488">
        <v>57949197</v>
      </c>
      <c r="P32" s="1489">
        <v>32607808</v>
      </c>
      <c r="Q32" s="1508">
        <v>179965.59</v>
      </c>
      <c r="R32" s="1467"/>
      <c r="S32" s="547" t="s">
        <v>98</v>
      </c>
      <c r="T32" s="547" t="s">
        <v>1375</v>
      </c>
      <c r="U32" s="547">
        <v>21926624</v>
      </c>
      <c r="V32" s="547">
        <v>30787467</v>
      </c>
      <c r="W32" s="547">
        <v>42684814</v>
      </c>
      <c r="X32" s="547">
        <v>7608942</v>
      </c>
      <c r="Y32" s="547">
        <v>63860204</v>
      </c>
      <c r="Z32" s="547">
        <v>64580534.203000002</v>
      </c>
      <c r="AA32" s="547">
        <v>71298153</v>
      </c>
      <c r="AB32" s="547">
        <v>71593684.780000001</v>
      </c>
      <c r="AC32" s="547">
        <v>70000320.090000004</v>
      </c>
      <c r="AD32" s="547">
        <v>63563149</v>
      </c>
      <c r="AE32" s="547">
        <v>59671948</v>
      </c>
      <c r="AF32" s="547">
        <v>42934314</v>
      </c>
      <c r="AG32" s="547">
        <v>610510154.07300007</v>
      </c>
      <c r="AH32" s="1468"/>
      <c r="AI32" s="547" t="s">
        <v>98</v>
      </c>
      <c r="AJ32" s="547" t="s">
        <v>1375</v>
      </c>
      <c r="AK32" s="547">
        <v>61607357</v>
      </c>
      <c r="AL32" s="547">
        <v>55930015</v>
      </c>
      <c r="AM32" s="547">
        <v>56105080</v>
      </c>
      <c r="AN32" s="547">
        <v>0</v>
      </c>
      <c r="AO32" s="547">
        <v>6023987</v>
      </c>
      <c r="AP32" s="547">
        <v>55908615</v>
      </c>
      <c r="AQ32" s="547">
        <v>59681339</v>
      </c>
      <c r="AR32" s="547">
        <v>72482331</v>
      </c>
      <c r="AS32" s="547">
        <v>71612437</v>
      </c>
      <c r="AT32" s="547">
        <v>69333984</v>
      </c>
      <c r="AU32" s="547">
        <v>57949197</v>
      </c>
      <c r="AV32" s="547">
        <v>32607808</v>
      </c>
      <c r="AW32" s="547">
        <v>599242150</v>
      </c>
      <c r="AX32" s="1468"/>
      <c r="AY32" s="1484">
        <v>-599062184.40999997</v>
      </c>
    </row>
    <row r="33" spans="1:51" s="1470" customFormat="1" ht="26.1" customHeight="1" x14ac:dyDescent="0.25">
      <c r="A33" s="1466"/>
      <c r="B33" s="1513">
        <f t="shared" si="1"/>
        <v>22</v>
      </c>
      <c r="C33" s="1486" t="s">
        <v>104</v>
      </c>
      <c r="D33" s="1514" t="s">
        <v>1373</v>
      </c>
      <c r="E33" s="1500">
        <v>8587.17</v>
      </c>
      <c r="F33" s="1500">
        <v>1278.24</v>
      </c>
      <c r="G33" s="1500">
        <v>1329.85</v>
      </c>
      <c r="H33" s="1500">
        <v>14533.03</v>
      </c>
      <c r="I33" s="1500">
        <v>2.38</v>
      </c>
      <c r="J33" s="1500">
        <v>0</v>
      </c>
      <c r="K33" s="1500">
        <v>7076.380000000001</v>
      </c>
      <c r="L33" s="1500">
        <v>5399.14</v>
      </c>
      <c r="M33" s="1500">
        <v>4891.99</v>
      </c>
      <c r="N33" s="1500">
        <v>3106.4</v>
      </c>
      <c r="O33" s="1500">
        <v>658.31999999999994</v>
      </c>
      <c r="P33" s="1501">
        <v>0</v>
      </c>
      <c r="Q33" s="1502">
        <v>22017990.919999998</v>
      </c>
      <c r="R33" s="1467"/>
      <c r="S33" s="547" t="s">
        <v>104</v>
      </c>
      <c r="T33" s="547" t="s">
        <v>1373</v>
      </c>
      <c r="U33" s="547">
        <v>7072.1500000000005</v>
      </c>
      <c r="V33" s="547">
        <v>6125.8899999999994</v>
      </c>
      <c r="W33" s="547">
        <v>20671.98</v>
      </c>
      <c r="X33" s="547">
        <v>1310.56</v>
      </c>
      <c r="Y33" s="547">
        <v>1357.58</v>
      </c>
      <c r="Z33" s="547">
        <v>0</v>
      </c>
      <c r="AA33" s="547">
        <v>408.41</v>
      </c>
      <c r="AB33" s="547">
        <v>1158.92</v>
      </c>
      <c r="AC33" s="547">
        <v>545.52</v>
      </c>
      <c r="AD33" s="547">
        <v>18466.150000000001</v>
      </c>
      <c r="AE33" s="547">
        <v>4510.7299999999996</v>
      </c>
      <c r="AF33" s="547">
        <v>388.86</v>
      </c>
      <c r="AG33" s="547">
        <v>62016.75</v>
      </c>
      <c r="AH33" s="1468"/>
      <c r="AI33" s="547" t="s">
        <v>104</v>
      </c>
      <c r="AJ33" s="547" t="s">
        <v>1373</v>
      </c>
      <c r="AK33" s="547">
        <v>8587.17</v>
      </c>
      <c r="AL33" s="547">
        <v>1278.24</v>
      </c>
      <c r="AM33" s="547">
        <v>1329.85</v>
      </c>
      <c r="AN33" s="547">
        <v>14533.03</v>
      </c>
      <c r="AO33" s="547">
        <v>2.38</v>
      </c>
      <c r="AP33" s="547">
        <v>0</v>
      </c>
      <c r="AQ33" s="547">
        <v>7076.380000000001</v>
      </c>
      <c r="AR33" s="547">
        <v>5399.14</v>
      </c>
      <c r="AS33" s="547">
        <v>4891.99</v>
      </c>
      <c r="AT33" s="547">
        <v>3106.4</v>
      </c>
      <c r="AU33" s="547">
        <v>658.31999999999994</v>
      </c>
      <c r="AV33" s="547">
        <v>0</v>
      </c>
      <c r="AW33" s="547">
        <v>46862.9</v>
      </c>
      <c r="AX33" s="1468"/>
      <c r="AY33" s="1484">
        <v>21971128.02</v>
      </c>
    </row>
    <row r="34" spans="1:51" s="1470" customFormat="1" ht="26.1" customHeight="1" x14ac:dyDescent="0.25">
      <c r="A34" s="1466"/>
      <c r="B34" s="1478" t="str">
        <f t="shared" si="1"/>
        <v/>
      </c>
      <c r="C34" s="1515"/>
      <c r="D34" s="1516" t="s">
        <v>1377</v>
      </c>
      <c r="E34" s="1506">
        <v>1864301</v>
      </c>
      <c r="F34" s="1506">
        <v>1669619.94</v>
      </c>
      <c r="G34" s="1506">
        <v>1595865.21</v>
      </c>
      <c r="H34" s="1506">
        <v>1775337.37</v>
      </c>
      <c r="I34" s="1506">
        <v>1938469.6799999997</v>
      </c>
      <c r="J34" s="1506">
        <v>1811752.9700000002</v>
      </c>
      <c r="K34" s="1506">
        <v>2007801.9000000001</v>
      </c>
      <c r="L34" s="1506">
        <v>2103582.7800000003</v>
      </c>
      <c r="M34" s="1506">
        <v>1871369.71</v>
      </c>
      <c r="N34" s="1506">
        <v>2035713.53</v>
      </c>
      <c r="O34" s="1506">
        <v>2064427.19</v>
      </c>
      <c r="P34" s="1507">
        <v>2098994.8899999997</v>
      </c>
      <c r="Q34" s="1508">
        <v>635</v>
      </c>
      <c r="R34" s="1467"/>
      <c r="S34" s="547"/>
      <c r="T34" s="547" t="s">
        <v>1377</v>
      </c>
      <c r="U34" s="547">
        <v>1774365.4</v>
      </c>
      <c r="V34" s="547">
        <v>1626815.56</v>
      </c>
      <c r="W34" s="547">
        <v>1766935.03</v>
      </c>
      <c r="X34" s="547">
        <v>1770143.92</v>
      </c>
      <c r="Y34" s="547">
        <v>1803013.27</v>
      </c>
      <c r="Z34" s="547">
        <v>1767904.81</v>
      </c>
      <c r="AA34" s="547">
        <v>1781259.75</v>
      </c>
      <c r="AB34" s="547">
        <v>1896398.0699999998</v>
      </c>
      <c r="AC34" s="547">
        <v>1914346.44</v>
      </c>
      <c r="AD34" s="547">
        <v>1937095.61</v>
      </c>
      <c r="AE34" s="547">
        <v>1877257.49</v>
      </c>
      <c r="AF34" s="547">
        <v>1938303.4</v>
      </c>
      <c r="AG34" s="547">
        <v>21853838.749999996</v>
      </c>
      <c r="AH34" s="1468"/>
      <c r="AI34" s="547"/>
      <c r="AJ34" s="547" t="s">
        <v>1377</v>
      </c>
      <c r="AK34" s="547">
        <v>1864301</v>
      </c>
      <c r="AL34" s="547">
        <v>1669619.94</v>
      </c>
      <c r="AM34" s="547">
        <v>1595865.21</v>
      </c>
      <c r="AN34" s="547">
        <v>1775337.37</v>
      </c>
      <c r="AO34" s="547">
        <v>1938469.6799999997</v>
      </c>
      <c r="AP34" s="547">
        <v>1811752.9700000002</v>
      </c>
      <c r="AQ34" s="547">
        <v>2007801.9000000001</v>
      </c>
      <c r="AR34" s="547">
        <v>2103582.7800000003</v>
      </c>
      <c r="AS34" s="547">
        <v>1871369.71</v>
      </c>
      <c r="AT34" s="547">
        <v>2035713.53</v>
      </c>
      <c r="AU34" s="547">
        <v>2064427.19</v>
      </c>
      <c r="AV34" s="547">
        <v>2098994.8899999997</v>
      </c>
      <c r="AW34" s="547">
        <v>22837236.170000006</v>
      </c>
      <c r="AX34" s="1468"/>
      <c r="AY34" s="1484">
        <v>-22836601.170000006</v>
      </c>
    </row>
    <row r="35" spans="1:51" s="1470" customFormat="1" ht="26.1" customHeight="1" x14ac:dyDescent="0.25">
      <c r="A35" s="1466"/>
      <c r="B35" s="1478">
        <f t="shared" si="1"/>
        <v>23</v>
      </c>
      <c r="C35" s="1479" t="s">
        <v>106</v>
      </c>
      <c r="D35" s="1480" t="s">
        <v>1373</v>
      </c>
      <c r="E35" s="1488">
        <v>272</v>
      </c>
      <c r="F35" s="1488">
        <v>272</v>
      </c>
      <c r="G35" s="1488">
        <v>10145</v>
      </c>
      <c r="H35" s="1488">
        <v>17205</v>
      </c>
      <c r="I35" s="1488">
        <v>12575</v>
      </c>
      <c r="J35" s="1488">
        <v>12884</v>
      </c>
      <c r="K35" s="1488">
        <v>822</v>
      </c>
      <c r="L35" s="1488">
        <v>8564</v>
      </c>
      <c r="M35" s="1488">
        <v>1832</v>
      </c>
      <c r="N35" s="1488">
        <v>1965</v>
      </c>
      <c r="O35" s="1488">
        <v>39</v>
      </c>
      <c r="P35" s="1489">
        <v>903</v>
      </c>
      <c r="Q35" s="1502">
        <v>231613.73</v>
      </c>
      <c r="R35" s="1467"/>
      <c r="S35" s="547" t="s">
        <v>106</v>
      </c>
      <c r="T35" s="547" t="s">
        <v>1373</v>
      </c>
      <c r="U35" s="547">
        <v>73</v>
      </c>
      <c r="V35" s="547">
        <v>29</v>
      </c>
      <c r="W35" s="547">
        <v>44</v>
      </c>
      <c r="X35" s="547">
        <v>24</v>
      </c>
      <c r="Y35" s="547">
        <v>25</v>
      </c>
      <c r="Z35" s="547">
        <v>24</v>
      </c>
      <c r="AA35" s="547">
        <v>72</v>
      </c>
      <c r="AB35" s="547">
        <v>1912</v>
      </c>
      <c r="AC35" s="547">
        <v>236</v>
      </c>
      <c r="AD35" s="547">
        <v>29</v>
      </c>
      <c r="AE35" s="547">
        <v>52</v>
      </c>
      <c r="AF35" s="547">
        <v>127</v>
      </c>
      <c r="AG35" s="547">
        <v>2647</v>
      </c>
      <c r="AH35" s="1468"/>
      <c r="AI35" s="547" t="s">
        <v>106</v>
      </c>
      <c r="AJ35" s="547" t="s">
        <v>1373</v>
      </c>
      <c r="AK35" s="547">
        <v>272</v>
      </c>
      <c r="AL35" s="547">
        <v>272</v>
      </c>
      <c r="AM35" s="547">
        <v>10145</v>
      </c>
      <c r="AN35" s="547">
        <v>17205</v>
      </c>
      <c r="AO35" s="547">
        <v>12575</v>
      </c>
      <c r="AP35" s="547">
        <v>12884</v>
      </c>
      <c r="AQ35" s="547">
        <v>822</v>
      </c>
      <c r="AR35" s="547">
        <v>8564</v>
      </c>
      <c r="AS35" s="547">
        <v>1832</v>
      </c>
      <c r="AT35" s="547">
        <v>1965</v>
      </c>
      <c r="AU35" s="547">
        <v>39</v>
      </c>
      <c r="AV35" s="547">
        <v>903</v>
      </c>
      <c r="AW35" s="547">
        <v>67478</v>
      </c>
      <c r="AX35" s="1468"/>
      <c r="AY35" s="1484">
        <v>164135.73000000001</v>
      </c>
    </row>
    <row r="36" spans="1:51" s="1470" customFormat="1" ht="26.1" customHeight="1" x14ac:dyDescent="0.25">
      <c r="A36" s="1466"/>
      <c r="B36" s="1478">
        <f t="shared" si="1"/>
        <v>24</v>
      </c>
      <c r="C36" s="1520" t="s">
        <v>115</v>
      </c>
      <c r="D36" s="1521" t="s">
        <v>1373</v>
      </c>
      <c r="E36" s="1488">
        <v>30463</v>
      </c>
      <c r="F36" s="1488">
        <v>13890.16</v>
      </c>
      <c r="G36" s="1488">
        <v>284.95999999999998</v>
      </c>
      <c r="H36" s="1488">
        <v>4587.6900000000005</v>
      </c>
      <c r="I36" s="1488">
        <v>21082.35</v>
      </c>
      <c r="J36" s="1488">
        <v>89</v>
      </c>
      <c r="K36" s="1488">
        <v>47355.58</v>
      </c>
      <c r="L36" s="1488">
        <v>34556.01</v>
      </c>
      <c r="M36" s="1488">
        <v>2452.61</v>
      </c>
      <c r="N36" s="1488">
        <v>52845.86</v>
      </c>
      <c r="O36" s="1488">
        <v>26851.37</v>
      </c>
      <c r="P36" s="1489">
        <v>2080.21</v>
      </c>
      <c r="Q36" s="1508">
        <v>1386249921</v>
      </c>
      <c r="R36" s="1467"/>
      <c r="S36" s="547" t="s">
        <v>115</v>
      </c>
      <c r="T36" s="547" t="s">
        <v>1373</v>
      </c>
      <c r="U36" s="547">
        <v>1784.53</v>
      </c>
      <c r="V36" s="547">
        <v>430</v>
      </c>
      <c r="W36" s="547">
        <v>19884</v>
      </c>
      <c r="X36" s="547">
        <v>2773.88</v>
      </c>
      <c r="Y36" s="547">
        <v>226</v>
      </c>
      <c r="Z36" s="547">
        <v>29846.13</v>
      </c>
      <c r="AA36" s="547">
        <v>1459</v>
      </c>
      <c r="AB36" s="547">
        <v>50239</v>
      </c>
      <c r="AC36" s="547">
        <v>4777.07</v>
      </c>
      <c r="AD36" s="547">
        <v>41253.919999999998</v>
      </c>
      <c r="AE36" s="547">
        <v>6139.24</v>
      </c>
      <c r="AF36" s="547">
        <v>2046</v>
      </c>
      <c r="AG36" s="547">
        <v>160858.77000000002</v>
      </c>
      <c r="AH36" s="1468"/>
      <c r="AI36" s="547" t="s">
        <v>115</v>
      </c>
      <c r="AJ36" s="547" t="s">
        <v>1373</v>
      </c>
      <c r="AK36" s="547">
        <v>30463</v>
      </c>
      <c r="AL36" s="547">
        <v>13890.16</v>
      </c>
      <c r="AM36" s="547">
        <v>284.95999999999998</v>
      </c>
      <c r="AN36" s="547">
        <v>4587.6900000000005</v>
      </c>
      <c r="AO36" s="547">
        <v>21082.35</v>
      </c>
      <c r="AP36" s="547">
        <v>89</v>
      </c>
      <c r="AQ36" s="547">
        <v>47355.58</v>
      </c>
      <c r="AR36" s="547">
        <v>34556.01</v>
      </c>
      <c r="AS36" s="547">
        <v>2452.61</v>
      </c>
      <c r="AT36" s="547">
        <v>52845.86</v>
      </c>
      <c r="AU36" s="547">
        <v>26851.37</v>
      </c>
      <c r="AV36" s="547">
        <v>2080.21</v>
      </c>
      <c r="AW36" s="547">
        <v>236538.79999999996</v>
      </c>
      <c r="AX36" s="1468"/>
      <c r="AY36" s="1484">
        <v>1386013382.2</v>
      </c>
    </row>
    <row r="37" spans="1:51" s="1470" customFormat="1" ht="26.1" customHeight="1" x14ac:dyDescent="0.25">
      <c r="A37" s="1466"/>
      <c r="B37" s="1478">
        <f t="shared" si="1"/>
        <v>25</v>
      </c>
      <c r="C37" s="1519" t="s">
        <v>119</v>
      </c>
      <c r="D37" s="1487" t="s">
        <v>1375</v>
      </c>
      <c r="E37" s="1488">
        <v>118971170</v>
      </c>
      <c r="F37" s="1488">
        <v>91644740</v>
      </c>
      <c r="G37" s="1488">
        <v>122949687</v>
      </c>
      <c r="H37" s="1488">
        <v>121136600</v>
      </c>
      <c r="I37" s="1488">
        <v>145554925.00099999</v>
      </c>
      <c r="J37" s="1488">
        <v>149196381</v>
      </c>
      <c r="K37" s="1488">
        <v>143324637</v>
      </c>
      <c r="L37" s="1488">
        <v>152967067</v>
      </c>
      <c r="M37" s="1488">
        <v>149082085.99900001</v>
      </c>
      <c r="N37" s="1488">
        <v>149861032.99900001</v>
      </c>
      <c r="O37" s="1488">
        <v>139702625.99899998</v>
      </c>
      <c r="P37" s="1489">
        <v>77053726</v>
      </c>
      <c r="Q37" s="1490">
        <v>45473876.989999995</v>
      </c>
      <c r="R37" s="1467"/>
      <c r="S37" s="547" t="s">
        <v>119</v>
      </c>
      <c r="T37" s="547" t="s">
        <v>1375</v>
      </c>
      <c r="U37" s="547">
        <v>81528391.001000002</v>
      </c>
      <c r="V37" s="547">
        <v>84440168</v>
      </c>
      <c r="W37" s="547">
        <v>102015528</v>
      </c>
      <c r="X37" s="547">
        <v>82796266.000999987</v>
      </c>
      <c r="Y37" s="547">
        <v>79960957</v>
      </c>
      <c r="Z37" s="547">
        <v>119730470</v>
      </c>
      <c r="AA37" s="547">
        <v>100286996</v>
      </c>
      <c r="AB37" s="547">
        <v>127054762</v>
      </c>
      <c r="AC37" s="547">
        <v>125421814</v>
      </c>
      <c r="AD37" s="547">
        <v>103000951.105</v>
      </c>
      <c r="AE37" s="547">
        <v>92684227.348999992</v>
      </c>
      <c r="AF37" s="547">
        <v>80656242</v>
      </c>
      <c r="AG37" s="547">
        <v>1179576772.4560001</v>
      </c>
      <c r="AH37" s="1468"/>
      <c r="AI37" s="547" t="s">
        <v>119</v>
      </c>
      <c r="AJ37" s="547" t="s">
        <v>1375</v>
      </c>
      <c r="AK37" s="547">
        <v>118971170</v>
      </c>
      <c r="AL37" s="547">
        <v>91644740</v>
      </c>
      <c r="AM37" s="547">
        <v>122949687</v>
      </c>
      <c r="AN37" s="547">
        <v>121136600</v>
      </c>
      <c r="AO37" s="547">
        <v>145554925.00099999</v>
      </c>
      <c r="AP37" s="547">
        <v>149196381</v>
      </c>
      <c r="AQ37" s="547">
        <v>143324637</v>
      </c>
      <c r="AR37" s="547">
        <v>152967067</v>
      </c>
      <c r="AS37" s="547">
        <v>149082085.99900001</v>
      </c>
      <c r="AT37" s="547">
        <v>149861032.99900001</v>
      </c>
      <c r="AU37" s="547">
        <v>139702625.99899998</v>
      </c>
      <c r="AV37" s="547">
        <v>77053726</v>
      </c>
      <c r="AW37" s="547">
        <v>1561444677.9980001</v>
      </c>
      <c r="AX37" s="1468"/>
      <c r="AY37" s="1484">
        <v>-1515970801.0080001</v>
      </c>
    </row>
    <row r="38" spans="1:51" s="1470" customFormat="1" ht="26.1" customHeight="1" x14ac:dyDescent="0.25">
      <c r="A38" s="1466"/>
      <c r="B38" s="1478">
        <f t="shared" si="1"/>
        <v>26</v>
      </c>
      <c r="C38" s="1519" t="s">
        <v>133</v>
      </c>
      <c r="D38" s="1487" t="s">
        <v>1368</v>
      </c>
      <c r="E38" s="1488">
        <v>4183463.94</v>
      </c>
      <c r="F38" s="1488">
        <v>3989253.66</v>
      </c>
      <c r="G38" s="1488">
        <v>3955670.54</v>
      </c>
      <c r="H38" s="1488">
        <v>690106.44</v>
      </c>
      <c r="I38" s="1488">
        <v>3580160.13</v>
      </c>
      <c r="J38" s="1488">
        <v>4171628.47</v>
      </c>
      <c r="K38" s="1488">
        <v>3372963.05</v>
      </c>
      <c r="L38" s="1488">
        <v>3088822.94</v>
      </c>
      <c r="M38" s="1488">
        <v>3227210.23</v>
      </c>
      <c r="N38" s="1488">
        <v>3552709.14</v>
      </c>
      <c r="O38" s="1488">
        <v>3097016.3500000006</v>
      </c>
      <c r="P38" s="1489">
        <v>4321428.57</v>
      </c>
      <c r="Q38" s="1490">
        <v>7448.9460000000008</v>
      </c>
      <c r="R38" s="1467"/>
      <c r="S38" s="547" t="s">
        <v>133</v>
      </c>
      <c r="T38" s="547" t="s">
        <v>1368</v>
      </c>
      <c r="U38" s="547">
        <v>4733306.74</v>
      </c>
      <c r="V38" s="547">
        <v>4337562.3599999994</v>
      </c>
      <c r="W38" s="547">
        <v>4900677.07</v>
      </c>
      <c r="X38" s="547">
        <v>3911088.68</v>
      </c>
      <c r="Y38" s="547">
        <v>3820222.18</v>
      </c>
      <c r="Z38" s="547">
        <v>3320549.63</v>
      </c>
      <c r="AA38" s="547">
        <v>3824580.6499999994</v>
      </c>
      <c r="AB38" s="547">
        <v>4133233.75</v>
      </c>
      <c r="AC38" s="547">
        <v>4027903.96</v>
      </c>
      <c r="AD38" s="547">
        <v>4169639.7800000003</v>
      </c>
      <c r="AE38" s="547">
        <v>3469226.24</v>
      </c>
      <c r="AF38" s="547">
        <v>3082769.6799999997</v>
      </c>
      <c r="AG38" s="547">
        <v>47730760.719999999</v>
      </c>
      <c r="AH38" s="1468"/>
      <c r="AI38" s="547" t="s">
        <v>133</v>
      </c>
      <c r="AJ38" s="547" t="s">
        <v>1368</v>
      </c>
      <c r="AK38" s="547">
        <v>4183463.94</v>
      </c>
      <c r="AL38" s="547">
        <v>3989253.66</v>
      </c>
      <c r="AM38" s="547">
        <v>3955670.54</v>
      </c>
      <c r="AN38" s="547">
        <v>690106.44</v>
      </c>
      <c r="AO38" s="547">
        <v>3580160.13</v>
      </c>
      <c r="AP38" s="547">
        <v>4171628.47</v>
      </c>
      <c r="AQ38" s="547">
        <v>3372963.05</v>
      </c>
      <c r="AR38" s="547">
        <v>3088822.94</v>
      </c>
      <c r="AS38" s="547">
        <v>3227210.23</v>
      </c>
      <c r="AT38" s="547">
        <v>3552709.14</v>
      </c>
      <c r="AU38" s="547">
        <v>3097016.3500000006</v>
      </c>
      <c r="AV38" s="547">
        <v>4321428.57</v>
      </c>
      <c r="AW38" s="547">
        <v>41230433.460000001</v>
      </c>
      <c r="AX38" s="1468"/>
      <c r="AY38" s="1484">
        <v>-41222984.513999999</v>
      </c>
    </row>
    <row r="39" spans="1:51" s="1470" customFormat="1" ht="26.1" customHeight="1" x14ac:dyDescent="0.25">
      <c r="A39" s="1466"/>
      <c r="B39" s="1478">
        <f t="shared" si="1"/>
        <v>27</v>
      </c>
      <c r="C39" s="1520" t="s">
        <v>135</v>
      </c>
      <c r="D39" s="1521" t="s">
        <v>1373</v>
      </c>
      <c r="E39" s="1488">
        <v>1176.94</v>
      </c>
      <c r="F39" s="1488">
        <v>98080.85</v>
      </c>
      <c r="G39" s="1488">
        <v>36293.89</v>
      </c>
      <c r="H39" s="1488">
        <v>1073.22</v>
      </c>
      <c r="I39" s="1488">
        <v>34972.480000000003</v>
      </c>
      <c r="J39" s="1488">
        <v>1524.19</v>
      </c>
      <c r="K39" s="1488">
        <v>109161.7</v>
      </c>
      <c r="L39" s="1488">
        <v>314484.63999999996</v>
      </c>
      <c r="M39" s="1488">
        <v>881</v>
      </c>
      <c r="N39" s="1488">
        <v>1819.9</v>
      </c>
      <c r="O39" s="1488">
        <v>35304.99</v>
      </c>
      <c r="P39" s="1489">
        <v>1768.6</v>
      </c>
      <c r="Q39" s="1508">
        <v>267699.93</v>
      </c>
      <c r="R39" s="1467"/>
      <c r="S39" s="547" t="s">
        <v>135</v>
      </c>
      <c r="T39" s="547" t="s">
        <v>1373</v>
      </c>
      <c r="U39" s="547">
        <v>33054.97</v>
      </c>
      <c r="V39" s="547">
        <v>428</v>
      </c>
      <c r="W39" s="547">
        <v>1935.73</v>
      </c>
      <c r="X39" s="547">
        <v>176.81</v>
      </c>
      <c r="Y39" s="547">
        <v>3233</v>
      </c>
      <c r="Z39" s="547">
        <v>48941.75</v>
      </c>
      <c r="AA39" s="547">
        <v>13472.900000000001</v>
      </c>
      <c r="AB39" s="547">
        <v>0</v>
      </c>
      <c r="AC39" s="547">
        <v>2489.1800000000003</v>
      </c>
      <c r="AD39" s="547">
        <v>1329.34</v>
      </c>
      <c r="AE39" s="547">
        <v>4666.2</v>
      </c>
      <c r="AF39" s="547">
        <v>3755.04</v>
      </c>
      <c r="AG39" s="547">
        <v>113482.91999999998</v>
      </c>
      <c r="AH39" s="1468"/>
      <c r="AI39" s="547" t="s">
        <v>135</v>
      </c>
      <c r="AJ39" s="547" t="s">
        <v>1373</v>
      </c>
      <c r="AK39" s="547">
        <v>1176.94</v>
      </c>
      <c r="AL39" s="547">
        <v>98080.85</v>
      </c>
      <c r="AM39" s="547">
        <v>36293.89</v>
      </c>
      <c r="AN39" s="547">
        <v>1073.22</v>
      </c>
      <c r="AO39" s="547">
        <v>34972.480000000003</v>
      </c>
      <c r="AP39" s="547">
        <v>1524.19</v>
      </c>
      <c r="AQ39" s="547">
        <v>109161.7</v>
      </c>
      <c r="AR39" s="547">
        <v>314484.63999999996</v>
      </c>
      <c r="AS39" s="547">
        <v>881</v>
      </c>
      <c r="AT39" s="547">
        <v>1819.9</v>
      </c>
      <c r="AU39" s="547">
        <v>35304.99</v>
      </c>
      <c r="AV39" s="547">
        <v>1768.6</v>
      </c>
      <c r="AW39" s="547">
        <v>636542.39999999991</v>
      </c>
      <c r="AX39" s="1468"/>
      <c r="AY39" s="1484">
        <v>-368842.46999999991</v>
      </c>
    </row>
    <row r="40" spans="1:51" s="1470" customFormat="1" ht="26.1" customHeight="1" x14ac:dyDescent="0.25">
      <c r="A40" s="1466"/>
      <c r="B40" s="1478">
        <f t="shared" si="1"/>
        <v>28</v>
      </c>
      <c r="C40" s="1519" t="s">
        <v>139</v>
      </c>
      <c r="D40" s="1487" t="s">
        <v>1373</v>
      </c>
      <c r="E40" s="1488">
        <v>0</v>
      </c>
      <c r="F40" s="1488">
        <v>41347.32</v>
      </c>
      <c r="G40" s="1488">
        <v>216285.30000000002</v>
      </c>
      <c r="H40" s="1488">
        <v>361669.14</v>
      </c>
      <c r="I40" s="1488">
        <v>952009.38</v>
      </c>
      <c r="J40" s="1488">
        <v>1451971.92</v>
      </c>
      <c r="K40" s="1488">
        <v>12288770.76</v>
      </c>
      <c r="L40" s="1488">
        <v>1181783.3999999999</v>
      </c>
      <c r="M40" s="1488">
        <v>5770498.0200000005</v>
      </c>
      <c r="N40" s="1488">
        <v>0</v>
      </c>
      <c r="O40" s="1488">
        <v>32224.080000000002</v>
      </c>
      <c r="P40" s="1489">
        <v>30487.8</v>
      </c>
      <c r="Q40" s="1490">
        <v>0</v>
      </c>
      <c r="R40" s="1467"/>
      <c r="S40" s="547" t="s">
        <v>137</v>
      </c>
      <c r="T40" s="547" t="s">
        <v>1373</v>
      </c>
      <c r="U40" s="547">
        <v>0</v>
      </c>
      <c r="V40" s="547">
        <v>0</v>
      </c>
      <c r="W40" s="547">
        <v>0</v>
      </c>
      <c r="X40" s="547">
        <v>0</v>
      </c>
      <c r="Y40" s="547">
        <v>0</v>
      </c>
      <c r="Z40" s="547">
        <v>0</v>
      </c>
      <c r="AA40" s="547">
        <v>0</v>
      </c>
      <c r="AB40" s="547">
        <v>0</v>
      </c>
      <c r="AC40" s="547">
        <v>0</v>
      </c>
      <c r="AD40" s="547">
        <v>0</v>
      </c>
      <c r="AE40" s="547">
        <v>0</v>
      </c>
      <c r="AF40" s="547">
        <v>0</v>
      </c>
      <c r="AG40" s="547">
        <v>0</v>
      </c>
      <c r="AH40" s="1468"/>
      <c r="AI40" s="547" t="s">
        <v>139</v>
      </c>
      <c r="AJ40" s="547" t="s">
        <v>1373</v>
      </c>
      <c r="AK40" s="547">
        <v>0</v>
      </c>
      <c r="AL40" s="547">
        <v>41347.32</v>
      </c>
      <c r="AM40" s="547">
        <v>216285.30000000002</v>
      </c>
      <c r="AN40" s="547">
        <v>361669.14</v>
      </c>
      <c r="AO40" s="547">
        <v>952009.38</v>
      </c>
      <c r="AP40" s="547">
        <v>1451971.92</v>
      </c>
      <c r="AQ40" s="547">
        <v>12288770.76</v>
      </c>
      <c r="AR40" s="547">
        <v>1181783.3999999999</v>
      </c>
      <c r="AS40" s="547">
        <v>5770498.0200000005</v>
      </c>
      <c r="AT40" s="547">
        <v>0</v>
      </c>
      <c r="AU40" s="547">
        <v>32224.080000000002</v>
      </c>
      <c r="AV40" s="547">
        <v>30487.8</v>
      </c>
      <c r="AW40" s="547">
        <v>22327047.120000001</v>
      </c>
      <c r="AX40" s="1468"/>
      <c r="AY40" s="1484">
        <v>-22327047.120000001</v>
      </c>
    </row>
    <row r="41" spans="1:51" s="1470" customFormat="1" ht="26.1" customHeight="1" x14ac:dyDescent="0.25">
      <c r="A41" s="1466"/>
      <c r="B41" s="1478">
        <f t="shared" si="1"/>
        <v>29</v>
      </c>
      <c r="C41" s="1519" t="s">
        <v>141</v>
      </c>
      <c r="D41" s="1487" t="s">
        <v>1375</v>
      </c>
      <c r="E41" s="1488">
        <v>2088588</v>
      </c>
      <c r="F41" s="1488">
        <v>1896628</v>
      </c>
      <c r="G41" s="1488">
        <v>2204758</v>
      </c>
      <c r="H41" s="1488">
        <v>2392636</v>
      </c>
      <c r="I41" s="1488">
        <v>3021129.9653400001</v>
      </c>
      <c r="J41" s="1488">
        <v>5637385.7699999996</v>
      </c>
      <c r="K41" s="1488">
        <v>4588489.41</v>
      </c>
      <c r="L41" s="1488">
        <v>6185034.1100000003</v>
      </c>
      <c r="M41" s="1488">
        <v>6022676.0199999996</v>
      </c>
      <c r="N41" s="1488">
        <v>6003163.5700000003</v>
      </c>
      <c r="O41" s="1488"/>
      <c r="P41" s="1489"/>
      <c r="Q41" s="1490">
        <v>3974163.06</v>
      </c>
      <c r="R41" s="1467"/>
      <c r="S41" s="547" t="s">
        <v>139</v>
      </c>
      <c r="T41" s="547" t="s">
        <v>1373</v>
      </c>
      <c r="U41" s="547">
        <v>0</v>
      </c>
      <c r="V41" s="547">
        <v>31364.822</v>
      </c>
      <c r="W41" s="547">
        <v>115.191</v>
      </c>
      <c r="X41" s="547">
        <v>0</v>
      </c>
      <c r="Y41" s="547">
        <v>0</v>
      </c>
      <c r="Z41" s="547">
        <v>62333.46</v>
      </c>
      <c r="AA41" s="547">
        <v>0</v>
      </c>
      <c r="AB41" s="547">
        <v>16528.259999999998</v>
      </c>
      <c r="AC41" s="547">
        <v>34341.300000000003</v>
      </c>
      <c r="AD41" s="547">
        <v>32246.466</v>
      </c>
      <c r="AE41" s="547">
        <v>0</v>
      </c>
      <c r="AF41" s="547">
        <v>29867.040000000001</v>
      </c>
      <c r="AG41" s="547">
        <v>206796.53900000002</v>
      </c>
      <c r="AH41" s="1468"/>
      <c r="AI41" s="547" t="s">
        <v>141</v>
      </c>
      <c r="AJ41" s="547" t="s">
        <v>1375</v>
      </c>
      <c r="AK41" s="547">
        <v>2088588</v>
      </c>
      <c r="AL41" s="547">
        <v>1896628</v>
      </c>
      <c r="AM41" s="547">
        <v>2204758</v>
      </c>
      <c r="AN41" s="547">
        <v>2392636</v>
      </c>
      <c r="AO41" s="547">
        <v>3021129.9653400001</v>
      </c>
      <c r="AP41" s="547">
        <v>5637385.7699999996</v>
      </c>
      <c r="AQ41" s="547">
        <v>4588489.41</v>
      </c>
      <c r="AR41" s="547">
        <v>6185034.1100000003</v>
      </c>
      <c r="AS41" s="547">
        <v>6022676.0199999996</v>
      </c>
      <c r="AT41" s="547">
        <v>6003163.5700000003</v>
      </c>
      <c r="AU41" s="547"/>
      <c r="AV41" s="547"/>
      <c r="AW41" s="547">
        <v>40040488.845339999</v>
      </c>
      <c r="AX41" s="1468"/>
      <c r="AY41" s="1484">
        <v>-36066325.785339996</v>
      </c>
    </row>
    <row r="42" spans="1:51" s="1470" customFormat="1" ht="26.1" customHeight="1" x14ac:dyDescent="0.25">
      <c r="A42" s="1466"/>
      <c r="B42" s="1513">
        <f t="shared" si="1"/>
        <v>30</v>
      </c>
      <c r="C42" s="1486" t="s">
        <v>143</v>
      </c>
      <c r="D42" s="1514" t="s">
        <v>1373</v>
      </c>
      <c r="E42" s="1500">
        <v>0</v>
      </c>
      <c r="F42" s="1500">
        <v>0</v>
      </c>
      <c r="G42" s="1500">
        <v>626</v>
      </c>
      <c r="H42" s="1500">
        <v>0</v>
      </c>
      <c r="I42" s="1500">
        <v>0</v>
      </c>
      <c r="J42" s="1500"/>
      <c r="K42" s="1500">
        <v>1209</v>
      </c>
      <c r="L42" s="1500">
        <v>1492</v>
      </c>
      <c r="M42" s="1500">
        <v>0</v>
      </c>
      <c r="N42" s="1500">
        <v>0</v>
      </c>
      <c r="O42" s="1500">
        <v>197</v>
      </c>
      <c r="P42" s="1501">
        <v>533</v>
      </c>
      <c r="Q42" s="1502">
        <v>51541662.280000001</v>
      </c>
      <c r="R42" s="1467"/>
      <c r="S42" s="547" t="s">
        <v>141</v>
      </c>
      <c r="T42" s="547" t="s">
        <v>1375</v>
      </c>
      <c r="U42" s="547">
        <v>23248</v>
      </c>
      <c r="V42" s="547">
        <v>382891</v>
      </c>
      <c r="W42" s="547">
        <v>0</v>
      </c>
      <c r="X42" s="547">
        <v>0</v>
      </c>
      <c r="Y42" s="547">
        <v>193187</v>
      </c>
      <c r="Z42" s="547">
        <v>1355549.98</v>
      </c>
      <c r="AA42" s="547">
        <v>6100493</v>
      </c>
      <c r="AB42" s="547">
        <v>6141444</v>
      </c>
      <c r="AC42" s="547">
        <v>5627723.1299999999</v>
      </c>
      <c r="AD42" s="547">
        <v>6055277</v>
      </c>
      <c r="AE42" s="547">
        <v>5864166</v>
      </c>
      <c r="AF42" s="547">
        <v>5615611.6799999997</v>
      </c>
      <c r="AG42" s="547">
        <v>37359590.789999999</v>
      </c>
      <c r="AH42" s="1468"/>
      <c r="AI42" s="547" t="s">
        <v>143</v>
      </c>
      <c r="AJ42" s="547" t="s">
        <v>1373</v>
      </c>
      <c r="AK42" s="547">
        <v>0</v>
      </c>
      <c r="AL42" s="547">
        <v>0</v>
      </c>
      <c r="AM42" s="547">
        <v>626</v>
      </c>
      <c r="AN42" s="547">
        <v>0</v>
      </c>
      <c r="AO42" s="547">
        <v>0</v>
      </c>
      <c r="AP42" s="547"/>
      <c r="AQ42" s="547">
        <v>1209</v>
      </c>
      <c r="AR42" s="547">
        <v>1492</v>
      </c>
      <c r="AS42" s="547">
        <v>0</v>
      </c>
      <c r="AT42" s="547">
        <v>0</v>
      </c>
      <c r="AU42" s="547">
        <v>197</v>
      </c>
      <c r="AV42" s="547">
        <v>533</v>
      </c>
      <c r="AW42" s="547">
        <v>4057</v>
      </c>
      <c r="AX42" s="1468"/>
      <c r="AY42" s="1484">
        <v>51537605.280000001</v>
      </c>
    </row>
    <row r="43" spans="1:51" s="1470" customFormat="1" ht="26.1" customHeight="1" x14ac:dyDescent="0.25">
      <c r="A43" s="1466"/>
      <c r="B43" s="1478" t="str">
        <f t="shared" si="1"/>
        <v/>
      </c>
      <c r="C43" s="1515"/>
      <c r="D43" s="1516" t="s">
        <v>1379</v>
      </c>
      <c r="E43" s="1506">
        <v>21630</v>
      </c>
      <c r="F43" s="1506">
        <v>42756</v>
      </c>
      <c r="G43" s="1506">
        <v>131460</v>
      </c>
      <c r="H43" s="1506">
        <v>0</v>
      </c>
      <c r="I43" s="1506">
        <v>208488</v>
      </c>
      <c r="J43" s="1506">
        <v>0</v>
      </c>
      <c r="K43" s="1506">
        <v>392238</v>
      </c>
      <c r="L43" s="1506">
        <v>656754</v>
      </c>
      <c r="M43" s="1506">
        <v>981624</v>
      </c>
      <c r="N43" s="1506">
        <v>38640</v>
      </c>
      <c r="O43" s="1506">
        <v>22302</v>
      </c>
      <c r="P43" s="1507">
        <v>28560</v>
      </c>
      <c r="Q43" s="1508">
        <v>1697</v>
      </c>
      <c r="R43" s="1467"/>
      <c r="S43" s="547" t="s">
        <v>143</v>
      </c>
      <c r="T43" s="547" t="s">
        <v>1373</v>
      </c>
      <c r="U43" s="547">
        <v>388</v>
      </c>
      <c r="V43" s="547"/>
      <c r="W43" s="547">
        <v>801</v>
      </c>
      <c r="X43" s="547"/>
      <c r="Y43" s="547">
        <v>1243</v>
      </c>
      <c r="Z43" s="547"/>
      <c r="AA43" s="547">
        <v>111.42</v>
      </c>
      <c r="AB43" s="547">
        <v>0</v>
      </c>
      <c r="AC43" s="547">
        <v>0</v>
      </c>
      <c r="AD43" s="547"/>
      <c r="AE43" s="547">
        <v>0</v>
      </c>
      <c r="AF43" s="547"/>
      <c r="AG43" s="547">
        <v>2543.42</v>
      </c>
      <c r="AH43" s="1468"/>
      <c r="AI43" s="547"/>
      <c r="AJ43" s="547" t="s">
        <v>1379</v>
      </c>
      <c r="AK43" s="547">
        <v>21630</v>
      </c>
      <c r="AL43" s="547">
        <v>42756</v>
      </c>
      <c r="AM43" s="547">
        <v>131460</v>
      </c>
      <c r="AN43" s="547">
        <v>0</v>
      </c>
      <c r="AO43" s="547">
        <v>208488</v>
      </c>
      <c r="AP43" s="547">
        <v>0</v>
      </c>
      <c r="AQ43" s="547">
        <v>392238</v>
      </c>
      <c r="AR43" s="547">
        <v>656754</v>
      </c>
      <c r="AS43" s="547">
        <v>981624</v>
      </c>
      <c r="AT43" s="547">
        <v>38640</v>
      </c>
      <c r="AU43" s="547">
        <v>22302</v>
      </c>
      <c r="AV43" s="547">
        <v>28560</v>
      </c>
      <c r="AW43" s="547">
        <v>2524452</v>
      </c>
      <c r="AX43" s="1468"/>
      <c r="AY43" s="1484">
        <v>-2522755</v>
      </c>
    </row>
    <row r="44" spans="1:51" s="1470" customFormat="1" ht="26.1" customHeight="1" x14ac:dyDescent="0.25">
      <c r="A44" s="1466"/>
      <c r="B44" s="1478">
        <f t="shared" si="1"/>
        <v>31</v>
      </c>
      <c r="C44" s="1522" t="s">
        <v>147</v>
      </c>
      <c r="D44" s="1512" t="s">
        <v>1373</v>
      </c>
      <c r="E44" s="1488">
        <v>26183</v>
      </c>
      <c r="F44" s="1488">
        <v>26517</v>
      </c>
      <c r="G44" s="1488">
        <v>25287</v>
      </c>
      <c r="H44" s="1488">
        <v>23059</v>
      </c>
      <c r="I44" s="1488">
        <v>19959</v>
      </c>
      <c r="J44" s="1488">
        <v>21833</v>
      </c>
      <c r="K44" s="1488">
        <v>21014</v>
      </c>
      <c r="L44" s="1488">
        <v>21309</v>
      </c>
      <c r="M44" s="1488">
        <v>21351</v>
      </c>
      <c r="N44" s="1488">
        <v>21119</v>
      </c>
      <c r="O44" s="1488">
        <v>21077</v>
      </c>
      <c r="P44" s="1489">
        <v>23343</v>
      </c>
      <c r="Q44" s="1490">
        <v>1000650</v>
      </c>
      <c r="R44" s="1467"/>
      <c r="S44" s="547"/>
      <c r="T44" s="547" t="s">
        <v>1379</v>
      </c>
      <c r="U44" s="547">
        <v>58254</v>
      </c>
      <c r="V44" s="547">
        <v>78288</v>
      </c>
      <c r="W44" s="547">
        <v>46410</v>
      </c>
      <c r="X44" s="547"/>
      <c r="Y44" s="547">
        <v>158634</v>
      </c>
      <c r="Z44" s="547">
        <v>76062</v>
      </c>
      <c r="AA44" s="547">
        <v>23226</v>
      </c>
      <c r="AB44" s="547">
        <v>69552</v>
      </c>
      <c r="AC44" s="547">
        <v>21714</v>
      </c>
      <c r="AD44" s="547">
        <v>43344</v>
      </c>
      <c r="AE44" s="547">
        <v>127806</v>
      </c>
      <c r="AF44" s="547">
        <v>50148</v>
      </c>
      <c r="AG44" s="547">
        <v>753438</v>
      </c>
      <c r="AH44" s="1468"/>
      <c r="AI44" s="547" t="s">
        <v>147</v>
      </c>
      <c r="AJ44" s="547" t="s">
        <v>1373</v>
      </c>
      <c r="AK44" s="547">
        <v>26183</v>
      </c>
      <c r="AL44" s="547">
        <v>26517</v>
      </c>
      <c r="AM44" s="547">
        <v>25287</v>
      </c>
      <c r="AN44" s="547">
        <v>23059</v>
      </c>
      <c r="AO44" s="547">
        <v>19959</v>
      </c>
      <c r="AP44" s="547">
        <v>21833</v>
      </c>
      <c r="AQ44" s="547">
        <v>21014</v>
      </c>
      <c r="AR44" s="547">
        <v>21309</v>
      </c>
      <c r="AS44" s="547">
        <v>21351</v>
      </c>
      <c r="AT44" s="547">
        <v>21119</v>
      </c>
      <c r="AU44" s="547">
        <v>21077</v>
      </c>
      <c r="AV44" s="547">
        <v>23343</v>
      </c>
      <c r="AW44" s="547">
        <v>272051</v>
      </c>
      <c r="AX44" s="1468"/>
      <c r="AY44" s="1484">
        <v>728599</v>
      </c>
    </row>
    <row r="45" spans="1:51" s="1470" customFormat="1" ht="26.1" customHeight="1" x14ac:dyDescent="0.25">
      <c r="A45" s="1466"/>
      <c r="B45" s="1478">
        <f t="shared" si="1"/>
        <v>32</v>
      </c>
      <c r="C45" s="1519" t="s">
        <v>149</v>
      </c>
      <c r="D45" s="1487" t="s">
        <v>1373</v>
      </c>
      <c r="E45" s="1488">
        <v>101857.33</v>
      </c>
      <c r="F45" s="1488">
        <v>250042.76</v>
      </c>
      <c r="G45" s="1488">
        <v>134852.68</v>
      </c>
      <c r="H45" s="1488">
        <v>10</v>
      </c>
      <c r="I45" s="1488"/>
      <c r="J45" s="1488">
        <v>1392.61</v>
      </c>
      <c r="K45" s="1488">
        <v>246744.57</v>
      </c>
      <c r="L45" s="1488">
        <v>139631.04000000001</v>
      </c>
      <c r="M45" s="1488">
        <v>101313.05</v>
      </c>
      <c r="N45" s="1488">
        <v>325</v>
      </c>
      <c r="O45" s="1488">
        <v>1261.0999999999999</v>
      </c>
      <c r="P45" s="1489">
        <v>0</v>
      </c>
      <c r="Q45" s="1490">
        <v>267083</v>
      </c>
      <c r="R45" s="1467"/>
      <c r="S45" s="547" t="s">
        <v>147</v>
      </c>
      <c r="T45" s="547" t="s">
        <v>1373</v>
      </c>
      <c r="U45" s="547">
        <v>22261</v>
      </c>
      <c r="V45" s="547">
        <v>19185</v>
      </c>
      <c r="W45" s="547">
        <v>21169</v>
      </c>
      <c r="X45" s="547">
        <v>17853</v>
      </c>
      <c r="Y45" s="547">
        <v>17794</v>
      </c>
      <c r="Z45" s="547">
        <v>18903</v>
      </c>
      <c r="AA45" s="547">
        <v>20400</v>
      </c>
      <c r="AB45" s="547">
        <v>19978</v>
      </c>
      <c r="AC45" s="547">
        <v>19328</v>
      </c>
      <c r="AD45" s="547">
        <v>21809</v>
      </c>
      <c r="AE45" s="547">
        <v>22052</v>
      </c>
      <c r="AF45" s="547">
        <v>22037</v>
      </c>
      <c r="AG45" s="547">
        <v>242769</v>
      </c>
      <c r="AH45" s="1468"/>
      <c r="AI45" s="547" t="s">
        <v>149</v>
      </c>
      <c r="AJ45" s="547" t="s">
        <v>1373</v>
      </c>
      <c r="AK45" s="547">
        <v>101857.33</v>
      </c>
      <c r="AL45" s="547">
        <v>250042.76</v>
      </c>
      <c r="AM45" s="547">
        <v>134852.68</v>
      </c>
      <c r="AN45" s="547">
        <v>10</v>
      </c>
      <c r="AO45" s="547"/>
      <c r="AP45" s="547">
        <v>1392.61</v>
      </c>
      <c r="AQ45" s="547">
        <v>246744.57</v>
      </c>
      <c r="AR45" s="547">
        <v>139631.04000000001</v>
      </c>
      <c r="AS45" s="547">
        <v>101313.05</v>
      </c>
      <c r="AT45" s="547">
        <v>325</v>
      </c>
      <c r="AU45" s="547">
        <v>1261.0999999999999</v>
      </c>
      <c r="AV45" s="547">
        <v>0</v>
      </c>
      <c r="AW45" s="547">
        <v>977430.14</v>
      </c>
      <c r="AX45" s="1468"/>
      <c r="AY45" s="1484">
        <v>-710347.14</v>
      </c>
    </row>
    <row r="46" spans="1:51" s="1470" customFormat="1" ht="26.1" customHeight="1" x14ac:dyDescent="0.25">
      <c r="A46" s="1466"/>
      <c r="B46" s="1478">
        <f t="shared" si="1"/>
        <v>33</v>
      </c>
      <c r="C46" s="1519" t="s">
        <v>155</v>
      </c>
      <c r="D46" s="1487" t="s">
        <v>1375</v>
      </c>
      <c r="E46" s="1488">
        <v>3691930</v>
      </c>
      <c r="F46" s="1488">
        <v>16248600</v>
      </c>
      <c r="G46" s="1488">
        <v>26117291</v>
      </c>
      <c r="H46" s="1488">
        <v>28131443</v>
      </c>
      <c r="I46" s="1488">
        <v>37313744</v>
      </c>
      <c r="J46" s="1488">
        <v>33419000</v>
      </c>
      <c r="K46" s="1488">
        <v>31316313</v>
      </c>
      <c r="L46" s="1488">
        <v>25825604</v>
      </c>
      <c r="M46" s="1488">
        <v>39633084.030000001</v>
      </c>
      <c r="N46" s="1488">
        <v>32426573</v>
      </c>
      <c r="O46" s="1488">
        <v>22425219</v>
      </c>
      <c r="P46" s="1489">
        <v>7049483</v>
      </c>
      <c r="Q46" s="1490">
        <v>425361.17000000004</v>
      </c>
      <c r="R46" s="1467"/>
      <c r="S46" s="547" t="s">
        <v>149</v>
      </c>
      <c r="T46" s="547" t="s">
        <v>1373</v>
      </c>
      <c r="U46" s="547">
        <v>31055.8</v>
      </c>
      <c r="V46" s="547">
        <v>30573.69</v>
      </c>
      <c r="W46" s="547">
        <v>1179.4000000000001</v>
      </c>
      <c r="X46" s="547">
        <v>1016.17</v>
      </c>
      <c r="Y46" s="547">
        <v>31173.38</v>
      </c>
      <c r="Z46" s="547">
        <v>625</v>
      </c>
      <c r="AA46" s="547">
        <v>19952.82</v>
      </c>
      <c r="AB46" s="547">
        <v>29625.94</v>
      </c>
      <c r="AC46" s="547">
        <v>1051.92</v>
      </c>
      <c r="AD46" s="547">
        <v>29649.88</v>
      </c>
      <c r="AE46" s="547">
        <v>0</v>
      </c>
      <c r="AF46" s="547">
        <v>575.37</v>
      </c>
      <c r="AG46" s="547">
        <v>176479.37000000002</v>
      </c>
      <c r="AH46" s="1468"/>
      <c r="AI46" s="547" t="s">
        <v>155</v>
      </c>
      <c r="AJ46" s="547" t="s">
        <v>1375</v>
      </c>
      <c r="AK46" s="547">
        <v>3691930</v>
      </c>
      <c r="AL46" s="547">
        <v>16248600</v>
      </c>
      <c r="AM46" s="547">
        <v>26117291</v>
      </c>
      <c r="AN46" s="547">
        <v>28131443</v>
      </c>
      <c r="AO46" s="547">
        <v>37313744</v>
      </c>
      <c r="AP46" s="547">
        <v>33419000</v>
      </c>
      <c r="AQ46" s="547">
        <v>31316313</v>
      </c>
      <c r="AR46" s="547">
        <v>25825604</v>
      </c>
      <c r="AS46" s="547">
        <v>39633084.030000001</v>
      </c>
      <c r="AT46" s="547">
        <v>32426573</v>
      </c>
      <c r="AU46" s="547">
        <v>22425219</v>
      </c>
      <c r="AV46" s="547">
        <v>7049483</v>
      </c>
      <c r="AW46" s="547">
        <v>303598284.02999997</v>
      </c>
      <c r="AX46" s="1468"/>
      <c r="AY46" s="1484">
        <v>-303172922.85999995</v>
      </c>
    </row>
    <row r="47" spans="1:51" s="1470" customFormat="1" ht="26.1" customHeight="1" x14ac:dyDescent="0.25">
      <c r="A47" s="1466"/>
      <c r="B47" s="1478">
        <f>IF(AND(C47="",B46=""),"",MAX(B42:B46)+1)</f>
        <v>34</v>
      </c>
      <c r="C47" s="1520" t="s">
        <v>157</v>
      </c>
      <c r="D47" s="1521" t="s">
        <v>1375</v>
      </c>
      <c r="E47" s="1488">
        <v>6027817.54</v>
      </c>
      <c r="F47" s="1488">
        <v>731326.45400000003</v>
      </c>
      <c r="G47" s="1488">
        <v>7850659.5549999997</v>
      </c>
      <c r="H47" s="1488">
        <v>5068167.568</v>
      </c>
      <c r="I47" s="1488">
        <v>11669189.299000001</v>
      </c>
      <c r="J47" s="1488">
        <v>20654474.408</v>
      </c>
      <c r="K47" s="1488">
        <v>15828362.414000001</v>
      </c>
      <c r="L47" s="1488">
        <v>13512558.954</v>
      </c>
      <c r="M47" s="1488">
        <v>19324486.226</v>
      </c>
      <c r="N47" s="1488">
        <v>11226534.642000001</v>
      </c>
      <c r="O47" s="1488">
        <v>11307132.648000002</v>
      </c>
      <c r="P47" s="1489">
        <v>4056401.4670000002</v>
      </c>
      <c r="Q47" s="1483">
        <v>332020955</v>
      </c>
      <c r="R47" s="1467"/>
      <c r="S47" s="547" t="s">
        <v>155</v>
      </c>
      <c r="T47" s="547" t="s">
        <v>1375</v>
      </c>
      <c r="U47" s="547">
        <v>1474</v>
      </c>
      <c r="V47" s="547">
        <v>18939276</v>
      </c>
      <c r="W47" s="547">
        <v>12999365</v>
      </c>
      <c r="X47" s="547">
        <v>1076</v>
      </c>
      <c r="Y47" s="547">
        <v>1586</v>
      </c>
      <c r="Z47" s="547">
        <v>15063962</v>
      </c>
      <c r="AA47" s="547">
        <v>35597171.549999997</v>
      </c>
      <c r="AB47" s="547">
        <v>23289913</v>
      </c>
      <c r="AC47" s="547">
        <v>32796678</v>
      </c>
      <c r="AD47" s="547">
        <v>19582840</v>
      </c>
      <c r="AE47" s="547">
        <v>19473746</v>
      </c>
      <c r="AF47" s="547">
        <v>6133004</v>
      </c>
      <c r="AG47" s="547">
        <v>183880091.55000001</v>
      </c>
      <c r="AH47" s="1468"/>
      <c r="AI47" s="547" t="s">
        <v>157</v>
      </c>
      <c r="AJ47" s="547" t="s">
        <v>1375</v>
      </c>
      <c r="AK47" s="547">
        <v>6027817.54</v>
      </c>
      <c r="AL47" s="547">
        <v>731326.45400000003</v>
      </c>
      <c r="AM47" s="547">
        <v>7850659.5549999997</v>
      </c>
      <c r="AN47" s="547">
        <v>5068167.568</v>
      </c>
      <c r="AO47" s="547">
        <v>11669189.299000001</v>
      </c>
      <c r="AP47" s="547">
        <v>20654474.408</v>
      </c>
      <c r="AQ47" s="547">
        <v>15828362.414000001</v>
      </c>
      <c r="AR47" s="547">
        <v>13512558.954</v>
      </c>
      <c r="AS47" s="547">
        <v>19324486.226</v>
      </c>
      <c r="AT47" s="547">
        <v>11226534.642000001</v>
      </c>
      <c r="AU47" s="547">
        <v>11307132.648000002</v>
      </c>
      <c r="AV47" s="547">
        <v>4056401.4670000002</v>
      </c>
      <c r="AW47" s="547">
        <v>127257111.17500001</v>
      </c>
      <c r="AX47" s="1468"/>
      <c r="AY47" s="1484">
        <v>204763843.82499999</v>
      </c>
    </row>
    <row r="48" spans="1:51" s="1470" customFormat="1" ht="28.5" customHeight="1" x14ac:dyDescent="0.25">
      <c r="A48" s="1466"/>
      <c r="B48" s="1523" t="s">
        <v>1843</v>
      </c>
      <c r="R48" s="1467"/>
      <c r="S48" s="547" t="s">
        <v>157</v>
      </c>
      <c r="T48" s="547" t="s">
        <v>1375</v>
      </c>
      <c r="U48" s="547">
        <v>1664867.7579999999</v>
      </c>
      <c r="V48" s="547">
        <v>5204444.415</v>
      </c>
      <c r="W48" s="547">
        <v>4744410.909</v>
      </c>
      <c r="X48" s="547">
        <v>101198.463</v>
      </c>
      <c r="Y48" s="547">
        <v>5922580.8820000002</v>
      </c>
      <c r="Z48" s="547">
        <v>7622868.2019999996</v>
      </c>
      <c r="AA48" s="547">
        <v>6343291.6349999998</v>
      </c>
      <c r="AB48" s="547">
        <v>15822905.661999999</v>
      </c>
      <c r="AC48" s="547">
        <v>20071503.878000002</v>
      </c>
      <c r="AD48" s="547">
        <v>8184057.9800000004</v>
      </c>
      <c r="AE48" s="547">
        <v>1656222.341</v>
      </c>
      <c r="AF48" s="547">
        <v>585439.76</v>
      </c>
      <c r="AG48" s="547">
        <v>77923791.88500002</v>
      </c>
      <c r="AH48" s="1468"/>
      <c r="AI48" s="547" t="s">
        <v>290</v>
      </c>
      <c r="AJ48" s="547"/>
      <c r="AK48" s="547">
        <v>380494195.09000003</v>
      </c>
      <c r="AL48" s="547">
        <v>306673564.30400002</v>
      </c>
      <c r="AM48" s="547">
        <v>431585379.77500004</v>
      </c>
      <c r="AN48" s="547">
        <v>341412308.09800005</v>
      </c>
      <c r="AO48" s="547">
        <v>454292810.09534001</v>
      </c>
      <c r="AP48" s="547">
        <v>556508011.95800006</v>
      </c>
      <c r="AQ48" s="547">
        <v>538012256.47399998</v>
      </c>
      <c r="AR48" s="547">
        <v>580728214.98599982</v>
      </c>
      <c r="AS48" s="547">
        <v>583185117.69499993</v>
      </c>
      <c r="AT48" s="547">
        <v>509137112.28099996</v>
      </c>
      <c r="AU48" s="547">
        <v>437660521.417</v>
      </c>
      <c r="AV48" s="547">
        <v>307533296.41700006</v>
      </c>
      <c r="AW48" s="547">
        <v>5427222788.5903397</v>
      </c>
      <c r="AX48" s="1468"/>
      <c r="AY48" s="1484" t="e">
        <v>#REF!</v>
      </c>
    </row>
    <row r="49" spans="1:51" s="1470" customFormat="1" ht="19.5" customHeight="1" x14ac:dyDescent="0.25">
      <c r="A49" s="1466"/>
      <c r="B49" s="1524"/>
      <c r="C49" s="1525"/>
      <c r="D49" s="1525"/>
      <c r="E49" s="1525"/>
      <c r="F49" s="1526"/>
      <c r="G49" s="1526"/>
      <c r="H49" s="1526"/>
      <c r="I49" s="1526"/>
      <c r="J49" s="1526"/>
      <c r="K49" s="1526"/>
      <c r="L49" s="1526"/>
      <c r="M49" s="1526"/>
      <c r="N49" s="1526"/>
      <c r="O49" s="1526"/>
      <c r="P49" s="1526"/>
      <c r="Q49" s="1526"/>
      <c r="R49" s="1467"/>
      <c r="S49" s="547" t="s">
        <v>290</v>
      </c>
      <c r="T49" s="547"/>
      <c r="U49" s="547">
        <v>226861567.84900004</v>
      </c>
      <c r="V49" s="547">
        <v>241521166.58700001</v>
      </c>
      <c r="W49" s="547">
        <v>283554344.98999995</v>
      </c>
      <c r="X49" s="547">
        <v>229114727.72399998</v>
      </c>
      <c r="Y49" s="547">
        <v>353886554.09200007</v>
      </c>
      <c r="Z49" s="547">
        <v>420135929.29500002</v>
      </c>
      <c r="AA49" s="547">
        <v>434307722.40700001</v>
      </c>
      <c r="AB49" s="547">
        <v>492581605.43200004</v>
      </c>
      <c r="AC49" s="547">
        <v>488141743.54799998</v>
      </c>
      <c r="AD49" s="547">
        <v>411866809.94099998</v>
      </c>
      <c r="AE49" s="547">
        <v>370713837.08000004</v>
      </c>
      <c r="AF49" s="547">
        <v>313199073.5200001</v>
      </c>
      <c r="AG49" s="547">
        <v>4265885082.4650002</v>
      </c>
      <c r="AH49" s="1468"/>
      <c r="AI49" s="547"/>
      <c r="AJ49" s="547"/>
      <c r="AK49" s="547"/>
      <c r="AL49" s="547"/>
      <c r="AM49" s="547"/>
      <c r="AN49" s="547"/>
      <c r="AO49" s="547"/>
      <c r="AP49" s="547"/>
      <c r="AQ49" s="547"/>
      <c r="AR49" s="547"/>
      <c r="AS49" s="547"/>
      <c r="AT49" s="547"/>
      <c r="AU49" s="547"/>
      <c r="AV49" s="547"/>
      <c r="AW49" s="547"/>
      <c r="AX49" s="1468"/>
      <c r="AY49" s="1484"/>
    </row>
    <row r="50" spans="1:51" s="1470" customFormat="1" ht="19.5" customHeight="1" x14ac:dyDescent="0.25">
      <c r="A50" s="1466"/>
      <c r="B50" s="1524"/>
      <c r="C50" s="1525"/>
      <c r="D50" s="1525"/>
      <c r="E50" s="1525"/>
      <c r="F50" s="1526"/>
      <c r="G50" s="1526"/>
      <c r="H50" s="1526"/>
      <c r="I50" s="1526"/>
      <c r="J50" s="1526"/>
      <c r="K50" s="1526"/>
      <c r="L50" s="1526"/>
      <c r="M50" s="1526"/>
      <c r="N50" s="1526"/>
      <c r="O50" s="1526"/>
      <c r="P50" s="1526"/>
      <c r="Q50" s="1526"/>
      <c r="R50" s="1467"/>
      <c r="S50" s="547"/>
      <c r="T50" s="547"/>
      <c r="U50" s="547"/>
      <c r="V50" s="547"/>
      <c r="W50" s="547"/>
      <c r="X50" s="547"/>
      <c r="Y50" s="547"/>
      <c r="Z50" s="547"/>
      <c r="AA50" s="547"/>
      <c r="AB50" s="547"/>
      <c r="AC50" s="547"/>
      <c r="AD50" s="547"/>
      <c r="AE50" s="547"/>
      <c r="AF50" s="547"/>
      <c r="AG50" s="547"/>
      <c r="AH50" s="1468"/>
      <c r="AI50" s="547"/>
      <c r="AJ50" s="547"/>
      <c r="AK50" s="547"/>
      <c r="AL50" s="547"/>
      <c r="AM50" s="547"/>
      <c r="AN50" s="547"/>
      <c r="AO50" s="547"/>
      <c r="AP50" s="547"/>
      <c r="AQ50" s="547"/>
      <c r="AR50" s="547"/>
      <c r="AS50" s="547"/>
      <c r="AT50" s="547"/>
      <c r="AU50" s="547"/>
      <c r="AV50" s="547"/>
      <c r="AW50" s="547"/>
      <c r="AX50" s="1468"/>
      <c r="AY50" s="1468"/>
    </row>
    <row r="51" spans="1:51" s="1470" customFormat="1" ht="19.5" customHeight="1" x14ac:dyDescent="0.25">
      <c r="A51" s="1466"/>
      <c r="B51" s="1524"/>
      <c r="C51" s="1525"/>
      <c r="D51" s="1525"/>
      <c r="E51" s="1525"/>
      <c r="F51" s="1526"/>
      <c r="G51" s="1526"/>
      <c r="H51" s="1526"/>
      <c r="I51" s="1526"/>
      <c r="J51" s="1526"/>
      <c r="K51" s="1526"/>
      <c r="L51" s="1526"/>
      <c r="M51" s="1526"/>
      <c r="N51" s="1526"/>
      <c r="O51" s="1526"/>
      <c r="P51" s="1526"/>
      <c r="Q51" s="1526"/>
      <c r="R51" s="1467"/>
      <c r="S51" s="547"/>
      <c r="T51" s="547"/>
      <c r="U51" s="547"/>
      <c r="V51" s="547"/>
      <c r="W51" s="547"/>
      <c r="X51" s="547"/>
      <c r="Y51" s="547"/>
      <c r="Z51" s="547"/>
      <c r="AA51" s="547"/>
      <c r="AB51" s="547"/>
      <c r="AC51" s="547"/>
      <c r="AD51" s="547"/>
      <c r="AE51" s="547"/>
      <c r="AF51" s="547"/>
      <c r="AG51" s="547">
        <v>-4265885082.4650002</v>
      </c>
      <c r="AH51" s="1468"/>
      <c r="AI51" s="1468"/>
      <c r="AJ51" s="1468"/>
      <c r="AK51" s="1468"/>
      <c r="AL51" s="1468"/>
      <c r="AM51" s="1468"/>
      <c r="AN51" s="1468"/>
      <c r="AO51" s="1468"/>
      <c r="AP51" s="1468"/>
      <c r="AQ51" s="1468"/>
      <c r="AR51" s="1468"/>
      <c r="AS51" s="1468"/>
      <c r="AT51" s="1468"/>
      <c r="AU51" s="1468"/>
      <c r="AV51" s="1468"/>
      <c r="AW51" s="1468"/>
      <c r="AX51" s="1468"/>
      <c r="AY51" s="1468"/>
    </row>
    <row r="52" spans="1:51" s="1470" customFormat="1" x14ac:dyDescent="0.25">
      <c r="A52" s="1466"/>
      <c r="B52" s="1524"/>
      <c r="C52" s="1525"/>
      <c r="D52" s="22"/>
      <c r="E52" s="22"/>
      <c r="F52" s="1526"/>
      <c r="G52" s="1526"/>
      <c r="H52" s="1526"/>
      <c r="I52" s="1526"/>
      <c r="J52" s="1526"/>
      <c r="K52" s="1526"/>
      <c r="L52" s="1526"/>
      <c r="M52" s="1526"/>
      <c r="N52" s="1526"/>
      <c r="O52" s="1526"/>
      <c r="P52" s="1526"/>
      <c r="Q52" s="1526"/>
      <c r="R52" s="1467"/>
      <c r="S52" s="547"/>
      <c r="T52" s="547"/>
      <c r="U52" s="547"/>
      <c r="V52" s="547"/>
      <c r="W52" s="547"/>
      <c r="X52" s="547"/>
      <c r="Y52" s="547"/>
      <c r="Z52" s="547"/>
      <c r="AA52" s="547"/>
      <c r="AB52" s="547"/>
      <c r="AC52" s="547"/>
      <c r="AD52" s="547"/>
      <c r="AE52" s="547"/>
      <c r="AF52" s="547"/>
      <c r="AG52" s="547"/>
      <c r="AH52" s="1468"/>
      <c r="AI52" s="1468"/>
      <c r="AJ52" s="1468"/>
      <c r="AK52" s="1468"/>
      <c r="AL52" s="1468"/>
      <c r="AM52" s="1468"/>
      <c r="AN52" s="1468"/>
      <c r="AO52" s="1468"/>
      <c r="AP52" s="1468"/>
      <c r="AQ52" s="1468"/>
      <c r="AR52" s="1468"/>
      <c r="AS52" s="1468"/>
      <c r="AT52" s="1468"/>
      <c r="AU52" s="1468"/>
      <c r="AV52" s="1468"/>
      <c r="AW52" s="1468"/>
      <c r="AX52" s="1468"/>
      <c r="AY52" s="1468"/>
    </row>
    <row r="53" spans="1:51" s="1470" customFormat="1" x14ac:dyDescent="0.25">
      <c r="A53" s="1466"/>
      <c r="B53" s="1524"/>
      <c r="C53" s="1525"/>
      <c r="D53" s="22"/>
      <c r="E53" s="22"/>
      <c r="F53" s="1526"/>
      <c r="G53" s="1526"/>
      <c r="H53" s="1526"/>
      <c r="I53" s="1526"/>
      <c r="J53" s="1526"/>
      <c r="K53" s="1526"/>
      <c r="L53" s="1526"/>
      <c r="M53" s="1526"/>
      <c r="N53" s="1526"/>
      <c r="O53" s="1526"/>
      <c r="P53" s="1526"/>
      <c r="Q53" s="1526"/>
      <c r="R53" s="1467"/>
      <c r="S53" s="547"/>
      <c r="T53" s="547"/>
      <c r="U53" s="547"/>
      <c r="V53" s="547"/>
      <c r="W53" s="547"/>
      <c r="X53" s="547"/>
      <c r="Y53" s="547"/>
      <c r="Z53" s="547"/>
      <c r="AA53" s="547"/>
      <c r="AB53" s="547"/>
      <c r="AC53" s="547"/>
      <c r="AD53" s="547"/>
      <c r="AE53" s="547"/>
      <c r="AF53" s="547"/>
      <c r="AG53" s="547"/>
      <c r="AH53" s="1468"/>
      <c r="AI53" s="1468"/>
      <c r="AJ53" s="1468"/>
      <c r="AK53" s="1468"/>
      <c r="AL53" s="1468"/>
      <c r="AM53" s="1468"/>
      <c r="AN53" s="1468"/>
      <c r="AO53" s="1468"/>
      <c r="AP53" s="1468"/>
      <c r="AQ53" s="1468"/>
      <c r="AR53" s="1468"/>
      <c r="AS53" s="1468"/>
      <c r="AT53" s="1468"/>
      <c r="AU53" s="1468"/>
      <c r="AV53" s="1468"/>
      <c r="AW53" s="1468"/>
      <c r="AX53" s="1468"/>
      <c r="AY53" s="1468"/>
    </row>
    <row r="54" spans="1:51" s="1470" customFormat="1" ht="17.25" thickBot="1" x14ac:dyDescent="0.3">
      <c r="A54" s="1466"/>
      <c r="B54" s="1466"/>
      <c r="C54" s="1466"/>
      <c r="D54" s="1466"/>
      <c r="E54" s="1466"/>
      <c r="F54" s="1466"/>
      <c r="G54" s="1466"/>
      <c r="H54" s="1466"/>
      <c r="I54" s="1466"/>
      <c r="J54" s="1466"/>
      <c r="K54" s="1466"/>
      <c r="L54" s="1466"/>
      <c r="M54" s="1466"/>
      <c r="N54" s="1466"/>
      <c r="O54" s="1466"/>
      <c r="P54" s="1466"/>
      <c r="Q54" s="1466"/>
      <c r="R54" s="1467"/>
      <c r="S54" s="547" t="s">
        <v>163</v>
      </c>
      <c r="T54" s="547" t="s">
        <v>164</v>
      </c>
      <c r="U54" s="547"/>
      <c r="V54" s="547"/>
      <c r="W54" s="547"/>
      <c r="X54" s="547"/>
      <c r="Y54" s="547"/>
      <c r="Z54" s="547"/>
      <c r="AA54" s="547"/>
      <c r="AB54" s="547"/>
      <c r="AC54" s="547"/>
      <c r="AD54" s="547"/>
      <c r="AE54" s="547"/>
      <c r="AF54" s="547"/>
      <c r="AG54" s="547"/>
      <c r="AH54" s="1468"/>
      <c r="AI54" s="547"/>
      <c r="AJ54" s="547"/>
      <c r="AK54" s="547"/>
      <c r="AL54" s="547"/>
      <c r="AM54" s="547"/>
      <c r="AN54" s="547"/>
      <c r="AO54" s="547"/>
      <c r="AP54" s="547"/>
      <c r="AQ54" s="547"/>
      <c r="AR54" s="547"/>
      <c r="AS54" s="547"/>
      <c r="AT54" s="547"/>
      <c r="AU54" s="547"/>
      <c r="AV54" s="547"/>
      <c r="AW54" s="547"/>
      <c r="AX54" s="1468"/>
      <c r="AY54" s="1468"/>
    </row>
    <row r="55" spans="1:51" s="1470" customFormat="1" ht="28.15" customHeight="1" thickBot="1" x14ac:dyDescent="0.3">
      <c r="A55" s="1466"/>
      <c r="B55" s="2033" t="s">
        <v>1405</v>
      </c>
      <c r="C55" s="2034"/>
      <c r="D55" s="1527" t="s">
        <v>1404</v>
      </c>
      <c r="E55" s="1528" t="s">
        <v>1283</v>
      </c>
      <c r="F55" s="1529" t="s">
        <v>1284</v>
      </c>
      <c r="G55" s="1529" t="s">
        <v>1285</v>
      </c>
      <c r="H55" s="1529" t="s">
        <v>1286</v>
      </c>
      <c r="I55" s="1529" t="s">
        <v>1287</v>
      </c>
      <c r="J55" s="1529" t="s">
        <v>1288</v>
      </c>
      <c r="K55" s="1529" t="s">
        <v>1289</v>
      </c>
      <c r="L55" s="1529" t="s">
        <v>1290</v>
      </c>
      <c r="M55" s="1529" t="s">
        <v>1305</v>
      </c>
      <c r="N55" s="1529" t="s">
        <v>1292</v>
      </c>
      <c r="O55" s="1529" t="s">
        <v>1293</v>
      </c>
      <c r="P55" s="1530" t="s">
        <v>1294</v>
      </c>
      <c r="Q55" s="1531" t="s">
        <v>1127</v>
      </c>
      <c r="R55" s="1467"/>
      <c r="S55" s="547" t="s">
        <v>165</v>
      </c>
      <c r="T55" s="547" t="s">
        <v>292</v>
      </c>
      <c r="U55" s="547"/>
      <c r="V55" s="547"/>
      <c r="W55" s="547"/>
      <c r="X55" s="547"/>
      <c r="Y55" s="547"/>
      <c r="Z55" s="547"/>
      <c r="AA55" s="547"/>
      <c r="AB55" s="547"/>
      <c r="AC55" s="547"/>
      <c r="AD55" s="547"/>
      <c r="AE55" s="547"/>
      <c r="AF55" s="547"/>
      <c r="AG55" s="547"/>
      <c r="AH55" s="1468"/>
      <c r="AI55" s="1065" t="s">
        <v>301</v>
      </c>
      <c r="AJ55" s="547" t="s">
        <v>1868</v>
      </c>
      <c r="AK55" s="547"/>
      <c r="AL55" s="547"/>
      <c r="AM55" s="547"/>
      <c r="AN55" s="547"/>
      <c r="AO55" s="547"/>
      <c r="AP55" s="547"/>
      <c r="AQ55" s="547"/>
      <c r="AR55" s="547"/>
      <c r="AS55" s="547"/>
      <c r="AT55" s="547"/>
      <c r="AU55" s="547"/>
      <c r="AV55" s="547"/>
      <c r="AW55" s="547"/>
      <c r="AX55" s="1468"/>
      <c r="AY55" s="1468"/>
    </row>
    <row r="56" spans="1:51" s="1470" customFormat="1" ht="19.5" customHeight="1" x14ac:dyDescent="0.25">
      <c r="A56" s="1466"/>
      <c r="B56" s="2035"/>
      <c r="C56" s="2036"/>
      <c r="D56" s="1532" t="s">
        <v>1368</v>
      </c>
      <c r="E56" s="1533">
        <v>4183463.94</v>
      </c>
      <c r="F56" s="1534">
        <v>3989253.66</v>
      </c>
      <c r="G56" s="1534">
        <v>3955670.54</v>
      </c>
      <c r="H56" s="1534">
        <v>690106.44</v>
      </c>
      <c r="I56" s="1534">
        <v>3580160.13</v>
      </c>
      <c r="J56" s="1534">
        <v>4171628.47</v>
      </c>
      <c r="K56" s="1534">
        <v>3372963.05</v>
      </c>
      <c r="L56" s="1534">
        <v>3088822.94</v>
      </c>
      <c r="M56" s="1534">
        <v>3227210.23</v>
      </c>
      <c r="N56" s="1534">
        <v>3552709.14</v>
      </c>
      <c r="O56" s="1534">
        <v>3097016.3500000006</v>
      </c>
      <c r="P56" s="1535">
        <v>4321428.57</v>
      </c>
      <c r="Q56" s="1536">
        <f>+SUM(E56:P56)</f>
        <v>41230433.460000001</v>
      </c>
      <c r="R56" s="1467"/>
      <c r="S56" s="547" t="s">
        <v>167</v>
      </c>
      <c r="T56" s="547" t="s">
        <v>294</v>
      </c>
      <c r="U56" s="547"/>
      <c r="V56" s="547"/>
      <c r="W56" s="547"/>
      <c r="X56" s="547"/>
      <c r="Y56" s="547"/>
      <c r="Z56" s="547"/>
      <c r="AA56" s="547"/>
      <c r="AB56" s="547"/>
      <c r="AC56" s="547"/>
      <c r="AD56" s="547"/>
      <c r="AE56" s="547"/>
      <c r="AF56" s="547"/>
      <c r="AG56" s="1468"/>
      <c r="AH56" s="1468"/>
      <c r="AI56" s="1065" t="s">
        <v>163</v>
      </c>
      <c r="AJ56" s="547" t="s">
        <v>164</v>
      </c>
      <c r="AK56" s="547"/>
      <c r="AL56" s="547"/>
      <c r="AM56" s="547"/>
      <c r="AN56" s="547"/>
      <c r="AO56" s="547"/>
      <c r="AP56" s="547"/>
      <c r="AQ56" s="547"/>
      <c r="AR56" s="547"/>
      <c r="AS56" s="547"/>
      <c r="AT56" s="547"/>
      <c r="AU56" s="547"/>
      <c r="AV56" s="547"/>
      <c r="AW56" s="547"/>
      <c r="AX56" s="1468"/>
      <c r="AY56" s="1468"/>
    </row>
    <row r="57" spans="1:51" s="1470" customFormat="1" ht="19.5" customHeight="1" x14ac:dyDescent="0.25">
      <c r="A57" s="1466"/>
      <c r="B57" s="2035"/>
      <c r="C57" s="2036"/>
      <c r="D57" s="1537" t="s">
        <v>1367</v>
      </c>
      <c r="E57" s="1538">
        <v>69057.290000000008</v>
      </c>
      <c r="F57" s="1539">
        <v>43056.21</v>
      </c>
      <c r="G57" s="1539">
        <v>47766.95</v>
      </c>
      <c r="H57" s="1539">
        <v>54572.95</v>
      </c>
      <c r="I57" s="1539">
        <v>50029.189999999995</v>
      </c>
      <c r="J57" s="1539">
        <v>86913.94</v>
      </c>
      <c r="K57" s="1539">
        <v>98392.87999999999</v>
      </c>
      <c r="L57" s="1539">
        <v>107161.45</v>
      </c>
      <c r="M57" s="1539">
        <v>113098.51</v>
      </c>
      <c r="N57" s="1539">
        <v>111723.27</v>
      </c>
      <c r="O57" s="1539">
        <v>107476.93</v>
      </c>
      <c r="P57" s="1540">
        <v>84889.66</v>
      </c>
      <c r="Q57" s="1541">
        <f t="shared" ref="Q57:Q61" si="2">+SUM(E57:P57)</f>
        <v>974139.2300000001</v>
      </c>
      <c r="R57" s="1467"/>
      <c r="S57" s="547"/>
      <c r="T57" s="547"/>
      <c r="U57" s="547"/>
      <c r="V57" s="547"/>
      <c r="W57" s="547"/>
      <c r="X57" s="547"/>
      <c r="Y57" s="547"/>
      <c r="Z57" s="547"/>
      <c r="AA57" s="547"/>
      <c r="AB57" s="547"/>
      <c r="AC57" s="547"/>
      <c r="AD57" s="547"/>
      <c r="AE57" s="547"/>
      <c r="AF57" s="547"/>
      <c r="AG57" s="1468"/>
      <c r="AH57" s="1468"/>
      <c r="AI57" s="1065" t="s">
        <v>165</v>
      </c>
      <c r="AJ57" s="547" t="s">
        <v>292</v>
      </c>
      <c r="AK57" s="1469"/>
      <c r="AL57" s="1469"/>
      <c r="AM57" s="1468"/>
      <c r="AN57" s="1468"/>
      <c r="AO57" s="1468"/>
      <c r="AP57" s="1468"/>
      <c r="AQ57" s="1468"/>
      <c r="AR57" s="1468"/>
      <c r="AS57" s="1468"/>
      <c r="AT57" s="1468"/>
      <c r="AU57" s="1468"/>
      <c r="AV57" s="1468"/>
      <c r="AW57" s="547"/>
      <c r="AX57" s="1468"/>
      <c r="AY57" s="1468"/>
    </row>
    <row r="58" spans="1:51" s="1470" customFormat="1" ht="19.5" customHeight="1" x14ac:dyDescent="0.25">
      <c r="A58" s="1466"/>
      <c r="B58" s="2035"/>
      <c r="C58" s="2036"/>
      <c r="D58" s="1537" t="s">
        <v>1373</v>
      </c>
      <c r="E58" s="1538">
        <v>585442.31999999995</v>
      </c>
      <c r="F58" s="1539">
        <v>947885.3400000002</v>
      </c>
      <c r="G58" s="1539">
        <v>862006.68</v>
      </c>
      <c r="H58" s="1539">
        <v>1220117.9900000002</v>
      </c>
      <c r="I58" s="1539">
        <v>2087086.18</v>
      </c>
      <c r="J58" s="1539">
        <v>6858411.0600000005</v>
      </c>
      <c r="K58" s="1542">
        <v>23123877.440000001</v>
      </c>
      <c r="L58" s="1542">
        <v>15895493.731999995</v>
      </c>
      <c r="M58" s="1542">
        <v>12004871.640000001</v>
      </c>
      <c r="N58" s="1539">
        <v>1062334.99</v>
      </c>
      <c r="O58" s="1542">
        <v>808968.8600000001</v>
      </c>
      <c r="P58" s="1543">
        <v>594287.13</v>
      </c>
      <c r="Q58" s="1544">
        <f t="shared" si="2"/>
        <v>66050783.362000003</v>
      </c>
      <c r="R58" s="1467"/>
      <c r="S58" s="547" t="s">
        <v>1363</v>
      </c>
      <c r="T58" s="547" t="s">
        <v>1302</v>
      </c>
      <c r="U58" s="547"/>
      <c r="V58" s="547"/>
      <c r="W58" s="547"/>
      <c r="X58" s="547"/>
      <c r="Y58" s="547"/>
      <c r="Z58" s="547"/>
      <c r="AA58" s="547"/>
      <c r="AB58" s="547"/>
      <c r="AC58" s="547"/>
      <c r="AD58" s="547"/>
      <c r="AE58" s="547"/>
      <c r="AF58" s="547"/>
      <c r="AG58" s="547"/>
      <c r="AH58" s="1468"/>
      <c r="AI58" s="1065" t="s">
        <v>167</v>
      </c>
      <c r="AJ58" s="547" t="s">
        <v>294</v>
      </c>
      <c r="AK58" s="1469"/>
      <c r="AL58" s="1469"/>
      <c r="AM58" s="1468"/>
      <c r="AN58" s="1468"/>
      <c r="AO58" s="1468"/>
      <c r="AP58" s="1468"/>
      <c r="AQ58" s="1468"/>
      <c r="AR58" s="1468"/>
      <c r="AS58" s="1468"/>
      <c r="AT58" s="1468"/>
      <c r="AU58" s="1468"/>
      <c r="AV58" s="1468"/>
      <c r="AW58" s="547"/>
      <c r="AX58" s="1468"/>
      <c r="AY58" s="1468"/>
    </row>
    <row r="59" spans="1:51" s="1470" customFormat="1" ht="19.5" customHeight="1" x14ac:dyDescent="0.25">
      <c r="A59" s="1466"/>
      <c r="B59" s="2035"/>
      <c r="C59" s="2036"/>
      <c r="D59" s="1537" t="s">
        <v>1375</v>
      </c>
      <c r="E59" s="1538">
        <v>373769613.54000002</v>
      </c>
      <c r="F59" s="1539">
        <v>299980993.15399998</v>
      </c>
      <c r="G59" s="1539">
        <v>424992610.39500004</v>
      </c>
      <c r="H59" s="1539">
        <v>337672173.34800005</v>
      </c>
      <c r="I59" s="1539">
        <v>446428576.91534001</v>
      </c>
      <c r="J59" s="1539">
        <v>543579305.51800001</v>
      </c>
      <c r="K59" s="1539">
        <v>509016983.204</v>
      </c>
      <c r="L59" s="1539">
        <v>558876400.08399999</v>
      </c>
      <c r="M59" s="1539">
        <v>564986943.60500002</v>
      </c>
      <c r="N59" s="1539">
        <v>502276829.35100007</v>
      </c>
      <c r="O59" s="1539">
        <v>431560330.08699995</v>
      </c>
      <c r="P59" s="1540">
        <v>300405136.167</v>
      </c>
      <c r="Q59" s="1541">
        <f t="shared" si="2"/>
        <v>5293545895.3683395</v>
      </c>
      <c r="R59" s="1467"/>
      <c r="S59" s="547" t="s">
        <v>1382</v>
      </c>
      <c r="T59" s="547" t="s">
        <v>826</v>
      </c>
      <c r="U59" s="547" t="s">
        <v>827</v>
      </c>
      <c r="V59" s="547" t="s">
        <v>1272</v>
      </c>
      <c r="W59" s="547" t="s">
        <v>1273</v>
      </c>
      <c r="X59" s="547" t="s">
        <v>1274</v>
      </c>
      <c r="Y59" s="547" t="s">
        <v>1275</v>
      </c>
      <c r="Z59" s="547" t="s">
        <v>1276</v>
      </c>
      <c r="AA59" s="547" t="s">
        <v>1277</v>
      </c>
      <c r="AB59" s="547" t="s">
        <v>1278</v>
      </c>
      <c r="AC59" s="547" t="s">
        <v>1279</v>
      </c>
      <c r="AD59" s="547" t="s">
        <v>1280</v>
      </c>
      <c r="AE59" s="547" t="s">
        <v>1281</v>
      </c>
      <c r="AF59" s="547" t="s">
        <v>290</v>
      </c>
      <c r="AG59" s="547"/>
      <c r="AH59" s="1468"/>
      <c r="AI59" s="1065" t="s">
        <v>1112</v>
      </c>
      <c r="AJ59" s="547" t="s">
        <v>1113</v>
      </c>
      <c r="AK59" s="1469"/>
      <c r="AL59" s="1469"/>
      <c r="AM59" s="1468"/>
      <c r="AN59" s="1468"/>
      <c r="AO59" s="1468"/>
      <c r="AP59" s="1468"/>
      <c r="AQ59" s="1468"/>
      <c r="AR59" s="1468"/>
      <c r="AS59" s="1468"/>
      <c r="AT59" s="1468"/>
      <c r="AU59" s="1468"/>
      <c r="AV59" s="1468"/>
      <c r="AW59" s="547"/>
      <c r="AX59" s="1468"/>
      <c r="AY59" s="1468"/>
    </row>
    <row r="60" spans="1:51" s="1470" customFormat="1" ht="19.5" customHeight="1" x14ac:dyDescent="0.25">
      <c r="A60" s="1466"/>
      <c r="B60" s="2035"/>
      <c r="C60" s="2036"/>
      <c r="D60" s="1537" t="s">
        <v>1377</v>
      </c>
      <c r="E60" s="1538">
        <v>1864988</v>
      </c>
      <c r="F60" s="1539">
        <v>1669619.94</v>
      </c>
      <c r="G60" s="1539">
        <v>1595865.21</v>
      </c>
      <c r="H60" s="1539">
        <v>1775337.37</v>
      </c>
      <c r="I60" s="1539">
        <v>1938469.6799999997</v>
      </c>
      <c r="J60" s="1539">
        <v>1811752.9700000002</v>
      </c>
      <c r="K60" s="1539">
        <v>2007801.9000000001</v>
      </c>
      <c r="L60" s="1539">
        <v>2103582.7800000003</v>
      </c>
      <c r="M60" s="1539">
        <v>1871369.71</v>
      </c>
      <c r="N60" s="1539">
        <v>2094875.53</v>
      </c>
      <c r="O60" s="1539">
        <v>2064427.19</v>
      </c>
      <c r="P60" s="1540">
        <v>2098994.8899999997</v>
      </c>
      <c r="Q60" s="1541">
        <f t="shared" si="2"/>
        <v>22897085.170000006</v>
      </c>
      <c r="R60" s="1467"/>
      <c r="S60" s="547" t="s">
        <v>1368</v>
      </c>
      <c r="T60" s="547">
        <v>4733306.74</v>
      </c>
      <c r="U60" s="547">
        <v>4337562.3599999994</v>
      </c>
      <c r="V60" s="547">
        <v>4900677.07</v>
      </c>
      <c r="W60" s="547">
        <v>3911088.68</v>
      </c>
      <c r="X60" s="547">
        <v>3820222.18</v>
      </c>
      <c r="Y60" s="547">
        <v>3320549.63</v>
      </c>
      <c r="Z60" s="547">
        <v>3824580.6499999994</v>
      </c>
      <c r="AA60" s="547">
        <v>4133233.75</v>
      </c>
      <c r="AB60" s="547">
        <v>4027903.96</v>
      </c>
      <c r="AC60" s="547">
        <v>4169639.7800000003</v>
      </c>
      <c r="AD60" s="547">
        <v>3469226.24</v>
      </c>
      <c r="AE60" s="547">
        <v>3082769.6799999997</v>
      </c>
      <c r="AF60" s="547">
        <v>47730760.719999999</v>
      </c>
      <c r="AG60" s="547"/>
      <c r="AH60" s="1468"/>
      <c r="AI60" s="547"/>
      <c r="AJ60" s="547"/>
      <c r="AK60" s="547"/>
      <c r="AL60" s="547"/>
      <c r="AM60" s="1468"/>
      <c r="AN60" s="1468"/>
      <c r="AO60" s="1468"/>
      <c r="AP60" s="1468"/>
      <c r="AQ60" s="1468"/>
      <c r="AR60" s="1468"/>
      <c r="AS60" s="1468"/>
      <c r="AT60" s="1468"/>
      <c r="AU60" s="1468"/>
      <c r="AV60" s="1468"/>
      <c r="AW60" s="547"/>
      <c r="AX60" s="1468"/>
      <c r="AY60" s="1468"/>
    </row>
    <row r="61" spans="1:51" s="1470" customFormat="1" ht="19.5" customHeight="1" thickBot="1" x14ac:dyDescent="0.3">
      <c r="A61" s="1466"/>
      <c r="B61" s="2037"/>
      <c r="C61" s="2038"/>
      <c r="D61" s="1545" t="s">
        <v>1379</v>
      </c>
      <c r="E61" s="1546">
        <v>21630</v>
      </c>
      <c r="F61" s="1547">
        <v>42756</v>
      </c>
      <c r="G61" s="1547">
        <v>131460</v>
      </c>
      <c r="H61" s="1547">
        <v>0</v>
      </c>
      <c r="I61" s="1547">
        <v>208488</v>
      </c>
      <c r="J61" s="1547">
        <v>0</v>
      </c>
      <c r="K61" s="1548">
        <v>392238</v>
      </c>
      <c r="L61" s="1547">
        <v>656754</v>
      </c>
      <c r="M61" s="1547">
        <v>981624</v>
      </c>
      <c r="N61" s="1548">
        <v>38640</v>
      </c>
      <c r="O61" s="1547">
        <v>22302</v>
      </c>
      <c r="P61" s="1549">
        <v>28560</v>
      </c>
      <c r="Q61" s="1550">
        <f t="shared" si="2"/>
        <v>2524452</v>
      </c>
      <c r="R61" s="1467"/>
      <c r="S61" s="547" t="s">
        <v>1367</v>
      </c>
      <c r="T61" s="547">
        <v>71840.3</v>
      </c>
      <c r="U61" s="547">
        <v>74950.44</v>
      </c>
      <c r="V61" s="547">
        <v>61692.959999999999</v>
      </c>
      <c r="W61" s="547">
        <v>49337.409999999996</v>
      </c>
      <c r="X61" s="547">
        <v>64055.34</v>
      </c>
      <c r="Y61" s="547">
        <v>104801.69</v>
      </c>
      <c r="Z61" s="547">
        <v>120588.98999999999</v>
      </c>
      <c r="AA61" s="547">
        <v>126292.84</v>
      </c>
      <c r="AB61" s="547">
        <v>63264.4</v>
      </c>
      <c r="AC61" s="547">
        <v>120181.06</v>
      </c>
      <c r="AD61" s="547">
        <v>107350.54000000001</v>
      </c>
      <c r="AE61" s="547">
        <v>84374.709999999992</v>
      </c>
      <c r="AF61" s="547">
        <v>1048730.68</v>
      </c>
      <c r="AG61" s="547"/>
      <c r="AH61" s="1468"/>
      <c r="AI61" s="547" t="s">
        <v>1363</v>
      </c>
      <c r="AJ61" s="547" t="s">
        <v>1302</v>
      </c>
      <c r="AK61" s="547"/>
      <c r="AL61" s="547"/>
      <c r="AM61" s="547"/>
      <c r="AN61" s="547"/>
      <c r="AO61" s="547"/>
      <c r="AP61" s="547"/>
      <c r="AQ61" s="547"/>
      <c r="AR61" s="547"/>
      <c r="AS61" s="547"/>
      <c r="AT61" s="547"/>
      <c r="AU61" s="547"/>
      <c r="AV61" s="547"/>
      <c r="AW61" s="547"/>
      <c r="AX61" s="1468"/>
      <c r="AY61" s="1468"/>
    </row>
    <row r="62" spans="1:51" s="1470" customFormat="1" x14ac:dyDescent="0.25">
      <c r="A62" s="1466"/>
      <c r="B62" s="1466"/>
      <c r="C62" s="1466"/>
      <c r="D62" s="1551" t="s">
        <v>1406</v>
      </c>
      <c r="E62" s="1466"/>
      <c r="F62" s="1466"/>
      <c r="G62" s="1466"/>
      <c r="H62" s="1466"/>
      <c r="I62" s="1466"/>
      <c r="J62" s="1466"/>
      <c r="K62" s="1466"/>
      <c r="L62" s="1466"/>
      <c r="M62" s="1466"/>
      <c r="N62" s="1466"/>
      <c r="O62" s="1466"/>
      <c r="P62" s="1466"/>
      <c r="Q62" s="1466"/>
      <c r="R62" s="1467"/>
      <c r="S62" s="547" t="s">
        <v>1375</v>
      </c>
      <c r="T62" s="547">
        <v>219802627.96900001</v>
      </c>
      <c r="U62" s="547">
        <v>234990891.83499998</v>
      </c>
      <c r="V62" s="547">
        <v>276275117.92900002</v>
      </c>
      <c r="W62" s="547">
        <v>222936226.044</v>
      </c>
      <c r="X62" s="547">
        <v>347413492.04199994</v>
      </c>
      <c r="Y62" s="547">
        <v>414355726.435</v>
      </c>
      <c r="Z62" s="547">
        <v>428082142.17500001</v>
      </c>
      <c r="AA62" s="547">
        <v>485660855.38200003</v>
      </c>
      <c r="AB62" s="547">
        <v>481547500.23799986</v>
      </c>
      <c r="AC62" s="547">
        <v>404791127.38499999</v>
      </c>
      <c r="AD62" s="547">
        <v>364633216.66999996</v>
      </c>
      <c r="AE62" s="547">
        <v>307431793.97000003</v>
      </c>
      <c r="AF62" s="547">
        <v>4187920718.0740004</v>
      </c>
      <c r="AG62" s="547"/>
      <c r="AH62" s="1468"/>
      <c r="AI62" s="547" t="s">
        <v>1382</v>
      </c>
      <c r="AJ62" s="547" t="s">
        <v>826</v>
      </c>
      <c r="AK62" s="547" t="s">
        <v>827</v>
      </c>
      <c r="AL62" s="547" t="s">
        <v>1272</v>
      </c>
      <c r="AM62" s="547" t="s">
        <v>1273</v>
      </c>
      <c r="AN62" s="547" t="s">
        <v>1274</v>
      </c>
      <c r="AO62" s="547" t="s">
        <v>1275</v>
      </c>
      <c r="AP62" s="547" t="s">
        <v>1276</v>
      </c>
      <c r="AQ62" s="547" t="s">
        <v>1277</v>
      </c>
      <c r="AR62" s="547" t="s">
        <v>1278</v>
      </c>
      <c r="AS62" s="547" t="s">
        <v>1279</v>
      </c>
      <c r="AT62" s="547" t="s">
        <v>1280</v>
      </c>
      <c r="AU62" s="547" t="s">
        <v>1281</v>
      </c>
      <c r="AV62" s="547" t="s">
        <v>290</v>
      </c>
      <c r="AW62" s="547"/>
      <c r="AX62" s="1468"/>
      <c r="AY62" s="1468"/>
    </row>
    <row r="63" spans="1:51" s="1470" customFormat="1" x14ac:dyDescent="0.25">
      <c r="A63" s="1466"/>
      <c r="B63" s="1466"/>
      <c r="C63" s="1466"/>
      <c r="D63" s="1466"/>
      <c r="E63" s="1466"/>
      <c r="F63" s="1466"/>
      <c r="G63" s="1466"/>
      <c r="H63" s="1466"/>
      <c r="I63" s="1466"/>
      <c r="J63" s="1466"/>
      <c r="K63" s="1466"/>
      <c r="L63" s="1466"/>
      <c r="M63" s="1466"/>
      <c r="N63" s="1466"/>
      <c r="O63" s="1466"/>
      <c r="P63" s="1466"/>
      <c r="Q63" s="1466"/>
      <c r="R63" s="1467"/>
      <c r="S63" s="547" t="s">
        <v>1377</v>
      </c>
      <c r="T63" s="547">
        <v>1774365.4</v>
      </c>
      <c r="U63" s="547">
        <v>1626815.56</v>
      </c>
      <c r="V63" s="547">
        <v>1766935.03</v>
      </c>
      <c r="W63" s="547">
        <v>1770143.92</v>
      </c>
      <c r="X63" s="547">
        <v>1803013.27</v>
      </c>
      <c r="Y63" s="547">
        <v>1767904.81</v>
      </c>
      <c r="Z63" s="547">
        <v>1781259.75</v>
      </c>
      <c r="AA63" s="547">
        <v>1896398.0699999998</v>
      </c>
      <c r="AB63" s="547">
        <v>1914346.44</v>
      </c>
      <c r="AC63" s="547">
        <v>1937095.61</v>
      </c>
      <c r="AD63" s="547">
        <v>1877257.49</v>
      </c>
      <c r="AE63" s="547">
        <v>1938303.4</v>
      </c>
      <c r="AF63" s="547">
        <v>21853838.749999996</v>
      </c>
      <c r="AG63" s="547"/>
      <c r="AH63" s="1468"/>
      <c r="AI63" s="547" t="s">
        <v>1368</v>
      </c>
      <c r="AJ63" s="547">
        <v>4183463.94</v>
      </c>
      <c r="AK63" s="547">
        <v>3989253.66</v>
      </c>
      <c r="AL63" s="547">
        <v>3955670.54</v>
      </c>
      <c r="AM63" s="547">
        <v>690106.44</v>
      </c>
      <c r="AN63" s="547">
        <v>3580160.13</v>
      </c>
      <c r="AO63" s="547">
        <v>4171628.47</v>
      </c>
      <c r="AP63" s="547">
        <v>3372963.05</v>
      </c>
      <c r="AQ63" s="547">
        <v>3088822.94</v>
      </c>
      <c r="AR63" s="547">
        <v>3227210.23</v>
      </c>
      <c r="AS63" s="547">
        <v>3552709.14</v>
      </c>
      <c r="AT63" s="547">
        <v>3097016.3500000006</v>
      </c>
      <c r="AU63" s="547">
        <v>4321428.57</v>
      </c>
      <c r="AV63" s="547">
        <v>41230433.460000001</v>
      </c>
      <c r="AW63" s="547"/>
      <c r="AX63" s="1468"/>
      <c r="AY63" s="1468"/>
    </row>
    <row r="64" spans="1:51" s="1470" customFormat="1" ht="18" x14ac:dyDescent="0.25">
      <c r="A64" s="1466"/>
      <c r="B64" s="1466"/>
      <c r="C64" s="1466"/>
      <c r="D64" s="1552" t="s">
        <v>1391</v>
      </c>
      <c r="E64" s="1466" t="s">
        <v>1897</v>
      </c>
      <c r="F64" s="1553"/>
      <c r="G64" s="1553"/>
      <c r="H64" s="1552" t="s">
        <v>1407</v>
      </c>
      <c r="I64" s="1466" t="s">
        <v>1898</v>
      </c>
      <c r="J64" s="1466"/>
      <c r="K64" s="1466"/>
      <c r="L64" s="1553"/>
      <c r="M64" s="1553"/>
      <c r="N64" s="1466"/>
      <c r="O64" s="1466"/>
      <c r="P64" s="1554"/>
      <c r="Q64" s="1553"/>
      <c r="R64" s="1467"/>
      <c r="S64" s="547" t="s">
        <v>1379</v>
      </c>
      <c r="T64" s="547">
        <v>58254</v>
      </c>
      <c r="U64" s="547">
        <v>78288</v>
      </c>
      <c r="V64" s="547">
        <v>46410</v>
      </c>
      <c r="W64" s="547"/>
      <c r="X64" s="547">
        <v>158634</v>
      </c>
      <c r="Y64" s="547">
        <v>76062</v>
      </c>
      <c r="Z64" s="547">
        <v>23226</v>
      </c>
      <c r="AA64" s="547">
        <v>69552</v>
      </c>
      <c r="AB64" s="547">
        <v>21714</v>
      </c>
      <c r="AC64" s="547">
        <v>43344</v>
      </c>
      <c r="AD64" s="547">
        <v>127806</v>
      </c>
      <c r="AE64" s="547">
        <v>50148</v>
      </c>
      <c r="AF64" s="547">
        <v>753438</v>
      </c>
      <c r="AG64" s="547"/>
      <c r="AH64" s="1468"/>
      <c r="AI64" s="547" t="s">
        <v>1367</v>
      </c>
      <c r="AJ64" s="547">
        <v>69057.290000000008</v>
      </c>
      <c r="AK64" s="547">
        <v>43056.21</v>
      </c>
      <c r="AL64" s="547">
        <v>47766.95</v>
      </c>
      <c r="AM64" s="547">
        <v>54572.95</v>
      </c>
      <c r="AN64" s="547">
        <v>50029.189999999995</v>
      </c>
      <c r="AO64" s="547">
        <v>86913.94</v>
      </c>
      <c r="AP64" s="547">
        <v>98392.87999999999</v>
      </c>
      <c r="AQ64" s="547">
        <v>107161.45</v>
      </c>
      <c r="AR64" s="547">
        <v>113098.51</v>
      </c>
      <c r="AS64" s="547">
        <v>111723.27</v>
      </c>
      <c r="AT64" s="547">
        <v>107476.93</v>
      </c>
      <c r="AU64" s="547">
        <v>84889.66</v>
      </c>
      <c r="AV64" s="547">
        <v>974139.2300000001</v>
      </c>
      <c r="AW64" s="547"/>
      <c r="AX64" s="1468"/>
      <c r="AY64" s="1468"/>
    </row>
    <row r="65" spans="1:51" s="1470" customFormat="1" x14ac:dyDescent="0.25">
      <c r="A65" s="1466"/>
      <c r="B65" s="1466"/>
      <c r="C65" s="1466"/>
      <c r="D65" s="1552" t="s">
        <v>1388</v>
      </c>
      <c r="E65" s="1466" t="s">
        <v>1389</v>
      </c>
      <c r="F65" s="1553"/>
      <c r="G65" s="1553"/>
      <c r="H65" s="1552" t="s">
        <v>1408</v>
      </c>
      <c r="I65" s="1466" t="s">
        <v>1397</v>
      </c>
      <c r="J65" s="1466"/>
      <c r="K65" s="1466"/>
      <c r="L65" s="1553"/>
      <c r="M65" s="1553"/>
      <c r="N65" s="1466"/>
      <c r="O65" s="1466"/>
      <c r="P65" s="1554"/>
      <c r="Q65" s="1553"/>
      <c r="R65" s="1467"/>
      <c r="S65" s="547" t="s">
        <v>290</v>
      </c>
      <c r="T65" s="547">
        <v>226440394.40900001</v>
      </c>
      <c r="U65" s="547">
        <v>241108508.19499999</v>
      </c>
      <c r="V65" s="547">
        <v>283050832.98899996</v>
      </c>
      <c r="W65" s="547">
        <v>228666796.05399999</v>
      </c>
      <c r="X65" s="547">
        <v>353259416.8319999</v>
      </c>
      <c r="Y65" s="547">
        <v>419625044.565</v>
      </c>
      <c r="Z65" s="547">
        <v>433831797.565</v>
      </c>
      <c r="AA65" s="547">
        <v>491886332.042</v>
      </c>
      <c r="AB65" s="547">
        <v>487574729.03799987</v>
      </c>
      <c r="AC65" s="547">
        <v>411061387.83499998</v>
      </c>
      <c r="AD65" s="547">
        <v>370214856.93999994</v>
      </c>
      <c r="AE65" s="547">
        <v>312587389.75999999</v>
      </c>
      <c r="AF65" s="547">
        <v>4259307486.223999</v>
      </c>
      <c r="AG65" s="547"/>
      <c r="AH65" s="1468"/>
      <c r="AI65" s="547" t="s">
        <v>1373</v>
      </c>
      <c r="AJ65" s="547">
        <v>585442.31999999995</v>
      </c>
      <c r="AK65" s="547">
        <v>947885.3400000002</v>
      </c>
      <c r="AL65" s="547">
        <v>862006.68</v>
      </c>
      <c r="AM65" s="547">
        <v>1220117.9900000002</v>
      </c>
      <c r="AN65" s="547">
        <v>2087086.18</v>
      </c>
      <c r="AO65" s="547">
        <v>6858411.0600000005</v>
      </c>
      <c r="AP65" s="547">
        <v>23123877.440000001</v>
      </c>
      <c r="AQ65" s="547">
        <v>15895493.731999995</v>
      </c>
      <c r="AR65" s="547">
        <v>12004871.640000001</v>
      </c>
      <c r="AS65" s="547">
        <v>1062334.99</v>
      </c>
      <c r="AT65" s="547">
        <v>808968.8600000001</v>
      </c>
      <c r="AU65" s="547">
        <v>594287.13</v>
      </c>
      <c r="AV65" s="547">
        <v>66050783.362000003</v>
      </c>
      <c r="AW65" s="547"/>
      <c r="AX65" s="1468"/>
      <c r="AY65" s="1468"/>
    </row>
    <row r="66" spans="1:51" s="1470" customFormat="1" x14ac:dyDescent="0.25">
      <c r="A66" s="1466"/>
      <c r="B66" s="1466"/>
      <c r="C66" s="1466"/>
      <c r="D66" s="1552" t="s">
        <v>1394</v>
      </c>
      <c r="E66" s="1466" t="s">
        <v>1395</v>
      </c>
      <c r="F66" s="1553"/>
      <c r="G66" s="1553"/>
      <c r="H66" s="1552" t="s">
        <v>1392</v>
      </c>
      <c r="I66" s="1466" t="s">
        <v>1393</v>
      </c>
      <c r="J66" s="1466"/>
      <c r="K66" s="1466"/>
      <c r="L66" s="1553"/>
      <c r="M66" s="1553"/>
      <c r="N66" s="1466"/>
      <c r="O66" s="1466"/>
      <c r="P66" s="1553"/>
      <c r="Q66" s="1553"/>
      <c r="R66" s="1467"/>
      <c r="S66" s="547"/>
      <c r="T66" s="547"/>
      <c r="U66" s="547"/>
      <c r="V66" s="547"/>
      <c r="W66" s="547"/>
      <c r="X66" s="547"/>
      <c r="Y66" s="547"/>
      <c r="Z66" s="547"/>
      <c r="AA66" s="547"/>
      <c r="AB66" s="547"/>
      <c r="AC66" s="547"/>
      <c r="AD66" s="547"/>
      <c r="AE66" s="547"/>
      <c r="AF66" s="547"/>
      <c r="AG66" s="547"/>
      <c r="AH66" s="1468"/>
      <c r="AI66" s="547" t="s">
        <v>1375</v>
      </c>
      <c r="AJ66" s="547">
        <v>373769613.54000002</v>
      </c>
      <c r="AK66" s="547">
        <v>299980993.15399998</v>
      </c>
      <c r="AL66" s="547">
        <v>424992610.39500004</v>
      </c>
      <c r="AM66" s="547">
        <v>337672173.34800005</v>
      </c>
      <c r="AN66" s="547">
        <v>446428576.91534001</v>
      </c>
      <c r="AO66" s="547">
        <v>543579305.51800001</v>
      </c>
      <c r="AP66" s="547">
        <v>509016983.204</v>
      </c>
      <c r="AQ66" s="547">
        <v>558876400.08399999</v>
      </c>
      <c r="AR66" s="547">
        <v>564986943.60500002</v>
      </c>
      <c r="AS66" s="547">
        <v>502276829.35100007</v>
      </c>
      <c r="AT66" s="547">
        <v>431560330.08699995</v>
      </c>
      <c r="AU66" s="547">
        <v>300405136.167</v>
      </c>
      <c r="AV66" s="547">
        <v>5293545895.3683395</v>
      </c>
      <c r="AW66" s="547"/>
      <c r="AX66" s="1468"/>
      <c r="AY66" s="1468"/>
    </row>
    <row r="67" spans="1:51" s="1470" customFormat="1" x14ac:dyDescent="0.25">
      <c r="A67" s="1466"/>
      <c r="B67" s="1466"/>
      <c r="C67" s="1466"/>
      <c r="D67" s="1552" t="s">
        <v>1398</v>
      </c>
      <c r="E67" s="1466" t="s">
        <v>1399</v>
      </c>
      <c r="F67" s="1553"/>
      <c r="G67" s="1553"/>
      <c r="H67" s="1553"/>
      <c r="I67" s="1553"/>
      <c r="J67" s="1466"/>
      <c r="K67" s="1466"/>
      <c r="L67" s="1553"/>
      <c r="M67" s="1553"/>
      <c r="N67" s="1466"/>
      <c r="O67" s="1466"/>
      <c r="P67" s="1555"/>
      <c r="Q67" s="1466"/>
      <c r="R67" s="1467"/>
      <c r="S67" s="547"/>
      <c r="T67" s="547"/>
      <c r="U67" s="547"/>
      <c r="V67" s="547"/>
      <c r="W67" s="547"/>
      <c r="X67" s="547"/>
      <c r="Y67" s="547"/>
      <c r="Z67" s="547"/>
      <c r="AA67" s="547"/>
      <c r="AB67" s="547"/>
      <c r="AC67" s="547"/>
      <c r="AD67" s="547"/>
      <c r="AE67" s="547"/>
      <c r="AF67" s="547"/>
      <c r="AG67" s="547"/>
      <c r="AH67" s="1468"/>
      <c r="AI67" s="547" t="s">
        <v>1377</v>
      </c>
      <c r="AJ67" s="547">
        <v>1864988</v>
      </c>
      <c r="AK67" s="547">
        <v>1669619.94</v>
      </c>
      <c r="AL67" s="547">
        <v>1595865.21</v>
      </c>
      <c r="AM67" s="547">
        <v>1775337.37</v>
      </c>
      <c r="AN67" s="547">
        <v>1938469.6799999997</v>
      </c>
      <c r="AO67" s="547">
        <v>1811752.9700000002</v>
      </c>
      <c r="AP67" s="547">
        <v>2007801.9000000001</v>
      </c>
      <c r="AQ67" s="547">
        <v>2103582.7800000003</v>
      </c>
      <c r="AR67" s="547">
        <v>1871369.71</v>
      </c>
      <c r="AS67" s="547">
        <v>2094875.53</v>
      </c>
      <c r="AT67" s="547">
        <v>2064427.19</v>
      </c>
      <c r="AU67" s="547">
        <v>2098994.8899999997</v>
      </c>
      <c r="AV67" s="547">
        <v>22897085.170000006</v>
      </c>
      <c r="AW67" s="547"/>
      <c r="AX67" s="1468"/>
      <c r="AY67" s="1468"/>
    </row>
    <row r="68" spans="1:51" x14ac:dyDescent="0.25">
      <c r="AF68" s="1556"/>
      <c r="AI68" s="547" t="s">
        <v>1379</v>
      </c>
      <c r="AJ68" s="547">
        <v>21630</v>
      </c>
      <c r="AK68" s="547">
        <v>42756</v>
      </c>
      <c r="AL68" s="547">
        <v>131460</v>
      </c>
      <c r="AM68" s="547">
        <v>0</v>
      </c>
      <c r="AN68" s="547">
        <v>208488</v>
      </c>
      <c r="AO68" s="547">
        <v>0</v>
      </c>
      <c r="AP68" s="547">
        <v>392238</v>
      </c>
      <c r="AQ68" s="547">
        <v>656754</v>
      </c>
      <c r="AR68" s="547">
        <v>981624</v>
      </c>
      <c r="AS68" s="547">
        <v>38640</v>
      </c>
      <c r="AT68" s="547">
        <v>22302</v>
      </c>
      <c r="AU68" s="547">
        <v>28560</v>
      </c>
      <c r="AV68" s="547">
        <v>2524452</v>
      </c>
    </row>
    <row r="69" spans="1:51" x14ac:dyDescent="0.25">
      <c r="AI69" s="547" t="s">
        <v>290</v>
      </c>
      <c r="AJ69" s="547">
        <v>380494195.09000003</v>
      </c>
      <c r="AK69" s="547">
        <v>306673564.30399996</v>
      </c>
      <c r="AL69" s="547">
        <v>431585379.77500004</v>
      </c>
      <c r="AM69" s="547">
        <v>341412308.09800005</v>
      </c>
      <c r="AN69" s="547">
        <v>454292810.09534001</v>
      </c>
      <c r="AO69" s="547">
        <v>556508011.95800006</v>
      </c>
      <c r="AP69" s="547">
        <v>538012256.47399998</v>
      </c>
      <c r="AQ69" s="547">
        <v>580728214.98599994</v>
      </c>
      <c r="AR69" s="547">
        <v>583185117.69500005</v>
      </c>
      <c r="AS69" s="547">
        <v>509137112.28100002</v>
      </c>
      <c r="AT69" s="547">
        <v>437660521.41699994</v>
      </c>
      <c r="AU69" s="547">
        <v>307533296.417</v>
      </c>
      <c r="AV69" s="547">
        <v>5427222788.5903397</v>
      </c>
    </row>
    <row r="73" spans="1:51" ht="17.25" x14ac:dyDescent="0.25">
      <c r="AJ73" s="1484">
        <v>380494195.09000003</v>
      </c>
      <c r="AK73" s="1484">
        <v>306673564.30399996</v>
      </c>
      <c r="AL73" s="1484">
        <v>431585379.77500004</v>
      </c>
      <c r="AM73" s="1484">
        <v>341412308.09800005</v>
      </c>
      <c r="AN73" s="1484">
        <v>454292810.09534001</v>
      </c>
      <c r="AO73" s="1484">
        <v>556508011.95800006</v>
      </c>
      <c r="AP73" s="1484">
        <v>538012256.47399998</v>
      </c>
      <c r="AQ73" s="1484">
        <v>580728214.98599994</v>
      </c>
      <c r="AR73" s="1484">
        <v>583185117.69500005</v>
      </c>
      <c r="AS73" s="1484">
        <v>509137112.28100002</v>
      </c>
      <c r="AT73" s="1484">
        <v>437660521.41699994</v>
      </c>
      <c r="AU73" s="1484">
        <v>307533296.417</v>
      </c>
      <c r="AV73" s="1484">
        <v>5427222788.5903397</v>
      </c>
    </row>
    <row r="82" spans="3:19" x14ac:dyDescent="0.25">
      <c r="C82" s="547"/>
      <c r="D82" s="547"/>
      <c r="E82" s="547"/>
      <c r="F82" s="547"/>
      <c r="G82" s="547"/>
      <c r="H82" s="547"/>
      <c r="I82" s="547"/>
      <c r="J82" s="547"/>
    </row>
    <row r="83" spans="3:19" x14ac:dyDescent="0.25">
      <c r="C83" s="547"/>
      <c r="D83" s="547"/>
      <c r="E83" s="547"/>
      <c r="F83" s="547"/>
      <c r="G83" s="547"/>
      <c r="H83" s="547"/>
      <c r="I83" s="547"/>
      <c r="J83" s="547"/>
    </row>
    <row r="84" spans="3:19" x14ac:dyDescent="0.25">
      <c r="C84" s="547"/>
      <c r="D84" s="547"/>
      <c r="E84" s="547"/>
      <c r="F84" s="547"/>
      <c r="G84" s="547"/>
      <c r="H84" s="547"/>
      <c r="I84" s="547"/>
      <c r="J84" s="547"/>
    </row>
    <row r="85" spans="3:19" x14ac:dyDescent="0.25">
      <c r="C85" s="547"/>
      <c r="D85" s="547"/>
      <c r="E85" s="547"/>
      <c r="F85" s="547"/>
      <c r="G85" s="547"/>
      <c r="H85" s="547"/>
      <c r="I85" s="547"/>
      <c r="J85" s="547"/>
    </row>
    <row r="86" spans="3:19" x14ac:dyDescent="0.25">
      <c r="C86" s="547"/>
      <c r="D86" s="547"/>
      <c r="E86" s="547"/>
      <c r="F86" s="547"/>
      <c r="G86" s="547"/>
      <c r="H86" s="547"/>
      <c r="I86" s="547"/>
      <c r="J86" s="547"/>
    </row>
    <row r="87" spans="3:19" x14ac:dyDescent="0.25">
      <c r="C87" s="547"/>
      <c r="D87" s="1470"/>
      <c r="E87" s="1470"/>
      <c r="F87" s="1470"/>
      <c r="G87" s="1470"/>
      <c r="H87" s="1470"/>
      <c r="I87" s="1470"/>
      <c r="J87" s="1470"/>
      <c r="K87" s="1470"/>
      <c r="L87" s="1470"/>
      <c r="M87" s="1470"/>
      <c r="N87" s="1470"/>
      <c r="O87" s="1470"/>
      <c r="P87" s="1470"/>
      <c r="Q87" s="1470"/>
      <c r="R87" s="1468"/>
      <c r="S87" s="1468"/>
    </row>
    <row r="88" spans="3:19" x14ac:dyDescent="0.25">
      <c r="C88" s="547"/>
      <c r="S88" s="1468"/>
    </row>
    <row r="89" spans="3:19" x14ac:dyDescent="0.25">
      <c r="C89" s="547"/>
      <c r="S89" s="1468"/>
    </row>
    <row r="90" spans="3:19" x14ac:dyDescent="0.25">
      <c r="C90" s="547"/>
      <c r="S90" s="1468"/>
    </row>
    <row r="91" spans="3:19" x14ac:dyDescent="0.25">
      <c r="C91" s="547"/>
      <c r="S91" s="1468"/>
    </row>
    <row r="92" spans="3:19" x14ac:dyDescent="0.25">
      <c r="C92" s="547"/>
      <c r="R92" s="1468"/>
      <c r="S92" s="1468"/>
    </row>
    <row r="93" spans="3:19" x14ac:dyDescent="0.25">
      <c r="C93" s="547"/>
      <c r="R93" s="1468"/>
      <c r="S93" s="1468"/>
    </row>
    <row r="94" spans="3:19" x14ac:dyDescent="0.25">
      <c r="C94" s="547"/>
      <c r="R94" s="1468"/>
      <c r="S94" s="1468"/>
    </row>
    <row r="95" spans="3:19" ht="17.25" x14ac:dyDescent="0.25">
      <c r="C95" s="547"/>
      <c r="R95" s="1468"/>
      <c r="S95" s="1484">
        <v>0</v>
      </c>
    </row>
    <row r="96" spans="3:19" ht="17.25" x14ac:dyDescent="0.25">
      <c r="C96" s="547"/>
      <c r="S96" s="1484">
        <v>0</v>
      </c>
    </row>
    <row r="97" spans="3:19" ht="17.25" x14ac:dyDescent="0.25">
      <c r="C97" s="547"/>
      <c r="S97" s="1484">
        <v>0</v>
      </c>
    </row>
    <row r="98" spans="3:19" ht="17.25" x14ac:dyDescent="0.25">
      <c r="C98" s="547"/>
      <c r="S98" s="1484">
        <v>0</v>
      </c>
    </row>
    <row r="99" spans="3:19" ht="17.25" x14ac:dyDescent="0.25">
      <c r="C99" s="547"/>
      <c r="S99" s="1484">
        <v>0</v>
      </c>
    </row>
    <row r="100" spans="3:19" ht="17.25" x14ac:dyDescent="0.25">
      <c r="C100" s="547"/>
      <c r="S100" s="1484">
        <v>0</v>
      </c>
    </row>
    <row r="101" spans="3:19" ht="17.25" x14ac:dyDescent="0.25">
      <c r="C101" s="547"/>
      <c r="S101" s="1484" t="e">
        <v>#REF!</v>
      </c>
    </row>
    <row r="102" spans="3:19" ht="17.25" x14ac:dyDescent="0.25">
      <c r="C102" s="547"/>
      <c r="S102" s="1484"/>
    </row>
    <row r="103" spans="3:19" ht="17.25" x14ac:dyDescent="0.25">
      <c r="C103" s="547"/>
      <c r="S103" s="1484"/>
    </row>
    <row r="104" spans="3:19" x14ac:dyDescent="0.25">
      <c r="C104" s="547"/>
      <c r="S104" s="1468"/>
    </row>
    <row r="105" spans="3:19" ht="17.25" x14ac:dyDescent="0.25">
      <c r="C105" s="547"/>
      <c r="R105" s="1484"/>
    </row>
    <row r="106" spans="3:19" x14ac:dyDescent="0.25">
      <c r="C106" s="547"/>
      <c r="D106" s="547"/>
      <c r="E106" s="547"/>
      <c r="F106" s="547"/>
      <c r="G106" s="547"/>
      <c r="H106" s="547"/>
      <c r="I106" s="547"/>
      <c r="J106" s="547"/>
      <c r="K106" s="547"/>
      <c r="L106" s="547"/>
      <c r="M106" s="547"/>
      <c r="N106" s="547"/>
      <c r="O106" s="547"/>
      <c r="P106" s="547"/>
    </row>
    <row r="107" spans="3:19" x14ac:dyDescent="0.25">
      <c r="C107" s="547"/>
      <c r="D107" s="547"/>
      <c r="E107" s="547"/>
      <c r="F107" s="547"/>
      <c r="G107" s="547"/>
      <c r="H107" s="547"/>
      <c r="I107" s="547"/>
      <c r="J107" s="547"/>
    </row>
    <row r="108" spans="3:19" x14ac:dyDescent="0.25">
      <c r="C108" s="547"/>
      <c r="D108" s="547"/>
      <c r="E108" s="547"/>
      <c r="F108" s="547"/>
      <c r="G108" s="547"/>
      <c r="H108" s="547"/>
      <c r="I108" s="547"/>
      <c r="J108" s="547"/>
    </row>
    <row r="109" spans="3:19" x14ac:dyDescent="0.25">
      <c r="C109" s="547"/>
      <c r="D109" s="547"/>
      <c r="E109" s="547"/>
      <c r="F109" s="547"/>
      <c r="G109" s="547"/>
      <c r="H109" s="547"/>
      <c r="I109" s="547"/>
      <c r="J109" s="547"/>
    </row>
    <row r="110" spans="3:19" x14ac:dyDescent="0.25">
      <c r="C110" s="547"/>
      <c r="D110" s="547"/>
      <c r="E110" s="547"/>
      <c r="F110" s="547"/>
      <c r="G110" s="547"/>
      <c r="H110" s="547"/>
      <c r="I110" s="547"/>
      <c r="J110" s="547"/>
    </row>
    <row r="111" spans="3:19" x14ac:dyDescent="0.25">
      <c r="C111" s="547"/>
      <c r="D111" s="547"/>
      <c r="E111" s="547"/>
      <c r="F111" s="547"/>
      <c r="G111" s="547"/>
      <c r="H111" s="547"/>
      <c r="I111" s="547"/>
      <c r="J111" s="547"/>
    </row>
  </sheetData>
  <mergeCells count="1">
    <mergeCell ref="B55:C61"/>
  </mergeCells>
  <conditionalFormatting sqref="D6:D48">
    <cfRule type="containsText" dxfId="27" priority="8" stopIfTrue="1" operator="containsText" text="CA">
      <formula>NOT(ISERROR(SEARCH("CA",D6)))</formula>
    </cfRule>
    <cfRule type="containsText" dxfId="26" priority="9" stopIfTrue="1" operator="containsText" text="RQ">
      <formula>NOT(ISERROR(SEARCH("RQ",D6)))</formula>
    </cfRule>
    <cfRule type="containsText" dxfId="25" priority="10" stopIfTrue="1" operator="containsText" text="R6">
      <formula>NOT(ISERROR(SEARCH("R6",D6)))</formula>
    </cfRule>
    <cfRule type="containsText" dxfId="24" priority="11" stopIfTrue="1" operator="containsText" text="GN">
      <formula>NOT(ISERROR(SEARCH("GN",D6)))</formula>
    </cfRule>
    <cfRule type="containsText" dxfId="23" priority="12" stopIfTrue="1" operator="containsText" text="D2">
      <formula>NOT(ISERROR(SEARCH("D2",D6)))</formula>
    </cfRule>
    <cfRule type="containsText" dxfId="22" priority="13" stopIfTrue="1" operator="containsText" text="BG">
      <formula>NOT(ISERROR(SEARCH("BG",D6)))</formula>
    </cfRule>
    <cfRule type="containsText" dxfId="21" priority="14" operator="containsText" text="BZ">
      <formula>NOT(ISERROR(SEARCH("BZ",D6)))</formula>
    </cfRule>
  </conditionalFormatting>
  <conditionalFormatting sqref="D56:D61">
    <cfRule type="containsText" dxfId="20" priority="1" stopIfTrue="1" operator="containsText" text="CA">
      <formula>NOT(ISERROR(SEARCH("CA",D56)))</formula>
    </cfRule>
    <cfRule type="containsText" dxfId="19" priority="2" stopIfTrue="1" operator="containsText" text="RQ">
      <formula>NOT(ISERROR(SEARCH("RQ",D56)))</formula>
    </cfRule>
    <cfRule type="containsText" dxfId="18" priority="3" stopIfTrue="1" operator="containsText" text="R6">
      <formula>NOT(ISERROR(SEARCH("R6",D56)))</formula>
    </cfRule>
    <cfRule type="containsText" dxfId="17" priority="4" stopIfTrue="1" operator="containsText" text="GN">
      <formula>NOT(ISERROR(SEARCH("GN",D56)))</formula>
    </cfRule>
    <cfRule type="containsText" dxfId="16" priority="5" stopIfTrue="1" operator="containsText" text="D2">
      <formula>NOT(ISERROR(SEARCH("D2",D56)))</formula>
    </cfRule>
    <cfRule type="containsText" dxfId="15" priority="6" stopIfTrue="1" operator="containsText" text="BG">
      <formula>NOT(ISERROR(SEARCH("BG",D56)))</formula>
    </cfRule>
    <cfRule type="containsText" dxfId="14" priority="7" operator="containsText" text="BZ">
      <formula>NOT(ISERROR(SEARCH("BZ",D56)))</formula>
    </cfRule>
  </conditionalFormatting>
  <printOptions horizontalCentered="1"/>
  <pageMargins left="0.78740157480314965" right="0.59055118110236227" top="0.59055118110236227" bottom="0.59055118110236227" header="0.31496062992125984" footer="0.31496062992125984"/>
  <pageSetup paperSize="9" scale="46" fitToHeight="0" orientation="landscape" r:id="rId1"/>
  <rowBreaks count="1" manualBreakCount="1">
    <brk id="43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A1:AJ132"/>
  <sheetViews>
    <sheetView showGridLines="0" view="pageBreakPreview" zoomScale="90" zoomScaleNormal="55" zoomScaleSheetLayoutView="90" workbookViewId="0">
      <pane ySplit="5" topLeftCell="A6" activePane="bottomLeft" state="frozen"/>
      <selection activeCell="V32" sqref="V32"/>
      <selection pane="bottomLeft" activeCell="L22" sqref="L22"/>
    </sheetView>
  </sheetViews>
  <sheetFormatPr baseColWidth="10" defaultRowHeight="16.5" x14ac:dyDescent="0.3"/>
  <cols>
    <col min="1" max="1" width="1.5703125" style="24" customWidth="1"/>
    <col min="2" max="2" width="6.140625" style="24" customWidth="1"/>
    <col min="3" max="3" width="55.28515625" style="24" customWidth="1"/>
    <col min="4" max="4" width="16.140625" style="24" customWidth="1"/>
    <col min="5" max="16" width="14.28515625" style="24" customWidth="1"/>
    <col min="17" max="17" width="15.7109375" style="24" customWidth="1"/>
    <col min="18" max="18" width="6.7109375" style="47" customWidth="1"/>
    <col min="19" max="19" width="11.42578125" style="47" customWidth="1"/>
    <col min="20" max="20" width="36.140625" style="47" bestFit="1" customWidth="1"/>
    <col min="21" max="32" width="19.7109375" style="47" bestFit="1" customWidth="1"/>
    <col min="33" max="33" width="16.42578125" style="47" bestFit="1" customWidth="1"/>
    <col min="34" max="34" width="21.140625" style="47" bestFit="1" customWidth="1"/>
    <col min="35" max="35" width="11.42578125" style="47"/>
    <col min="36" max="36" width="17.85546875" style="47" bestFit="1" customWidth="1"/>
    <col min="37" max="16384" width="11.42578125" style="24"/>
  </cols>
  <sheetData>
    <row r="1" spans="1:36" s="1560" customFormat="1" ht="13.5" x14ac:dyDescent="0.25">
      <c r="A1" s="1557"/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57"/>
      <c r="M1" s="1557"/>
      <c r="N1" s="1557"/>
      <c r="O1" s="1557"/>
      <c r="P1" s="1557"/>
      <c r="Q1" s="1557"/>
      <c r="R1" s="1558"/>
      <c r="S1" s="1559"/>
      <c r="T1" s="1559"/>
      <c r="U1" s="1559"/>
      <c r="V1" s="1559"/>
      <c r="W1" s="1559"/>
      <c r="X1" s="1559"/>
      <c r="Y1" s="1559"/>
      <c r="Z1" s="1559"/>
      <c r="AA1" s="1559"/>
      <c r="AB1" s="1559"/>
      <c r="AC1" s="1559"/>
      <c r="AD1" s="1559"/>
      <c r="AE1" s="1559"/>
      <c r="AF1" s="1559"/>
      <c r="AG1" s="1559"/>
      <c r="AH1" s="1559"/>
      <c r="AI1" s="1559"/>
      <c r="AJ1" s="1559"/>
    </row>
    <row r="2" spans="1:36" s="1560" customFormat="1" x14ac:dyDescent="0.3">
      <c r="A2" s="1557"/>
      <c r="B2" s="2039" t="s">
        <v>1409</v>
      </c>
      <c r="C2" s="2039"/>
      <c r="D2" s="2039"/>
      <c r="E2" s="2039"/>
      <c r="F2" s="2039"/>
      <c r="G2" s="2039"/>
      <c r="H2" s="2039"/>
      <c r="I2" s="2039"/>
      <c r="J2" s="2039"/>
      <c r="K2" s="2039"/>
      <c r="L2" s="2039"/>
      <c r="M2" s="2039"/>
      <c r="N2" s="2039"/>
      <c r="O2" s="2039"/>
      <c r="P2" s="2039"/>
      <c r="Q2" s="2039"/>
      <c r="R2" s="1558"/>
      <c r="S2" s="1559"/>
      <c r="T2" s="71" t="s">
        <v>163</v>
      </c>
      <c r="U2" s="47" t="s">
        <v>164</v>
      </c>
      <c r="V2" s="1415"/>
      <c r="W2" s="1415"/>
      <c r="X2" s="1559"/>
      <c r="Y2" s="1559"/>
      <c r="Z2" s="1559"/>
      <c r="AA2" s="1559"/>
      <c r="AB2" s="1559"/>
      <c r="AC2" s="1559"/>
      <c r="AD2" s="1559"/>
      <c r="AE2" s="1559"/>
      <c r="AF2" s="1559"/>
      <c r="AG2" s="1559"/>
      <c r="AH2" s="1559"/>
      <c r="AI2" s="1559"/>
      <c r="AJ2" s="1559"/>
    </row>
    <row r="3" spans="1:36" s="1560" customFormat="1" x14ac:dyDescent="0.3">
      <c r="A3" s="1557"/>
      <c r="B3" s="1557"/>
      <c r="C3" s="1557"/>
      <c r="D3" s="1561"/>
      <c r="E3" s="1557"/>
      <c r="F3" s="1557"/>
      <c r="G3" s="1557"/>
      <c r="H3" s="1557"/>
      <c r="I3" s="1557"/>
      <c r="J3" s="1557"/>
      <c r="K3" s="1557"/>
      <c r="L3" s="1557"/>
      <c r="M3" s="1557"/>
      <c r="N3" s="1557"/>
      <c r="O3" s="1557"/>
      <c r="P3" s="1557"/>
      <c r="Q3" s="1557"/>
      <c r="R3" s="1558"/>
      <c r="S3" s="1559"/>
      <c r="T3" s="47"/>
      <c r="U3" s="47"/>
      <c r="V3" s="47"/>
      <c r="W3" s="47"/>
      <c r="X3" s="1559"/>
      <c r="Y3" s="1559"/>
      <c r="Z3" s="1559"/>
      <c r="AA3" s="1559"/>
      <c r="AB3" s="1559"/>
      <c r="AC3" s="1559"/>
      <c r="AD3" s="1559"/>
      <c r="AE3" s="1559"/>
      <c r="AF3" s="1559"/>
      <c r="AG3" s="1559"/>
      <c r="AH3" s="1559"/>
      <c r="AI3" s="1559"/>
      <c r="AJ3" s="1559"/>
    </row>
    <row r="4" spans="1:36" s="1560" customFormat="1" ht="17.25" thickBot="1" x14ac:dyDescent="0.35">
      <c r="A4" s="1557"/>
      <c r="B4" s="1557"/>
      <c r="C4" s="1557"/>
      <c r="D4" s="1561"/>
      <c r="E4" s="1557"/>
      <c r="F4" s="1557"/>
      <c r="G4" s="1557"/>
      <c r="H4" s="1557"/>
      <c r="I4" s="1557"/>
      <c r="J4" s="1557"/>
      <c r="K4" s="1557"/>
      <c r="L4" s="1557"/>
      <c r="M4" s="1557"/>
      <c r="N4" s="1557"/>
      <c r="O4" s="1557"/>
      <c r="P4" s="1557"/>
      <c r="Q4" s="1557"/>
      <c r="R4" s="1558"/>
      <c r="S4" s="1559"/>
      <c r="T4" s="47" t="s">
        <v>1363</v>
      </c>
      <c r="U4" s="47"/>
      <c r="V4" s="47" t="s">
        <v>1302</v>
      </c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1559"/>
      <c r="AJ4" s="1559"/>
    </row>
    <row r="5" spans="1:36" s="1560" customFormat="1" ht="39" customHeight="1" thickBot="1" x14ac:dyDescent="0.35">
      <c r="A5" s="1557"/>
      <c r="B5" s="1562" t="s">
        <v>882</v>
      </c>
      <c r="C5" s="1563" t="s">
        <v>1403</v>
      </c>
      <c r="D5" s="1564" t="s">
        <v>1404</v>
      </c>
      <c r="E5" s="1565" t="s">
        <v>1283</v>
      </c>
      <c r="F5" s="1565" t="s">
        <v>1284</v>
      </c>
      <c r="G5" s="1565" t="s">
        <v>1285</v>
      </c>
      <c r="H5" s="1565" t="s">
        <v>1286</v>
      </c>
      <c r="I5" s="1565" t="s">
        <v>1287</v>
      </c>
      <c r="J5" s="1565" t="s">
        <v>1288</v>
      </c>
      <c r="K5" s="1565" t="s">
        <v>1289</v>
      </c>
      <c r="L5" s="1565" t="s">
        <v>1290</v>
      </c>
      <c r="M5" s="1565" t="s">
        <v>1305</v>
      </c>
      <c r="N5" s="1565" t="s">
        <v>1292</v>
      </c>
      <c r="O5" s="1565" t="s">
        <v>1293</v>
      </c>
      <c r="P5" s="1566" t="s">
        <v>1294</v>
      </c>
      <c r="Q5" s="1567" t="s">
        <v>1127</v>
      </c>
      <c r="R5" s="1558"/>
      <c r="S5" s="1559"/>
      <c r="T5" s="47" t="s">
        <v>167</v>
      </c>
      <c r="U5" s="47" t="s">
        <v>1382</v>
      </c>
      <c r="V5" s="47" t="s">
        <v>826</v>
      </c>
      <c r="W5" s="47" t="s">
        <v>827</v>
      </c>
      <c r="X5" s="47" t="s">
        <v>1272</v>
      </c>
      <c r="Y5" s="47" t="s">
        <v>1273</v>
      </c>
      <c r="Z5" s="47" t="s">
        <v>1274</v>
      </c>
      <c r="AA5" s="47" t="s">
        <v>1275</v>
      </c>
      <c r="AB5" s="47" t="s">
        <v>1276</v>
      </c>
      <c r="AC5" s="47" t="s">
        <v>1277</v>
      </c>
      <c r="AD5" s="47" t="s">
        <v>1278</v>
      </c>
      <c r="AE5" s="47" t="s">
        <v>1279</v>
      </c>
      <c r="AF5" s="47" t="s">
        <v>1280</v>
      </c>
      <c r="AG5" s="47" t="s">
        <v>1281</v>
      </c>
      <c r="AH5" s="47" t="s">
        <v>290</v>
      </c>
      <c r="AI5" s="1559"/>
      <c r="AJ5" s="1559"/>
    </row>
    <row r="6" spans="1:36" s="1560" customFormat="1" ht="23.45" customHeight="1" x14ac:dyDescent="0.3">
      <c r="A6" s="1557"/>
      <c r="B6" s="1568">
        <v>1</v>
      </c>
      <c r="C6" s="1569" t="s">
        <v>169</v>
      </c>
      <c r="D6" s="1570" t="s">
        <v>1367</v>
      </c>
      <c r="E6" s="1571">
        <v>11348</v>
      </c>
      <c r="F6" s="1571">
        <v>14055</v>
      </c>
      <c r="G6" s="1571">
        <v>11784</v>
      </c>
      <c r="H6" s="1571">
        <v>11781</v>
      </c>
      <c r="I6" s="1571">
        <v>14965</v>
      </c>
      <c r="J6" s="1571">
        <v>13097</v>
      </c>
      <c r="K6" s="1571">
        <v>14424</v>
      </c>
      <c r="L6" s="1571">
        <v>13177</v>
      </c>
      <c r="M6" s="1571">
        <v>15285</v>
      </c>
      <c r="N6" s="1571">
        <v>15576</v>
      </c>
      <c r="O6" s="1571">
        <v>14558</v>
      </c>
      <c r="P6" s="1571">
        <v>14446</v>
      </c>
      <c r="Q6" s="1572">
        <v>164496</v>
      </c>
      <c r="R6" s="1573"/>
      <c r="S6" s="1559"/>
      <c r="T6" s="47" t="s">
        <v>169</v>
      </c>
      <c r="U6" s="47" t="s">
        <v>1367</v>
      </c>
      <c r="V6" s="47">
        <v>11348</v>
      </c>
      <c r="W6" s="47">
        <v>14055</v>
      </c>
      <c r="X6" s="47">
        <v>11784</v>
      </c>
      <c r="Y6" s="47">
        <v>11781</v>
      </c>
      <c r="Z6" s="47">
        <v>14965</v>
      </c>
      <c r="AA6" s="47">
        <v>13097</v>
      </c>
      <c r="AB6" s="47">
        <v>14424</v>
      </c>
      <c r="AC6" s="47">
        <v>13177</v>
      </c>
      <c r="AD6" s="47">
        <v>15285</v>
      </c>
      <c r="AE6" s="47">
        <v>15576</v>
      </c>
      <c r="AF6" s="47">
        <v>14558</v>
      </c>
      <c r="AG6" s="47">
        <v>14446</v>
      </c>
      <c r="AH6" s="47">
        <v>164496</v>
      </c>
      <c r="AI6" s="1559"/>
      <c r="AJ6" s="1574">
        <v>0</v>
      </c>
    </row>
    <row r="7" spans="1:36" s="1560" customFormat="1" ht="23.45" customHeight="1" x14ac:dyDescent="0.3">
      <c r="A7" s="1557"/>
      <c r="B7" s="1575"/>
      <c r="C7" s="1576"/>
      <c r="D7" s="1577" t="s">
        <v>1373</v>
      </c>
      <c r="E7" s="1578">
        <v>5980</v>
      </c>
      <c r="F7" s="1578">
        <v>1480</v>
      </c>
      <c r="G7" s="1578">
        <v>7390</v>
      </c>
      <c r="H7" s="1578">
        <v>6765</v>
      </c>
      <c r="I7" s="1578">
        <v>1200</v>
      </c>
      <c r="J7" s="1578">
        <v>3800</v>
      </c>
      <c r="K7" s="1578">
        <v>1885</v>
      </c>
      <c r="L7" s="1578">
        <v>4020</v>
      </c>
      <c r="M7" s="1578">
        <v>540</v>
      </c>
      <c r="N7" s="1578">
        <v>800</v>
      </c>
      <c r="O7" s="1578">
        <v>1930</v>
      </c>
      <c r="P7" s="1578">
        <v>2580</v>
      </c>
      <c r="Q7" s="1579">
        <v>38370</v>
      </c>
      <c r="R7" s="1573"/>
      <c r="S7" s="1559"/>
      <c r="T7" s="47"/>
      <c r="U7" s="47" t="s">
        <v>1373</v>
      </c>
      <c r="V7" s="47">
        <v>5980</v>
      </c>
      <c r="W7" s="47">
        <v>1480</v>
      </c>
      <c r="X7" s="47">
        <v>7390</v>
      </c>
      <c r="Y7" s="47">
        <v>6765</v>
      </c>
      <c r="Z7" s="47">
        <v>1200</v>
      </c>
      <c r="AA7" s="47">
        <v>3800</v>
      </c>
      <c r="AB7" s="47">
        <v>1885</v>
      </c>
      <c r="AC7" s="47">
        <v>4020</v>
      </c>
      <c r="AD7" s="47">
        <v>540</v>
      </c>
      <c r="AE7" s="47">
        <v>800</v>
      </c>
      <c r="AF7" s="47">
        <v>1930</v>
      </c>
      <c r="AG7" s="47">
        <v>2580</v>
      </c>
      <c r="AH7" s="47">
        <v>38370</v>
      </c>
      <c r="AI7" s="1559"/>
      <c r="AJ7" s="1574">
        <v>0</v>
      </c>
    </row>
    <row r="8" spans="1:36" s="1560" customFormat="1" ht="23.45" customHeight="1" x14ac:dyDescent="0.3">
      <c r="A8" s="1557"/>
      <c r="B8" s="1580">
        <f>+B6+1</f>
        <v>2</v>
      </c>
      <c r="C8" s="1581" t="s">
        <v>171</v>
      </c>
      <c r="D8" s="1582" t="s">
        <v>1375</v>
      </c>
      <c r="E8" s="1578">
        <v>109542.86</v>
      </c>
      <c r="F8" s="1578">
        <v>80373.100000000006</v>
      </c>
      <c r="G8" s="1578">
        <v>119134.78</v>
      </c>
      <c r="H8" s="1578">
        <v>102111.88</v>
      </c>
      <c r="I8" s="1578">
        <v>109511.95</v>
      </c>
      <c r="J8" s="1578">
        <v>118154.11</v>
      </c>
      <c r="K8" s="1578">
        <v>120311.29</v>
      </c>
      <c r="L8" s="1578">
        <v>120238.88</v>
      </c>
      <c r="M8" s="1578">
        <v>131943.02299999999</v>
      </c>
      <c r="N8" s="1578">
        <v>118984.55</v>
      </c>
      <c r="O8" s="1578">
        <v>121725.75</v>
      </c>
      <c r="P8" s="1578">
        <v>129614.65</v>
      </c>
      <c r="Q8" s="1583">
        <v>1381646.8230000001</v>
      </c>
      <c r="R8" s="1573"/>
      <c r="S8" s="1559"/>
      <c r="T8" s="47" t="s">
        <v>171</v>
      </c>
      <c r="U8" s="47" t="s">
        <v>1375</v>
      </c>
      <c r="V8" s="47">
        <v>109542.86</v>
      </c>
      <c r="W8" s="47">
        <v>80373.100000000006</v>
      </c>
      <c r="X8" s="47">
        <v>119134.78</v>
      </c>
      <c r="Y8" s="47">
        <v>102111.88</v>
      </c>
      <c r="Z8" s="47">
        <v>109511.95</v>
      </c>
      <c r="AA8" s="47">
        <v>118154.11</v>
      </c>
      <c r="AB8" s="47">
        <v>120311.29</v>
      </c>
      <c r="AC8" s="47">
        <v>120238.88</v>
      </c>
      <c r="AD8" s="47">
        <v>131943.02299999999</v>
      </c>
      <c r="AE8" s="47">
        <v>118984.55</v>
      </c>
      <c r="AF8" s="47">
        <v>121725.75</v>
      </c>
      <c r="AG8" s="47">
        <v>129614.65</v>
      </c>
      <c r="AH8" s="47">
        <v>1381646.8230000001</v>
      </c>
      <c r="AI8" s="1559"/>
      <c r="AJ8" s="1574">
        <v>0</v>
      </c>
    </row>
    <row r="9" spans="1:36" s="1560" customFormat="1" ht="23.45" customHeight="1" x14ac:dyDescent="0.3">
      <c r="A9" s="1557"/>
      <c r="B9" s="1580">
        <f t="shared" ref="B9:B62" si="0">+B8+1</f>
        <v>3</v>
      </c>
      <c r="C9" s="1581" t="s">
        <v>1716</v>
      </c>
      <c r="D9" s="1582" t="s">
        <v>1375</v>
      </c>
      <c r="E9" s="1578">
        <v>111517.2</v>
      </c>
      <c r="F9" s="1578">
        <v>114220.24</v>
      </c>
      <c r="G9" s="1578">
        <v>146091</v>
      </c>
      <c r="H9" s="1578">
        <v>149449.5</v>
      </c>
      <c r="I9" s="1578">
        <v>164626.29999999999</v>
      </c>
      <c r="J9" s="1578">
        <v>126261.12</v>
      </c>
      <c r="K9" s="1578">
        <v>132588.14000000001</v>
      </c>
      <c r="L9" s="1578">
        <v>131421.71</v>
      </c>
      <c r="M9" s="1578">
        <v>107450.91</v>
      </c>
      <c r="N9" s="1578">
        <v>57079.68</v>
      </c>
      <c r="O9" s="1578">
        <v>45356.62</v>
      </c>
      <c r="P9" s="1578">
        <v>60516.21</v>
      </c>
      <c r="Q9" s="1583">
        <v>1346578.63</v>
      </c>
      <c r="R9" s="1573"/>
      <c r="S9" s="1559"/>
      <c r="T9" s="47" t="s">
        <v>1716</v>
      </c>
      <c r="U9" s="47" t="s">
        <v>1375</v>
      </c>
      <c r="V9" s="47">
        <v>111517.2</v>
      </c>
      <c r="W9" s="47">
        <v>114220.24</v>
      </c>
      <c r="X9" s="47">
        <v>146091</v>
      </c>
      <c r="Y9" s="47">
        <v>149449.5</v>
      </c>
      <c r="Z9" s="47">
        <v>164626.29999999999</v>
      </c>
      <c r="AA9" s="47">
        <v>126261.12</v>
      </c>
      <c r="AB9" s="47">
        <v>132588.14000000001</v>
      </c>
      <c r="AC9" s="47">
        <v>131421.71</v>
      </c>
      <c r="AD9" s="47">
        <v>107450.91</v>
      </c>
      <c r="AE9" s="47">
        <v>57079.68</v>
      </c>
      <c r="AF9" s="47">
        <v>45356.62</v>
      </c>
      <c r="AG9" s="47">
        <v>60516.21</v>
      </c>
      <c r="AH9" s="47">
        <v>1346578.63</v>
      </c>
      <c r="AI9" s="1559"/>
      <c r="AJ9" s="1574">
        <v>0</v>
      </c>
    </row>
    <row r="10" spans="1:36" s="1560" customFormat="1" ht="23.45" customHeight="1" x14ac:dyDescent="0.3">
      <c r="A10" s="1557"/>
      <c r="B10" s="1580">
        <f t="shared" si="0"/>
        <v>4</v>
      </c>
      <c r="C10" s="1581" t="s">
        <v>1718</v>
      </c>
      <c r="D10" s="1582" t="s">
        <v>1373</v>
      </c>
      <c r="E10" s="1578">
        <v>25</v>
      </c>
      <c r="F10" s="1578">
        <v>25</v>
      </c>
      <c r="G10" s="1578">
        <v>25</v>
      </c>
      <c r="H10" s="1578">
        <v>25</v>
      </c>
      <c r="I10" s="1578">
        <v>25</v>
      </c>
      <c r="J10" s="1578">
        <v>25</v>
      </c>
      <c r="K10" s="1578">
        <v>25</v>
      </c>
      <c r="L10" s="1578">
        <v>22</v>
      </c>
      <c r="M10" s="1578">
        <v>25</v>
      </c>
      <c r="N10" s="1578">
        <v>25</v>
      </c>
      <c r="O10" s="1578">
        <v>25</v>
      </c>
      <c r="P10" s="1578">
        <v>25</v>
      </c>
      <c r="Q10" s="1583">
        <v>297</v>
      </c>
      <c r="R10" s="1573"/>
      <c r="S10" s="1559"/>
      <c r="T10" s="47" t="s">
        <v>1718</v>
      </c>
      <c r="U10" s="47" t="s">
        <v>1373</v>
      </c>
      <c r="V10" s="47">
        <v>25</v>
      </c>
      <c r="W10" s="47">
        <v>25</v>
      </c>
      <c r="X10" s="47">
        <v>25</v>
      </c>
      <c r="Y10" s="47">
        <v>25</v>
      </c>
      <c r="Z10" s="47">
        <v>25</v>
      </c>
      <c r="AA10" s="47">
        <v>25</v>
      </c>
      <c r="AB10" s="47">
        <v>25</v>
      </c>
      <c r="AC10" s="47">
        <v>22</v>
      </c>
      <c r="AD10" s="47">
        <v>25</v>
      </c>
      <c r="AE10" s="47">
        <v>25</v>
      </c>
      <c r="AF10" s="47">
        <v>25</v>
      </c>
      <c r="AG10" s="47">
        <v>25</v>
      </c>
      <c r="AH10" s="47">
        <v>297</v>
      </c>
      <c r="AI10" s="1559"/>
      <c r="AJ10" s="1574">
        <v>0</v>
      </c>
    </row>
    <row r="11" spans="1:36" s="1560" customFormat="1" ht="23.45" customHeight="1" x14ac:dyDescent="0.3">
      <c r="A11" s="1557"/>
      <c r="B11" s="1584">
        <f t="shared" si="0"/>
        <v>5</v>
      </c>
      <c r="C11" s="1585" t="s">
        <v>173</v>
      </c>
      <c r="D11" s="1586" t="s">
        <v>1373</v>
      </c>
      <c r="E11" s="1587">
        <v>7</v>
      </c>
      <c r="F11" s="1587">
        <v>370</v>
      </c>
      <c r="G11" s="1587">
        <v>0</v>
      </c>
      <c r="H11" s="1587">
        <v>0</v>
      </c>
      <c r="I11" s="1587">
        <v>240</v>
      </c>
      <c r="J11" s="1587">
        <v>0</v>
      </c>
      <c r="K11" s="1587">
        <v>0</v>
      </c>
      <c r="L11" s="1587">
        <v>918</v>
      </c>
      <c r="M11" s="1587">
        <v>43</v>
      </c>
      <c r="N11" s="1587">
        <v>48</v>
      </c>
      <c r="O11" s="1587">
        <v>315</v>
      </c>
      <c r="P11" s="1587">
        <v>0</v>
      </c>
      <c r="Q11" s="1588">
        <v>1941</v>
      </c>
      <c r="R11" s="1573"/>
      <c r="S11" s="1559"/>
      <c r="T11" s="47" t="s">
        <v>173</v>
      </c>
      <c r="U11" s="47" t="s">
        <v>1373</v>
      </c>
      <c r="V11" s="47">
        <v>7</v>
      </c>
      <c r="W11" s="47">
        <v>370</v>
      </c>
      <c r="X11" s="47">
        <v>0</v>
      </c>
      <c r="Y11" s="47">
        <v>0</v>
      </c>
      <c r="Z11" s="47">
        <v>240</v>
      </c>
      <c r="AA11" s="47">
        <v>0</v>
      </c>
      <c r="AB11" s="47">
        <v>0</v>
      </c>
      <c r="AC11" s="47">
        <v>918</v>
      </c>
      <c r="AD11" s="47">
        <v>43</v>
      </c>
      <c r="AE11" s="47">
        <v>48</v>
      </c>
      <c r="AF11" s="47">
        <v>315</v>
      </c>
      <c r="AG11" s="47">
        <v>0</v>
      </c>
      <c r="AH11" s="47">
        <v>1941</v>
      </c>
      <c r="AI11" s="1559"/>
      <c r="AJ11" s="1574">
        <v>0</v>
      </c>
    </row>
    <row r="12" spans="1:36" s="1560" customFormat="1" ht="23.45" customHeight="1" x14ac:dyDescent="0.3">
      <c r="A12" s="1557"/>
      <c r="B12" s="1575"/>
      <c r="C12" s="1589"/>
      <c r="D12" s="1590" t="s">
        <v>1375</v>
      </c>
      <c r="E12" s="1591">
        <v>162718.09</v>
      </c>
      <c r="F12" s="1591">
        <v>165713.27000000002</v>
      </c>
      <c r="G12" s="1591">
        <v>192303.65</v>
      </c>
      <c r="H12" s="1591">
        <v>181879</v>
      </c>
      <c r="I12" s="1591">
        <v>229420</v>
      </c>
      <c r="J12" s="1591">
        <v>196076.01</v>
      </c>
      <c r="K12" s="1591">
        <v>48677.760000000002</v>
      </c>
      <c r="L12" s="1591">
        <v>42061</v>
      </c>
      <c r="M12" s="1591">
        <v>47879</v>
      </c>
      <c r="N12" s="1591">
        <v>50798</v>
      </c>
      <c r="O12" s="1591">
        <v>48921</v>
      </c>
      <c r="P12" s="1591">
        <v>39600</v>
      </c>
      <c r="Q12" s="1592">
        <v>1406046.78</v>
      </c>
      <c r="R12" s="1573"/>
      <c r="S12" s="1559"/>
      <c r="T12" s="47"/>
      <c r="U12" s="47" t="s">
        <v>1375</v>
      </c>
      <c r="V12" s="47">
        <v>162718.09</v>
      </c>
      <c r="W12" s="47">
        <v>165713.27000000002</v>
      </c>
      <c r="X12" s="47">
        <v>192303.65</v>
      </c>
      <c r="Y12" s="47">
        <v>181879</v>
      </c>
      <c r="Z12" s="47">
        <v>229420</v>
      </c>
      <c r="AA12" s="47">
        <v>196076.01</v>
      </c>
      <c r="AB12" s="47">
        <v>48677.760000000002</v>
      </c>
      <c r="AC12" s="47">
        <v>42061</v>
      </c>
      <c r="AD12" s="47">
        <v>47879</v>
      </c>
      <c r="AE12" s="47">
        <v>50798</v>
      </c>
      <c r="AF12" s="47">
        <v>48921</v>
      </c>
      <c r="AG12" s="47">
        <v>39600</v>
      </c>
      <c r="AH12" s="47">
        <v>1406046.78</v>
      </c>
      <c r="AI12" s="1559"/>
      <c r="AJ12" s="1574">
        <v>0</v>
      </c>
    </row>
    <row r="13" spans="1:36" s="1560" customFormat="1" ht="23.45" customHeight="1" x14ac:dyDescent="0.3">
      <c r="A13" s="1557"/>
      <c r="B13" s="1580">
        <f>+B11+1</f>
        <v>6</v>
      </c>
      <c r="C13" s="1581" t="s">
        <v>1636</v>
      </c>
      <c r="D13" s="1582" t="s">
        <v>1373</v>
      </c>
      <c r="E13" s="1578">
        <v>114</v>
      </c>
      <c r="F13" s="1578">
        <v>114</v>
      </c>
      <c r="G13" s="1578">
        <v>152</v>
      </c>
      <c r="H13" s="1578">
        <v>190</v>
      </c>
      <c r="I13" s="1578">
        <v>76</v>
      </c>
      <c r="J13" s="1578">
        <v>114</v>
      </c>
      <c r="K13" s="1578">
        <v>114</v>
      </c>
      <c r="L13" s="1578">
        <v>228</v>
      </c>
      <c r="M13" s="1578">
        <v>266</v>
      </c>
      <c r="N13" s="1578">
        <v>266</v>
      </c>
      <c r="O13" s="1578">
        <v>228</v>
      </c>
      <c r="P13" s="1578">
        <v>266</v>
      </c>
      <c r="Q13" s="1583">
        <v>2128</v>
      </c>
      <c r="R13" s="1573"/>
      <c r="S13" s="1559"/>
      <c r="T13" s="47" t="s">
        <v>1636</v>
      </c>
      <c r="U13" s="47" t="s">
        <v>1373</v>
      </c>
      <c r="V13" s="47">
        <v>114</v>
      </c>
      <c r="W13" s="47">
        <v>114</v>
      </c>
      <c r="X13" s="47">
        <v>152</v>
      </c>
      <c r="Y13" s="47">
        <v>190</v>
      </c>
      <c r="Z13" s="47">
        <v>76</v>
      </c>
      <c r="AA13" s="47">
        <v>114</v>
      </c>
      <c r="AB13" s="47">
        <v>114</v>
      </c>
      <c r="AC13" s="47">
        <v>228</v>
      </c>
      <c r="AD13" s="47">
        <v>266</v>
      </c>
      <c r="AE13" s="47">
        <v>266</v>
      </c>
      <c r="AF13" s="47">
        <v>228</v>
      </c>
      <c r="AG13" s="47">
        <v>266</v>
      </c>
      <c r="AH13" s="47">
        <v>2128</v>
      </c>
      <c r="AI13" s="1559"/>
      <c r="AJ13" s="1574">
        <v>0</v>
      </c>
    </row>
    <row r="14" spans="1:36" s="1560" customFormat="1" ht="23.45" customHeight="1" x14ac:dyDescent="0.3">
      <c r="A14" s="1557"/>
      <c r="B14" s="1584">
        <f t="shared" si="0"/>
        <v>7</v>
      </c>
      <c r="C14" s="1585" t="s">
        <v>175</v>
      </c>
      <c r="D14" s="1593" t="s">
        <v>1373</v>
      </c>
      <c r="E14" s="1578">
        <v>9205</v>
      </c>
      <c r="F14" s="1578">
        <v>11575</v>
      </c>
      <c r="G14" s="1578">
        <v>9813</v>
      </c>
      <c r="H14" s="1578">
        <v>6568</v>
      </c>
      <c r="I14" s="1578">
        <v>6520</v>
      </c>
      <c r="J14" s="1578">
        <v>6037</v>
      </c>
      <c r="K14" s="1578">
        <v>3652</v>
      </c>
      <c r="L14" s="1578">
        <v>2655</v>
      </c>
      <c r="M14" s="1578">
        <v>2539</v>
      </c>
      <c r="N14" s="1578">
        <v>2082</v>
      </c>
      <c r="O14" s="1578">
        <v>2734</v>
      </c>
      <c r="P14" s="1578">
        <v>4551</v>
      </c>
      <c r="Q14" s="1583">
        <v>67931</v>
      </c>
      <c r="R14" s="1573"/>
      <c r="S14" s="1559"/>
      <c r="T14" s="47" t="s">
        <v>175</v>
      </c>
      <c r="U14" s="47" t="s">
        <v>1373</v>
      </c>
      <c r="V14" s="47">
        <v>9205</v>
      </c>
      <c r="W14" s="47">
        <v>11575</v>
      </c>
      <c r="X14" s="47">
        <v>9813</v>
      </c>
      <c r="Y14" s="47">
        <v>6568</v>
      </c>
      <c r="Z14" s="47">
        <v>6520</v>
      </c>
      <c r="AA14" s="47">
        <v>6037</v>
      </c>
      <c r="AB14" s="47">
        <v>3652</v>
      </c>
      <c r="AC14" s="47">
        <v>2655</v>
      </c>
      <c r="AD14" s="47">
        <v>2539</v>
      </c>
      <c r="AE14" s="47">
        <v>2082</v>
      </c>
      <c r="AF14" s="47">
        <v>2734</v>
      </c>
      <c r="AG14" s="47">
        <v>4551</v>
      </c>
      <c r="AH14" s="47">
        <v>67931</v>
      </c>
      <c r="AI14" s="1559"/>
      <c r="AJ14" s="1574">
        <v>0</v>
      </c>
    </row>
    <row r="15" spans="1:36" s="1560" customFormat="1" ht="23.45" customHeight="1" x14ac:dyDescent="0.3">
      <c r="A15" s="1557"/>
      <c r="B15" s="1580">
        <f t="shared" si="0"/>
        <v>8</v>
      </c>
      <c r="C15" s="1594" t="s">
        <v>177</v>
      </c>
      <c r="D15" s="1512" t="s">
        <v>1373</v>
      </c>
      <c r="E15" s="1595">
        <v>16003.25</v>
      </c>
      <c r="F15" s="1578">
        <v>11627.64</v>
      </c>
      <c r="G15" s="1578">
        <v>11125.14</v>
      </c>
      <c r="H15" s="1578">
        <v>10610.9</v>
      </c>
      <c r="I15" s="1578">
        <v>13890.05</v>
      </c>
      <c r="J15" s="1578">
        <v>11594.44</v>
      </c>
      <c r="K15" s="1578">
        <v>11881.08</v>
      </c>
      <c r="L15" s="1578">
        <v>12590.51</v>
      </c>
      <c r="M15" s="1578">
        <v>13314.74</v>
      </c>
      <c r="N15" s="1578">
        <v>11524.07</v>
      </c>
      <c r="O15" s="1578">
        <v>12103.72</v>
      </c>
      <c r="P15" s="1578">
        <v>13228.23</v>
      </c>
      <c r="Q15" s="1583">
        <v>149493.77000000002</v>
      </c>
      <c r="R15" s="1573"/>
      <c r="S15" s="1559"/>
      <c r="T15" s="47" t="s">
        <v>177</v>
      </c>
      <c r="U15" s="47" t="s">
        <v>1373</v>
      </c>
      <c r="V15" s="47">
        <v>16003.25</v>
      </c>
      <c r="W15" s="47">
        <v>11627.64</v>
      </c>
      <c r="X15" s="47">
        <v>11125.14</v>
      </c>
      <c r="Y15" s="47">
        <v>10610.9</v>
      </c>
      <c r="Z15" s="47">
        <v>13890.05</v>
      </c>
      <c r="AA15" s="47">
        <v>11594.44</v>
      </c>
      <c r="AB15" s="47">
        <v>11881.08</v>
      </c>
      <c r="AC15" s="47">
        <v>12590.51</v>
      </c>
      <c r="AD15" s="47">
        <v>13314.74</v>
      </c>
      <c r="AE15" s="47">
        <v>11524.07</v>
      </c>
      <c r="AF15" s="47">
        <v>12103.72</v>
      </c>
      <c r="AG15" s="47">
        <v>13228.23</v>
      </c>
      <c r="AH15" s="47">
        <v>149493.77000000002</v>
      </c>
      <c r="AI15" s="1559"/>
      <c r="AJ15" s="1574">
        <v>0</v>
      </c>
    </row>
    <row r="16" spans="1:36" s="1560" customFormat="1" ht="23.45" customHeight="1" x14ac:dyDescent="0.3">
      <c r="A16" s="1557"/>
      <c r="B16" s="1580">
        <f t="shared" si="0"/>
        <v>9</v>
      </c>
      <c r="C16" s="1594" t="s">
        <v>1754</v>
      </c>
      <c r="D16" s="1512" t="s">
        <v>1373</v>
      </c>
      <c r="E16" s="1595">
        <v>0</v>
      </c>
      <c r="F16" s="1578">
        <v>0</v>
      </c>
      <c r="G16" s="1578">
        <v>0</v>
      </c>
      <c r="H16" s="1578">
        <v>17796</v>
      </c>
      <c r="I16" s="1578">
        <v>0</v>
      </c>
      <c r="J16" s="1578">
        <v>0</v>
      </c>
      <c r="K16" s="1578">
        <v>0</v>
      </c>
      <c r="L16" s="1578">
        <v>0</v>
      </c>
      <c r="M16" s="1578">
        <v>0</v>
      </c>
      <c r="N16" s="1578">
        <v>0</v>
      </c>
      <c r="O16" s="1578">
        <v>781.7</v>
      </c>
      <c r="P16" s="1578"/>
      <c r="Q16" s="1596">
        <v>18577.7</v>
      </c>
      <c r="R16" s="1573"/>
      <c r="S16" s="1559"/>
      <c r="T16" s="47" t="s">
        <v>1754</v>
      </c>
      <c r="U16" s="47" t="s">
        <v>1373</v>
      </c>
      <c r="V16" s="47">
        <v>0</v>
      </c>
      <c r="W16" s="47">
        <v>0</v>
      </c>
      <c r="X16" s="47">
        <v>0</v>
      </c>
      <c r="Y16" s="47">
        <v>17796</v>
      </c>
      <c r="Z16" s="47">
        <v>0</v>
      </c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781.7</v>
      </c>
      <c r="AG16" s="47"/>
      <c r="AH16" s="47">
        <v>18577.7</v>
      </c>
      <c r="AI16" s="1559"/>
      <c r="AJ16" s="1574">
        <v>0</v>
      </c>
    </row>
    <row r="17" spans="1:36" s="1560" customFormat="1" ht="23.45" customHeight="1" x14ac:dyDescent="0.3">
      <c r="A17" s="1557"/>
      <c r="B17" s="1580">
        <f t="shared" si="0"/>
        <v>10</v>
      </c>
      <c r="C17" s="1594" t="s">
        <v>179</v>
      </c>
      <c r="D17" s="1512" t="s">
        <v>1373</v>
      </c>
      <c r="E17" s="1595">
        <v>5773</v>
      </c>
      <c r="F17" s="1578">
        <v>4785.2</v>
      </c>
      <c r="G17" s="1578">
        <v>7004</v>
      </c>
      <c r="H17" s="1578">
        <v>1879</v>
      </c>
      <c r="I17" s="1578">
        <v>0</v>
      </c>
      <c r="J17" s="1578">
        <v>1714</v>
      </c>
      <c r="K17" s="1578">
        <v>4380</v>
      </c>
      <c r="L17" s="1578">
        <v>40</v>
      </c>
      <c r="M17" s="1578">
        <v>1549.9</v>
      </c>
      <c r="N17" s="1578">
        <v>80</v>
      </c>
      <c r="O17" s="1578">
        <v>150</v>
      </c>
      <c r="P17" s="1578"/>
      <c r="Q17" s="1597">
        <v>27355.100000000002</v>
      </c>
      <c r="R17" s="1573"/>
      <c r="S17" s="1559"/>
      <c r="T17" s="47" t="s">
        <v>179</v>
      </c>
      <c r="U17" s="47" t="s">
        <v>1373</v>
      </c>
      <c r="V17" s="47">
        <v>5773</v>
      </c>
      <c r="W17" s="47">
        <v>4785.2</v>
      </c>
      <c r="X17" s="47">
        <v>7004</v>
      </c>
      <c r="Y17" s="47">
        <v>1879</v>
      </c>
      <c r="Z17" s="47">
        <v>0</v>
      </c>
      <c r="AA17" s="47">
        <v>1714</v>
      </c>
      <c r="AB17" s="47">
        <v>4380</v>
      </c>
      <c r="AC17" s="47">
        <v>40</v>
      </c>
      <c r="AD17" s="47">
        <v>1549.9</v>
      </c>
      <c r="AE17" s="47">
        <v>80</v>
      </c>
      <c r="AF17" s="47">
        <v>150</v>
      </c>
      <c r="AG17" s="47"/>
      <c r="AH17" s="47">
        <v>27355.100000000002</v>
      </c>
      <c r="AI17" s="1559"/>
      <c r="AJ17" s="1574">
        <v>0</v>
      </c>
    </row>
    <row r="18" spans="1:36" s="1560" customFormat="1" ht="23.45" customHeight="1" x14ac:dyDescent="0.3">
      <c r="A18" s="1557"/>
      <c r="B18" s="1580">
        <f>+B17+1</f>
        <v>11</v>
      </c>
      <c r="C18" s="1594" t="s">
        <v>181</v>
      </c>
      <c r="D18" s="1512" t="s">
        <v>1373</v>
      </c>
      <c r="E18" s="1578">
        <v>0</v>
      </c>
      <c r="F18" s="1578">
        <v>100</v>
      </c>
      <c r="G18" s="1578">
        <v>0</v>
      </c>
      <c r="H18" s="1578">
        <v>772</v>
      </c>
      <c r="I18" s="1578">
        <v>85</v>
      </c>
      <c r="J18" s="1578">
        <v>0</v>
      </c>
      <c r="K18" s="1578"/>
      <c r="L18" s="1578">
        <v>0</v>
      </c>
      <c r="M18" s="1578">
        <v>0</v>
      </c>
      <c r="N18" s="1578">
        <v>780</v>
      </c>
      <c r="O18" s="1578"/>
      <c r="P18" s="1578">
        <v>0</v>
      </c>
      <c r="Q18" s="1597">
        <v>1737</v>
      </c>
      <c r="R18" s="1573"/>
      <c r="S18" s="1559"/>
      <c r="T18" s="47" t="s">
        <v>181</v>
      </c>
      <c r="U18" s="47" t="s">
        <v>1373</v>
      </c>
      <c r="V18" s="47">
        <v>0</v>
      </c>
      <c r="W18" s="47">
        <v>100</v>
      </c>
      <c r="X18" s="47">
        <v>0</v>
      </c>
      <c r="Y18" s="47">
        <v>772</v>
      </c>
      <c r="Z18" s="47">
        <v>85</v>
      </c>
      <c r="AA18" s="47">
        <v>0</v>
      </c>
      <c r="AB18" s="47"/>
      <c r="AC18" s="47">
        <v>0</v>
      </c>
      <c r="AD18" s="47">
        <v>0</v>
      </c>
      <c r="AE18" s="47">
        <v>780</v>
      </c>
      <c r="AF18" s="47"/>
      <c r="AG18" s="47">
        <v>0</v>
      </c>
      <c r="AH18" s="47">
        <v>1737</v>
      </c>
      <c r="AI18" s="1559"/>
      <c r="AJ18" s="1574">
        <v>0</v>
      </c>
    </row>
    <row r="19" spans="1:36" s="1560" customFormat="1" ht="23.45" customHeight="1" x14ac:dyDescent="0.3">
      <c r="A19" s="1557"/>
      <c r="B19" s="1580">
        <f>+B18+1</f>
        <v>12</v>
      </c>
      <c r="C19" s="1594" t="s">
        <v>183</v>
      </c>
      <c r="D19" s="1512" t="s">
        <v>1373</v>
      </c>
      <c r="E19" s="1578">
        <v>0</v>
      </c>
      <c r="F19" s="1578">
        <v>0</v>
      </c>
      <c r="G19" s="1578">
        <v>124</v>
      </c>
      <c r="H19" s="1578">
        <v>255</v>
      </c>
      <c r="I19" s="1578">
        <v>18</v>
      </c>
      <c r="J19" s="1578">
        <v>0</v>
      </c>
      <c r="K19" s="1578">
        <v>196</v>
      </c>
      <c r="L19" s="1578">
        <v>0</v>
      </c>
      <c r="M19" s="1578">
        <v>0</v>
      </c>
      <c r="N19" s="1578">
        <v>8517</v>
      </c>
      <c r="O19" s="1578">
        <v>1469</v>
      </c>
      <c r="P19" s="1578">
        <v>0</v>
      </c>
      <c r="Q19" s="1596">
        <v>10579</v>
      </c>
      <c r="R19" s="1573"/>
      <c r="S19" s="1559"/>
      <c r="T19" s="47" t="s">
        <v>183</v>
      </c>
      <c r="U19" s="47" t="s">
        <v>1373</v>
      </c>
      <c r="V19" s="47">
        <v>0</v>
      </c>
      <c r="W19" s="47">
        <v>0</v>
      </c>
      <c r="X19" s="47">
        <v>124</v>
      </c>
      <c r="Y19" s="47">
        <v>255</v>
      </c>
      <c r="Z19" s="47">
        <v>18</v>
      </c>
      <c r="AA19" s="47">
        <v>0</v>
      </c>
      <c r="AB19" s="47">
        <v>196</v>
      </c>
      <c r="AC19" s="47">
        <v>0</v>
      </c>
      <c r="AD19" s="47">
        <v>0</v>
      </c>
      <c r="AE19" s="47">
        <v>8517</v>
      </c>
      <c r="AF19" s="47">
        <v>1469</v>
      </c>
      <c r="AG19" s="47">
        <v>0</v>
      </c>
      <c r="AH19" s="47">
        <v>10579</v>
      </c>
      <c r="AI19" s="1559"/>
      <c r="AJ19" s="1574">
        <v>0</v>
      </c>
    </row>
    <row r="20" spans="1:36" s="1560" customFormat="1" ht="23.45" customHeight="1" x14ac:dyDescent="0.3">
      <c r="A20" s="1557"/>
      <c r="B20" s="1575">
        <f>+B19+1</f>
        <v>13</v>
      </c>
      <c r="C20" s="1598" t="s">
        <v>1722</v>
      </c>
      <c r="D20" s="1510" t="s">
        <v>1375</v>
      </c>
      <c r="E20" s="1578">
        <v>31751</v>
      </c>
      <c r="F20" s="1578">
        <v>371072</v>
      </c>
      <c r="G20" s="1578">
        <v>435395</v>
      </c>
      <c r="H20" s="1578">
        <v>158985</v>
      </c>
      <c r="I20" s="1578">
        <v>351621</v>
      </c>
      <c r="J20" s="1578">
        <v>412302</v>
      </c>
      <c r="K20" s="1578">
        <v>379329</v>
      </c>
      <c r="L20" s="1578">
        <v>406390</v>
      </c>
      <c r="M20" s="1578">
        <v>399784</v>
      </c>
      <c r="N20" s="1578">
        <v>376212</v>
      </c>
      <c r="O20" s="1578">
        <v>344690</v>
      </c>
      <c r="P20" s="1578">
        <v>455890</v>
      </c>
      <c r="Q20" s="1597">
        <v>4123421</v>
      </c>
      <c r="R20" s="1573"/>
      <c r="S20" s="1559"/>
      <c r="T20" s="47" t="s">
        <v>1722</v>
      </c>
      <c r="U20" s="47" t="s">
        <v>1375</v>
      </c>
      <c r="V20" s="47">
        <v>31751</v>
      </c>
      <c r="W20" s="47">
        <v>371072</v>
      </c>
      <c r="X20" s="47">
        <v>435395</v>
      </c>
      <c r="Y20" s="47">
        <v>158985</v>
      </c>
      <c r="Z20" s="47">
        <v>351621</v>
      </c>
      <c r="AA20" s="47">
        <v>412302</v>
      </c>
      <c r="AB20" s="47">
        <v>379329</v>
      </c>
      <c r="AC20" s="47">
        <v>406390</v>
      </c>
      <c r="AD20" s="47">
        <v>399784</v>
      </c>
      <c r="AE20" s="47">
        <v>376212</v>
      </c>
      <c r="AF20" s="47">
        <v>344690</v>
      </c>
      <c r="AG20" s="47">
        <v>455890</v>
      </c>
      <c r="AH20" s="47">
        <v>4123421</v>
      </c>
      <c r="AI20" s="1559"/>
      <c r="AJ20" s="1574">
        <v>0</v>
      </c>
    </row>
    <row r="21" spans="1:36" s="1560" customFormat="1" ht="23.45" customHeight="1" x14ac:dyDescent="0.3">
      <c r="A21" s="1557"/>
      <c r="B21" s="1580">
        <f>+B20+1</f>
        <v>14</v>
      </c>
      <c r="C21" s="1581" t="s">
        <v>185</v>
      </c>
      <c r="D21" s="1582" t="s">
        <v>1367</v>
      </c>
      <c r="E21" s="1578">
        <v>34743</v>
      </c>
      <c r="F21" s="1578">
        <v>34114</v>
      </c>
      <c r="G21" s="1578">
        <v>47695.4</v>
      </c>
      <c r="H21" s="1578"/>
      <c r="I21" s="1578">
        <v>8795.7000000000007</v>
      </c>
      <c r="J21" s="1578">
        <v>45657.89</v>
      </c>
      <c r="K21" s="1578">
        <v>45716.18</v>
      </c>
      <c r="L21" s="1578">
        <v>46556.9</v>
      </c>
      <c r="M21" s="1578">
        <v>41529.99</v>
      </c>
      <c r="N21" s="1578">
        <v>49667.89</v>
      </c>
      <c r="O21" s="1578">
        <v>42273.08</v>
      </c>
      <c r="P21" s="1578">
        <v>43680.800000000003</v>
      </c>
      <c r="Q21" s="1583">
        <v>440430.83</v>
      </c>
      <c r="R21" s="1573"/>
      <c r="S21" s="1559"/>
      <c r="T21" s="47" t="s">
        <v>185</v>
      </c>
      <c r="U21" s="47" t="s">
        <v>1367</v>
      </c>
      <c r="V21" s="47">
        <v>34743</v>
      </c>
      <c r="W21" s="47">
        <v>34114</v>
      </c>
      <c r="X21" s="47">
        <v>47695.4</v>
      </c>
      <c r="Y21" s="47"/>
      <c r="Z21" s="47">
        <v>8795.7000000000007</v>
      </c>
      <c r="AA21" s="47">
        <v>45657.89</v>
      </c>
      <c r="AB21" s="47">
        <v>45716.18</v>
      </c>
      <c r="AC21" s="47">
        <v>46556.9</v>
      </c>
      <c r="AD21" s="47">
        <v>41529.99</v>
      </c>
      <c r="AE21" s="47">
        <v>49667.89</v>
      </c>
      <c r="AF21" s="47">
        <v>42273.08</v>
      </c>
      <c r="AG21" s="47">
        <v>43680.800000000003</v>
      </c>
      <c r="AH21" s="47">
        <v>440430.83</v>
      </c>
      <c r="AI21" s="1559"/>
      <c r="AJ21" s="1574">
        <v>0</v>
      </c>
    </row>
    <row r="22" spans="1:36" s="1560" customFormat="1" ht="23.45" customHeight="1" x14ac:dyDescent="0.3">
      <c r="A22" s="1557"/>
      <c r="B22" s="1599">
        <f>+B21+1</f>
        <v>15</v>
      </c>
      <c r="C22" s="1600" t="s">
        <v>187</v>
      </c>
      <c r="D22" s="1601" t="s">
        <v>1367</v>
      </c>
      <c r="E22" s="1602">
        <v>28662.09</v>
      </c>
      <c r="F22" s="1602">
        <v>31090.44</v>
      </c>
      <c r="G22" s="1602">
        <v>29320.03</v>
      </c>
      <c r="H22" s="1602">
        <v>28156.66</v>
      </c>
      <c r="I22" s="1602">
        <v>30852.3</v>
      </c>
      <c r="J22" s="1602">
        <v>18078.099999999999</v>
      </c>
      <c r="K22" s="1602">
        <v>33300.81</v>
      </c>
      <c r="L22" s="1602">
        <v>33428.33</v>
      </c>
      <c r="M22" s="1602">
        <v>31772.68</v>
      </c>
      <c r="N22" s="1602">
        <v>18730.82</v>
      </c>
      <c r="O22" s="1602">
        <v>9387</v>
      </c>
      <c r="P22" s="1602">
        <v>56124</v>
      </c>
      <c r="Q22" s="1603">
        <v>348903.26</v>
      </c>
      <c r="R22" s="1573"/>
      <c r="S22" s="1559"/>
      <c r="T22" s="47" t="s">
        <v>187</v>
      </c>
      <c r="U22" s="47" t="s">
        <v>1367</v>
      </c>
      <c r="V22" s="47">
        <v>28662.09</v>
      </c>
      <c r="W22" s="47">
        <v>31090.44</v>
      </c>
      <c r="X22" s="47">
        <v>29320.03</v>
      </c>
      <c r="Y22" s="47">
        <v>28156.66</v>
      </c>
      <c r="Z22" s="47">
        <v>30852.3</v>
      </c>
      <c r="AA22" s="47">
        <v>18078.099999999999</v>
      </c>
      <c r="AB22" s="47">
        <v>33300.81</v>
      </c>
      <c r="AC22" s="47">
        <v>33428.33</v>
      </c>
      <c r="AD22" s="47">
        <v>31772.68</v>
      </c>
      <c r="AE22" s="47">
        <v>18730.82</v>
      </c>
      <c r="AF22" s="47">
        <v>9387</v>
      </c>
      <c r="AG22" s="47">
        <v>56124</v>
      </c>
      <c r="AH22" s="47">
        <v>348903.26</v>
      </c>
      <c r="AI22" s="1559"/>
      <c r="AJ22" s="1574">
        <v>0</v>
      </c>
    </row>
    <row r="23" spans="1:36" s="1560" customFormat="1" ht="23.45" customHeight="1" x14ac:dyDescent="0.3">
      <c r="A23" s="1557"/>
      <c r="B23" s="1599"/>
      <c r="C23" s="1604"/>
      <c r="D23" s="1605" t="s">
        <v>1370</v>
      </c>
      <c r="E23" s="1606">
        <v>11206.72</v>
      </c>
      <c r="F23" s="1606">
        <v>8288.0400000000009</v>
      </c>
      <c r="G23" s="1606">
        <v>7149.66</v>
      </c>
      <c r="H23" s="1606">
        <v>6042.62</v>
      </c>
      <c r="I23" s="1606">
        <v>10787.41</v>
      </c>
      <c r="J23" s="1606">
        <v>4521.2</v>
      </c>
      <c r="K23" s="1606">
        <v>8811.18</v>
      </c>
      <c r="L23" s="1606">
        <v>9069.93</v>
      </c>
      <c r="M23" s="1606">
        <v>7378.56</v>
      </c>
      <c r="N23" s="1606">
        <v>3298.81</v>
      </c>
      <c r="O23" s="1606"/>
      <c r="P23" s="1606">
        <v>9831</v>
      </c>
      <c r="Q23" s="1607">
        <v>86385.12999999999</v>
      </c>
      <c r="R23" s="1573"/>
      <c r="S23" s="1559"/>
      <c r="T23" s="47"/>
      <c r="U23" s="47" t="s">
        <v>1370</v>
      </c>
      <c r="V23" s="47">
        <v>11206.72</v>
      </c>
      <c r="W23" s="47">
        <v>8288.0400000000009</v>
      </c>
      <c r="X23" s="47">
        <v>7149.66</v>
      </c>
      <c r="Y23" s="47">
        <v>6042.62</v>
      </c>
      <c r="Z23" s="47">
        <v>10787.41</v>
      </c>
      <c r="AA23" s="47">
        <v>4521.2</v>
      </c>
      <c r="AB23" s="47">
        <v>8811.18</v>
      </c>
      <c r="AC23" s="47">
        <v>9069.93</v>
      </c>
      <c r="AD23" s="47">
        <v>7378.56</v>
      </c>
      <c r="AE23" s="47">
        <v>3298.81</v>
      </c>
      <c r="AF23" s="47"/>
      <c r="AG23" s="47">
        <v>9831</v>
      </c>
      <c r="AH23" s="47">
        <v>86385.12999999999</v>
      </c>
      <c r="AI23" s="1559"/>
      <c r="AJ23" s="1574">
        <v>0</v>
      </c>
    </row>
    <row r="24" spans="1:36" s="1560" customFormat="1" ht="23.45" customHeight="1" x14ac:dyDescent="0.3">
      <c r="A24" s="1557"/>
      <c r="B24" s="1575"/>
      <c r="C24" s="1576"/>
      <c r="D24" s="1590" t="s">
        <v>1373</v>
      </c>
      <c r="E24" s="1591"/>
      <c r="F24" s="1591"/>
      <c r="G24" s="1591">
        <v>1500</v>
      </c>
      <c r="H24" s="1591">
        <v>3000</v>
      </c>
      <c r="I24" s="1591"/>
      <c r="J24" s="1591">
        <v>2550</v>
      </c>
      <c r="K24" s="1591"/>
      <c r="L24" s="1591"/>
      <c r="M24" s="1591">
        <v>1700</v>
      </c>
      <c r="N24" s="1591"/>
      <c r="O24" s="1591">
        <v>3350</v>
      </c>
      <c r="P24" s="1591">
        <v>522</v>
      </c>
      <c r="Q24" s="1592">
        <v>12622</v>
      </c>
      <c r="R24" s="1573"/>
      <c r="S24" s="1559"/>
      <c r="T24" s="47"/>
      <c r="U24" s="47" t="s">
        <v>1373</v>
      </c>
      <c r="V24" s="47"/>
      <c r="W24" s="47"/>
      <c r="X24" s="47">
        <v>1500</v>
      </c>
      <c r="Y24" s="47">
        <v>3000</v>
      </c>
      <c r="Z24" s="47"/>
      <c r="AA24" s="47">
        <v>2550</v>
      </c>
      <c r="AB24" s="47"/>
      <c r="AC24" s="47"/>
      <c r="AD24" s="47">
        <v>1700</v>
      </c>
      <c r="AE24" s="47"/>
      <c r="AF24" s="47">
        <v>3350</v>
      </c>
      <c r="AG24" s="47">
        <v>522</v>
      </c>
      <c r="AH24" s="47">
        <v>12622</v>
      </c>
      <c r="AI24" s="1559"/>
      <c r="AJ24" s="1574">
        <v>0</v>
      </c>
    </row>
    <row r="25" spans="1:36" s="1560" customFormat="1" ht="23.45" customHeight="1" x14ac:dyDescent="0.3">
      <c r="A25" s="1557"/>
      <c r="B25" s="1584">
        <f>+B22+1</f>
        <v>16</v>
      </c>
      <c r="C25" s="1585" t="s">
        <v>189</v>
      </c>
      <c r="D25" s="1586" t="s">
        <v>1373</v>
      </c>
      <c r="E25" s="1587">
        <v>0</v>
      </c>
      <c r="F25" s="1587">
        <v>0</v>
      </c>
      <c r="G25" s="1587">
        <v>0</v>
      </c>
      <c r="H25" s="1587">
        <v>0</v>
      </c>
      <c r="I25" s="1587">
        <v>0</v>
      </c>
      <c r="J25" s="1587">
        <v>0</v>
      </c>
      <c r="K25" s="1587">
        <v>0</v>
      </c>
      <c r="L25" s="1587">
        <v>0</v>
      </c>
      <c r="M25" s="1587">
        <v>0</v>
      </c>
      <c r="N25" s="1587">
        <v>0</v>
      </c>
      <c r="O25" s="1587">
        <v>0</v>
      </c>
      <c r="P25" s="1587">
        <v>0</v>
      </c>
      <c r="Q25" s="1588">
        <v>0</v>
      </c>
      <c r="R25" s="1573"/>
      <c r="S25" s="1559"/>
      <c r="T25" s="47" t="s">
        <v>189</v>
      </c>
      <c r="U25" s="47" t="s">
        <v>1373</v>
      </c>
      <c r="V25" s="47">
        <v>0</v>
      </c>
      <c r="W25" s="47">
        <v>0</v>
      </c>
      <c r="X25" s="47">
        <v>0</v>
      </c>
      <c r="Y25" s="47">
        <v>0</v>
      </c>
      <c r="Z25" s="47">
        <v>0</v>
      </c>
      <c r="AA25" s="47">
        <v>0</v>
      </c>
      <c r="AB25" s="47">
        <v>0</v>
      </c>
      <c r="AC25" s="47">
        <v>0</v>
      </c>
      <c r="AD25" s="47">
        <v>0</v>
      </c>
      <c r="AE25" s="47">
        <v>0</v>
      </c>
      <c r="AF25" s="47">
        <v>0</v>
      </c>
      <c r="AG25" s="47">
        <v>0</v>
      </c>
      <c r="AH25" s="47">
        <v>0</v>
      </c>
      <c r="AI25" s="1559"/>
      <c r="AJ25" s="1574">
        <v>0</v>
      </c>
    </row>
    <row r="26" spans="1:36" s="1560" customFormat="1" ht="23.45" customHeight="1" x14ac:dyDescent="0.3">
      <c r="A26" s="1557"/>
      <c r="B26" s="1575"/>
      <c r="C26" s="1589"/>
      <c r="D26" s="1590" t="s">
        <v>1377</v>
      </c>
      <c r="E26" s="1591">
        <v>0</v>
      </c>
      <c r="F26" s="1591">
        <v>0</v>
      </c>
      <c r="G26" s="1591">
        <v>0</v>
      </c>
      <c r="H26" s="1591">
        <v>0</v>
      </c>
      <c r="I26" s="1591">
        <v>0</v>
      </c>
      <c r="J26" s="1591">
        <v>0</v>
      </c>
      <c r="K26" s="1591">
        <v>0</v>
      </c>
      <c r="L26" s="1591">
        <v>0</v>
      </c>
      <c r="M26" s="1591">
        <v>0</v>
      </c>
      <c r="N26" s="1591">
        <v>0</v>
      </c>
      <c r="O26" s="1591">
        <v>0</v>
      </c>
      <c r="P26" s="1591">
        <v>0</v>
      </c>
      <c r="Q26" s="1592">
        <v>0</v>
      </c>
      <c r="R26" s="1573"/>
      <c r="S26" s="1559"/>
      <c r="T26" s="47"/>
      <c r="U26" s="47" t="s">
        <v>1377</v>
      </c>
      <c r="V26" s="47">
        <v>0</v>
      </c>
      <c r="W26" s="47">
        <v>0</v>
      </c>
      <c r="X26" s="47">
        <v>0</v>
      </c>
      <c r="Y26" s="47">
        <v>0</v>
      </c>
      <c r="Z26" s="47">
        <v>0</v>
      </c>
      <c r="AA26" s="47">
        <v>0</v>
      </c>
      <c r="AB26" s="47">
        <v>0</v>
      </c>
      <c r="AC26" s="47">
        <v>0</v>
      </c>
      <c r="AD26" s="47">
        <v>0</v>
      </c>
      <c r="AE26" s="47">
        <v>0</v>
      </c>
      <c r="AF26" s="47">
        <v>0</v>
      </c>
      <c r="AG26" s="47">
        <v>0</v>
      </c>
      <c r="AH26" s="47">
        <v>0</v>
      </c>
      <c r="AI26" s="1559"/>
      <c r="AJ26" s="1574">
        <v>0</v>
      </c>
    </row>
    <row r="27" spans="1:36" s="1560" customFormat="1" ht="23.45" customHeight="1" x14ac:dyDescent="0.3">
      <c r="A27" s="1557"/>
      <c r="B27" s="1580">
        <f>+B25+1</f>
        <v>17</v>
      </c>
      <c r="C27" s="1581" t="s">
        <v>191</v>
      </c>
      <c r="D27" s="1582" t="s">
        <v>1373</v>
      </c>
      <c r="E27" s="1578">
        <v>0</v>
      </c>
      <c r="F27" s="1578">
        <v>0</v>
      </c>
      <c r="G27" s="1578">
        <v>0</v>
      </c>
      <c r="H27" s="1578">
        <v>0</v>
      </c>
      <c r="I27" s="1578">
        <v>0</v>
      </c>
      <c r="J27" s="1578">
        <v>0</v>
      </c>
      <c r="K27" s="1578">
        <v>0</v>
      </c>
      <c r="L27" s="1578">
        <v>0</v>
      </c>
      <c r="M27" s="1578">
        <v>0</v>
      </c>
      <c r="N27" s="1578">
        <v>0</v>
      </c>
      <c r="O27" s="1578">
        <v>0</v>
      </c>
      <c r="P27" s="1578">
        <v>0</v>
      </c>
      <c r="Q27" s="1583">
        <v>0</v>
      </c>
      <c r="R27" s="1573"/>
      <c r="S27" s="1559"/>
      <c r="T27" s="47" t="s">
        <v>191</v>
      </c>
      <c r="U27" s="47" t="s">
        <v>1373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7">
        <v>0</v>
      </c>
      <c r="AB27" s="47">
        <v>0</v>
      </c>
      <c r="AC27" s="47">
        <v>0</v>
      </c>
      <c r="AD27" s="47">
        <v>0</v>
      </c>
      <c r="AE27" s="47">
        <v>0</v>
      </c>
      <c r="AF27" s="47">
        <v>0</v>
      </c>
      <c r="AG27" s="47">
        <v>0</v>
      </c>
      <c r="AH27" s="47">
        <v>0</v>
      </c>
      <c r="AI27" s="1559"/>
      <c r="AJ27" s="1574">
        <v>0</v>
      </c>
    </row>
    <row r="28" spans="1:36" s="1560" customFormat="1" ht="23.45" customHeight="1" x14ac:dyDescent="0.3">
      <c r="A28" s="1557"/>
      <c r="B28" s="1580">
        <f t="shared" si="0"/>
        <v>18</v>
      </c>
      <c r="C28" s="1581" t="s">
        <v>193</v>
      </c>
      <c r="D28" s="1582" t="s">
        <v>1373</v>
      </c>
      <c r="E28" s="1578">
        <v>0</v>
      </c>
      <c r="F28" s="1578">
        <v>0</v>
      </c>
      <c r="G28" s="1578">
        <v>0</v>
      </c>
      <c r="H28" s="1578">
        <v>0</v>
      </c>
      <c r="I28" s="1578">
        <v>0</v>
      </c>
      <c r="J28" s="1578">
        <v>0</v>
      </c>
      <c r="K28" s="1578">
        <v>0</v>
      </c>
      <c r="L28" s="1578">
        <v>0</v>
      </c>
      <c r="M28" s="1578">
        <v>0</v>
      </c>
      <c r="N28" s="1578">
        <v>0</v>
      </c>
      <c r="O28" s="1578">
        <v>0</v>
      </c>
      <c r="P28" s="1578">
        <v>0</v>
      </c>
      <c r="Q28" s="1583">
        <v>0</v>
      </c>
      <c r="R28" s="1573"/>
      <c r="S28" s="1559"/>
      <c r="T28" s="47" t="s">
        <v>193</v>
      </c>
      <c r="U28" s="47" t="s">
        <v>1373</v>
      </c>
      <c r="V28" s="47">
        <v>0</v>
      </c>
      <c r="W28" s="47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7">
        <v>0</v>
      </c>
      <c r="AF28" s="47">
        <v>0</v>
      </c>
      <c r="AG28" s="47">
        <v>0</v>
      </c>
      <c r="AH28" s="47">
        <v>0</v>
      </c>
      <c r="AI28" s="1559"/>
      <c r="AJ28" s="1574">
        <v>0</v>
      </c>
    </row>
    <row r="29" spans="1:36" s="1560" customFormat="1" ht="23.45" customHeight="1" x14ac:dyDescent="0.3">
      <c r="A29" s="1557"/>
      <c r="B29" s="1580">
        <f t="shared" si="0"/>
        <v>19</v>
      </c>
      <c r="C29" s="1581" t="s">
        <v>195</v>
      </c>
      <c r="D29" s="1582" t="s">
        <v>1373</v>
      </c>
      <c r="E29" s="1578">
        <v>0</v>
      </c>
      <c r="F29" s="1578">
        <v>0</v>
      </c>
      <c r="G29" s="1578">
        <v>0</v>
      </c>
      <c r="H29" s="1578">
        <v>86.4</v>
      </c>
      <c r="I29" s="1578">
        <v>0</v>
      </c>
      <c r="J29" s="1578">
        <v>0</v>
      </c>
      <c r="K29" s="1578">
        <v>0</v>
      </c>
      <c r="L29" s="1578">
        <v>0</v>
      </c>
      <c r="M29" s="1578">
        <v>400.2</v>
      </c>
      <c r="N29" s="1578">
        <v>0</v>
      </c>
      <c r="O29" s="1578">
        <v>0</v>
      </c>
      <c r="P29" s="1578">
        <v>0</v>
      </c>
      <c r="Q29" s="1583">
        <v>486.6</v>
      </c>
      <c r="R29" s="1573"/>
      <c r="S29" s="1559"/>
      <c r="T29" s="47" t="s">
        <v>195</v>
      </c>
      <c r="U29" s="47" t="s">
        <v>1373</v>
      </c>
      <c r="V29" s="47">
        <v>0</v>
      </c>
      <c r="W29" s="47">
        <v>0</v>
      </c>
      <c r="X29" s="47">
        <v>0</v>
      </c>
      <c r="Y29" s="47">
        <v>86.4</v>
      </c>
      <c r="Z29" s="47">
        <v>0</v>
      </c>
      <c r="AA29" s="47">
        <v>0</v>
      </c>
      <c r="AB29" s="47">
        <v>0</v>
      </c>
      <c r="AC29" s="47">
        <v>0</v>
      </c>
      <c r="AD29" s="47">
        <v>400.2</v>
      </c>
      <c r="AE29" s="47">
        <v>0</v>
      </c>
      <c r="AF29" s="47">
        <v>0</v>
      </c>
      <c r="AG29" s="47">
        <v>0</v>
      </c>
      <c r="AH29" s="47">
        <v>486.6</v>
      </c>
      <c r="AI29" s="1559"/>
      <c r="AJ29" s="1574">
        <v>0</v>
      </c>
    </row>
    <row r="30" spans="1:36" s="1560" customFormat="1" ht="23.45" customHeight="1" x14ac:dyDescent="0.3">
      <c r="A30" s="1557"/>
      <c r="B30" s="1580">
        <f t="shared" si="0"/>
        <v>20</v>
      </c>
      <c r="C30" s="1581" t="s">
        <v>197</v>
      </c>
      <c r="D30" s="1582" t="s">
        <v>1373</v>
      </c>
      <c r="E30" s="1578">
        <v>42701</v>
      </c>
      <c r="F30" s="1578">
        <v>43741</v>
      </c>
      <c r="G30" s="1578">
        <v>44864</v>
      </c>
      <c r="H30" s="1578">
        <v>30288</v>
      </c>
      <c r="I30" s="1578">
        <v>33787</v>
      </c>
      <c r="J30" s="1578">
        <v>64825</v>
      </c>
      <c r="K30" s="1578">
        <v>76728</v>
      </c>
      <c r="L30" s="1578">
        <v>143073</v>
      </c>
      <c r="M30" s="1578">
        <v>171550</v>
      </c>
      <c r="N30" s="1578">
        <v>111972</v>
      </c>
      <c r="O30" s="1578">
        <v>148640</v>
      </c>
      <c r="P30" s="1578">
        <v>160048</v>
      </c>
      <c r="Q30" s="1583">
        <v>1072217</v>
      </c>
      <c r="R30" s="1573"/>
      <c r="S30" s="1559"/>
      <c r="T30" s="47" t="s">
        <v>197</v>
      </c>
      <c r="U30" s="47" t="s">
        <v>1373</v>
      </c>
      <c r="V30" s="47">
        <v>42701</v>
      </c>
      <c r="W30" s="47">
        <v>43741</v>
      </c>
      <c r="X30" s="47">
        <v>44864</v>
      </c>
      <c r="Y30" s="47">
        <v>30288</v>
      </c>
      <c r="Z30" s="47">
        <v>33787</v>
      </c>
      <c r="AA30" s="47">
        <v>64825</v>
      </c>
      <c r="AB30" s="47">
        <v>76728</v>
      </c>
      <c r="AC30" s="47">
        <v>143073</v>
      </c>
      <c r="AD30" s="47">
        <v>171550</v>
      </c>
      <c r="AE30" s="47">
        <v>111972</v>
      </c>
      <c r="AF30" s="47">
        <v>148640</v>
      </c>
      <c r="AG30" s="47">
        <v>160048</v>
      </c>
      <c r="AH30" s="47">
        <v>1072217</v>
      </c>
      <c r="AI30" s="1559"/>
      <c r="AJ30" s="1574">
        <v>0</v>
      </c>
    </row>
    <row r="31" spans="1:36" s="1560" customFormat="1" ht="23.45" customHeight="1" x14ac:dyDescent="0.3">
      <c r="A31" s="1557"/>
      <c r="B31" s="1580">
        <f t="shared" si="0"/>
        <v>21</v>
      </c>
      <c r="C31" s="1589" t="s">
        <v>201</v>
      </c>
      <c r="D31" s="1590" t="s">
        <v>1373</v>
      </c>
      <c r="E31" s="1578">
        <v>2540</v>
      </c>
      <c r="F31" s="1578">
        <v>3121</v>
      </c>
      <c r="G31" s="1578">
        <v>2599</v>
      </c>
      <c r="H31" s="1578">
        <v>2852</v>
      </c>
      <c r="I31" s="1578">
        <v>2240</v>
      </c>
      <c r="J31" s="1578">
        <v>1316</v>
      </c>
      <c r="K31" s="1578">
        <v>13185</v>
      </c>
      <c r="L31" s="1578">
        <v>17677</v>
      </c>
      <c r="M31" s="1578">
        <v>13139</v>
      </c>
      <c r="N31" s="1578">
        <v>7228</v>
      </c>
      <c r="O31" s="1578">
        <v>6705</v>
      </c>
      <c r="P31" s="1578">
        <v>6973</v>
      </c>
      <c r="Q31" s="1583">
        <v>79575</v>
      </c>
      <c r="R31" s="1573"/>
      <c r="S31" s="1559"/>
      <c r="T31" s="47" t="s">
        <v>201</v>
      </c>
      <c r="U31" s="47" t="s">
        <v>1373</v>
      </c>
      <c r="V31" s="47">
        <v>2540</v>
      </c>
      <c r="W31" s="47">
        <v>3121</v>
      </c>
      <c r="X31" s="47">
        <v>2599</v>
      </c>
      <c r="Y31" s="47">
        <v>2852</v>
      </c>
      <c r="Z31" s="47">
        <v>2240</v>
      </c>
      <c r="AA31" s="47">
        <v>1316</v>
      </c>
      <c r="AB31" s="47">
        <v>13185</v>
      </c>
      <c r="AC31" s="47">
        <v>17677</v>
      </c>
      <c r="AD31" s="47">
        <v>13139</v>
      </c>
      <c r="AE31" s="47">
        <v>7228</v>
      </c>
      <c r="AF31" s="47">
        <v>6705</v>
      </c>
      <c r="AG31" s="47">
        <v>6973</v>
      </c>
      <c r="AH31" s="47">
        <v>79575</v>
      </c>
      <c r="AI31" s="1559"/>
      <c r="AJ31" s="1574">
        <v>0</v>
      </c>
    </row>
    <row r="32" spans="1:36" s="1560" customFormat="1" ht="23.45" customHeight="1" x14ac:dyDescent="0.3">
      <c r="A32" s="1557"/>
      <c r="B32" s="1580">
        <f>+B31+1</f>
        <v>22</v>
      </c>
      <c r="C32" s="1581" t="s">
        <v>203</v>
      </c>
      <c r="D32" s="1582" t="s">
        <v>1375</v>
      </c>
      <c r="E32" s="1578">
        <v>920388</v>
      </c>
      <c r="F32" s="1578">
        <v>852781</v>
      </c>
      <c r="G32" s="1578">
        <v>876816</v>
      </c>
      <c r="H32" s="1578">
        <v>818449</v>
      </c>
      <c r="I32" s="1578">
        <v>849269</v>
      </c>
      <c r="J32" s="1578">
        <v>799086</v>
      </c>
      <c r="K32" s="1578">
        <v>882192</v>
      </c>
      <c r="L32" s="1578">
        <v>882695</v>
      </c>
      <c r="M32" s="1578">
        <v>838770</v>
      </c>
      <c r="N32" s="1578">
        <v>878656</v>
      </c>
      <c r="O32" s="1578">
        <v>830836</v>
      </c>
      <c r="P32" s="1578">
        <v>850746</v>
      </c>
      <c r="Q32" s="1583">
        <v>10280684</v>
      </c>
      <c r="R32" s="1573"/>
      <c r="S32" s="1559"/>
      <c r="T32" s="47" t="s">
        <v>203</v>
      </c>
      <c r="U32" s="47" t="s">
        <v>1375</v>
      </c>
      <c r="V32" s="47">
        <v>920388</v>
      </c>
      <c r="W32" s="47">
        <v>852781</v>
      </c>
      <c r="X32" s="47">
        <v>876816</v>
      </c>
      <c r="Y32" s="47">
        <v>818449</v>
      </c>
      <c r="Z32" s="47">
        <v>849269</v>
      </c>
      <c r="AA32" s="47">
        <v>799086</v>
      </c>
      <c r="AB32" s="47">
        <v>882192</v>
      </c>
      <c r="AC32" s="47">
        <v>882695</v>
      </c>
      <c r="AD32" s="47">
        <v>838770</v>
      </c>
      <c r="AE32" s="47">
        <v>878656</v>
      </c>
      <c r="AF32" s="47">
        <v>830836</v>
      </c>
      <c r="AG32" s="47">
        <v>850746</v>
      </c>
      <c r="AH32" s="47">
        <v>10280684</v>
      </c>
      <c r="AI32" s="1559"/>
      <c r="AJ32" s="1574">
        <v>0</v>
      </c>
    </row>
    <row r="33" spans="1:36" s="1560" customFormat="1" ht="23.45" customHeight="1" x14ac:dyDescent="0.3">
      <c r="A33" s="1557"/>
      <c r="B33" s="1580">
        <f t="shared" si="0"/>
        <v>23</v>
      </c>
      <c r="C33" s="1581" t="s">
        <v>205</v>
      </c>
      <c r="D33" s="1582" t="s">
        <v>1373</v>
      </c>
      <c r="E33" s="1578">
        <v>314.39999999999998</v>
      </c>
      <c r="F33" s="1578">
        <v>1093.79</v>
      </c>
      <c r="G33" s="1578">
        <v>1276.0899999999999</v>
      </c>
      <c r="H33" s="1578">
        <v>137.38999999999999</v>
      </c>
      <c r="I33" s="1578">
        <v>76.62</v>
      </c>
      <c r="J33" s="1578">
        <v>340.82</v>
      </c>
      <c r="K33" s="1578">
        <v>1542.93</v>
      </c>
      <c r="L33" s="1578">
        <v>0</v>
      </c>
      <c r="M33" s="1578">
        <v>21.14</v>
      </c>
      <c r="N33" s="1578">
        <v>457.07</v>
      </c>
      <c r="O33" s="1578">
        <v>280.05</v>
      </c>
      <c r="P33" s="1578">
        <v>1141.3499999999999</v>
      </c>
      <c r="Q33" s="1583">
        <v>6681.65</v>
      </c>
      <c r="R33" s="1573"/>
      <c r="S33" s="1559"/>
      <c r="T33" s="47" t="s">
        <v>205</v>
      </c>
      <c r="U33" s="47" t="s">
        <v>1373</v>
      </c>
      <c r="V33" s="47">
        <v>314.39999999999998</v>
      </c>
      <c r="W33" s="47">
        <v>1093.79</v>
      </c>
      <c r="X33" s="47">
        <v>1276.0899999999999</v>
      </c>
      <c r="Y33" s="47">
        <v>137.38999999999999</v>
      </c>
      <c r="Z33" s="47">
        <v>76.62</v>
      </c>
      <c r="AA33" s="47">
        <v>340.82</v>
      </c>
      <c r="AB33" s="47">
        <v>1542.93</v>
      </c>
      <c r="AC33" s="47">
        <v>0</v>
      </c>
      <c r="AD33" s="47">
        <v>21.14</v>
      </c>
      <c r="AE33" s="47">
        <v>457.07</v>
      </c>
      <c r="AF33" s="47">
        <v>280.05</v>
      </c>
      <c r="AG33" s="47">
        <v>1141.3499999999999</v>
      </c>
      <c r="AH33" s="47">
        <v>6681.65</v>
      </c>
      <c r="AI33" s="1559"/>
      <c r="AJ33" s="1574">
        <v>0</v>
      </c>
    </row>
    <row r="34" spans="1:36" s="1560" customFormat="1" ht="23.45" customHeight="1" x14ac:dyDescent="0.3">
      <c r="A34" s="1557"/>
      <c r="B34" s="1580">
        <f t="shared" si="0"/>
        <v>24</v>
      </c>
      <c r="C34" s="1581" t="s">
        <v>207</v>
      </c>
      <c r="D34" s="1582" t="s">
        <v>1373</v>
      </c>
      <c r="E34" s="1578">
        <v>231</v>
      </c>
      <c r="F34" s="1578">
        <v>401</v>
      </c>
      <c r="G34" s="1578">
        <v>728</v>
      </c>
      <c r="H34" s="1578">
        <v>599</v>
      </c>
      <c r="I34" s="1578">
        <v>320</v>
      </c>
      <c r="J34" s="1578">
        <v>272</v>
      </c>
      <c r="K34" s="1578">
        <v>1425</v>
      </c>
      <c r="L34" s="1578">
        <v>1665</v>
      </c>
      <c r="M34" s="1578">
        <v>3882</v>
      </c>
      <c r="N34" s="1578">
        <v>4392</v>
      </c>
      <c r="O34" s="1578">
        <v>200</v>
      </c>
      <c r="P34" s="1578">
        <v>200</v>
      </c>
      <c r="Q34" s="1583">
        <v>14315</v>
      </c>
      <c r="R34" s="1573"/>
      <c r="S34" s="1559"/>
      <c r="T34" s="47" t="s">
        <v>207</v>
      </c>
      <c r="U34" s="47" t="s">
        <v>1373</v>
      </c>
      <c r="V34" s="47">
        <v>231</v>
      </c>
      <c r="W34" s="47">
        <v>401</v>
      </c>
      <c r="X34" s="47">
        <v>728</v>
      </c>
      <c r="Y34" s="47">
        <v>599</v>
      </c>
      <c r="Z34" s="47">
        <v>320</v>
      </c>
      <c r="AA34" s="47">
        <v>272</v>
      </c>
      <c r="AB34" s="47">
        <v>1425</v>
      </c>
      <c r="AC34" s="47">
        <v>1665</v>
      </c>
      <c r="AD34" s="47">
        <v>3882</v>
      </c>
      <c r="AE34" s="47">
        <v>4392</v>
      </c>
      <c r="AF34" s="47">
        <v>200</v>
      </c>
      <c r="AG34" s="47">
        <v>200</v>
      </c>
      <c r="AH34" s="47">
        <v>14315</v>
      </c>
      <c r="AI34" s="1559"/>
      <c r="AJ34" s="1574">
        <v>0</v>
      </c>
    </row>
    <row r="35" spans="1:36" s="1560" customFormat="1" ht="23.45" customHeight="1" x14ac:dyDescent="0.3">
      <c r="A35" s="1557"/>
      <c r="B35" s="1580">
        <f t="shared" si="0"/>
        <v>25</v>
      </c>
      <c r="C35" s="1581" t="s">
        <v>209</v>
      </c>
      <c r="D35" s="1582" t="s">
        <v>1373</v>
      </c>
      <c r="E35" s="1578">
        <v>17936</v>
      </c>
      <c r="F35" s="1578">
        <v>16847</v>
      </c>
      <c r="G35" s="1578">
        <v>24612</v>
      </c>
      <c r="H35" s="1578">
        <v>19789</v>
      </c>
      <c r="I35" s="1578">
        <v>25647</v>
      </c>
      <c r="J35" s="1578">
        <v>29660</v>
      </c>
      <c r="K35" s="1578">
        <v>30325</v>
      </c>
      <c r="L35" s="1578">
        <v>29387</v>
      </c>
      <c r="M35" s="1578">
        <v>30472</v>
      </c>
      <c r="N35" s="1578">
        <v>27457</v>
      </c>
      <c r="O35" s="1578">
        <v>22426</v>
      </c>
      <c r="P35" s="1578">
        <v>20028</v>
      </c>
      <c r="Q35" s="1583">
        <v>294586</v>
      </c>
      <c r="R35" s="1573"/>
      <c r="S35" s="1559"/>
      <c r="T35" s="47" t="s">
        <v>209</v>
      </c>
      <c r="U35" s="47" t="s">
        <v>1373</v>
      </c>
      <c r="V35" s="47">
        <v>17936</v>
      </c>
      <c r="W35" s="47">
        <v>16847</v>
      </c>
      <c r="X35" s="47">
        <v>24612</v>
      </c>
      <c r="Y35" s="47">
        <v>19789</v>
      </c>
      <c r="Z35" s="47">
        <v>25647</v>
      </c>
      <c r="AA35" s="47">
        <v>29660</v>
      </c>
      <c r="AB35" s="47">
        <v>30325</v>
      </c>
      <c r="AC35" s="47">
        <v>29387</v>
      </c>
      <c r="AD35" s="47">
        <v>30472</v>
      </c>
      <c r="AE35" s="47">
        <v>27457</v>
      </c>
      <c r="AF35" s="47">
        <v>22426</v>
      </c>
      <c r="AG35" s="47">
        <v>20028</v>
      </c>
      <c r="AH35" s="47">
        <v>294586</v>
      </c>
      <c r="AI35" s="1559"/>
      <c r="AJ35" s="1574">
        <v>0</v>
      </c>
    </row>
    <row r="36" spans="1:36" s="1560" customFormat="1" ht="23.45" customHeight="1" x14ac:dyDescent="0.3">
      <c r="A36" s="1557"/>
      <c r="B36" s="1580">
        <f t="shared" si="0"/>
        <v>26</v>
      </c>
      <c r="C36" s="1581" t="s">
        <v>211</v>
      </c>
      <c r="D36" s="1582" t="s">
        <v>1373</v>
      </c>
      <c r="E36" s="1578">
        <v>0</v>
      </c>
      <c r="F36" s="1578">
        <v>0</v>
      </c>
      <c r="G36" s="1578">
        <v>0</v>
      </c>
      <c r="H36" s="1578">
        <v>0</v>
      </c>
      <c r="I36" s="1578">
        <v>0</v>
      </c>
      <c r="J36" s="1578">
        <v>0</v>
      </c>
      <c r="K36" s="1578">
        <v>0</v>
      </c>
      <c r="L36" s="1578">
        <v>0</v>
      </c>
      <c r="M36" s="1578">
        <v>0</v>
      </c>
      <c r="N36" s="1578">
        <v>0</v>
      </c>
      <c r="O36" s="1578">
        <v>0</v>
      </c>
      <c r="P36" s="1578">
        <v>0</v>
      </c>
      <c r="Q36" s="1583">
        <v>0</v>
      </c>
      <c r="R36" s="1573"/>
      <c r="S36" s="1559"/>
      <c r="T36" s="47" t="s">
        <v>211</v>
      </c>
      <c r="U36" s="47" t="s">
        <v>1373</v>
      </c>
      <c r="V36" s="47">
        <v>0</v>
      </c>
      <c r="W36" s="47">
        <v>0</v>
      </c>
      <c r="X36" s="47">
        <v>0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  <c r="AE36" s="47">
        <v>0</v>
      </c>
      <c r="AF36" s="47">
        <v>0</v>
      </c>
      <c r="AG36" s="47">
        <v>0</v>
      </c>
      <c r="AH36" s="47">
        <v>0</v>
      </c>
      <c r="AI36" s="1559"/>
      <c r="AJ36" s="1574">
        <v>0</v>
      </c>
    </row>
    <row r="37" spans="1:36" s="1560" customFormat="1" ht="23.45" customHeight="1" x14ac:dyDescent="0.3">
      <c r="A37" s="1557"/>
      <c r="B37" s="1580">
        <f t="shared" si="0"/>
        <v>27</v>
      </c>
      <c r="C37" s="1581" t="s">
        <v>213</v>
      </c>
      <c r="D37" s="1582" t="s">
        <v>1373</v>
      </c>
      <c r="E37" s="1578">
        <v>3010</v>
      </c>
      <c r="F37" s="1578">
        <v>3010</v>
      </c>
      <c r="G37" s="1578">
        <v>3010</v>
      </c>
      <c r="H37" s="1578">
        <v>3010</v>
      </c>
      <c r="I37" s="1578">
        <v>3010</v>
      </c>
      <c r="J37" s="1578">
        <v>3010</v>
      </c>
      <c r="K37" s="1578">
        <v>3010</v>
      </c>
      <c r="L37" s="1578">
        <v>3010</v>
      </c>
      <c r="M37" s="1578">
        <v>3010</v>
      </c>
      <c r="N37" s="1578">
        <v>3010</v>
      </c>
      <c r="O37" s="1578">
        <v>3010</v>
      </c>
      <c r="P37" s="1578">
        <v>3010</v>
      </c>
      <c r="Q37" s="1583">
        <v>36120</v>
      </c>
      <c r="R37" s="1573"/>
      <c r="S37" s="1559"/>
      <c r="T37" s="47" t="s">
        <v>213</v>
      </c>
      <c r="U37" s="47" t="s">
        <v>1373</v>
      </c>
      <c r="V37" s="47">
        <v>3010</v>
      </c>
      <c r="W37" s="47">
        <v>3010</v>
      </c>
      <c r="X37" s="47">
        <v>3010</v>
      </c>
      <c r="Y37" s="47">
        <v>3010</v>
      </c>
      <c r="Z37" s="47">
        <v>3010</v>
      </c>
      <c r="AA37" s="47">
        <v>3010</v>
      </c>
      <c r="AB37" s="47">
        <v>3010</v>
      </c>
      <c r="AC37" s="47">
        <v>3010</v>
      </c>
      <c r="AD37" s="47">
        <v>3010</v>
      </c>
      <c r="AE37" s="47">
        <v>3010</v>
      </c>
      <c r="AF37" s="47">
        <v>3010</v>
      </c>
      <c r="AG37" s="47">
        <v>3010</v>
      </c>
      <c r="AH37" s="47">
        <v>36120</v>
      </c>
      <c r="AI37" s="1559"/>
      <c r="AJ37" s="1574">
        <v>0</v>
      </c>
    </row>
    <row r="38" spans="1:36" s="1560" customFormat="1" ht="23.45" customHeight="1" x14ac:dyDescent="0.3">
      <c r="A38" s="1557"/>
      <c r="B38" s="1580">
        <f t="shared" si="0"/>
        <v>28</v>
      </c>
      <c r="C38" s="1581" t="s">
        <v>215</v>
      </c>
      <c r="D38" s="1582" t="s">
        <v>1373</v>
      </c>
      <c r="E38" s="1578">
        <v>2029</v>
      </c>
      <c r="F38" s="1578">
        <v>183</v>
      </c>
      <c r="G38" s="1578">
        <v>7021</v>
      </c>
      <c r="H38" s="1578">
        <v>69</v>
      </c>
      <c r="I38" s="1578">
        <v>1610</v>
      </c>
      <c r="J38" s="1578">
        <v>7437</v>
      </c>
      <c r="K38" s="1578">
        <v>0</v>
      </c>
      <c r="L38" s="1578">
        <v>0</v>
      </c>
      <c r="M38" s="1578">
        <v>420</v>
      </c>
      <c r="N38" s="1578">
        <v>278</v>
      </c>
      <c r="O38" s="1578">
        <v>71</v>
      </c>
      <c r="P38" s="1578">
        <v>127</v>
      </c>
      <c r="Q38" s="1583">
        <v>19245</v>
      </c>
      <c r="R38" s="1573"/>
      <c r="S38" s="1559"/>
      <c r="T38" s="47" t="s">
        <v>215</v>
      </c>
      <c r="U38" s="47" t="s">
        <v>1373</v>
      </c>
      <c r="V38" s="47">
        <v>2029</v>
      </c>
      <c r="W38" s="47">
        <v>183</v>
      </c>
      <c r="X38" s="47">
        <v>7021</v>
      </c>
      <c r="Y38" s="47">
        <v>69</v>
      </c>
      <c r="Z38" s="47">
        <v>1610</v>
      </c>
      <c r="AA38" s="47">
        <v>7437</v>
      </c>
      <c r="AB38" s="47">
        <v>0</v>
      </c>
      <c r="AC38" s="47">
        <v>0</v>
      </c>
      <c r="AD38" s="47">
        <v>420</v>
      </c>
      <c r="AE38" s="47">
        <v>278</v>
      </c>
      <c r="AF38" s="47">
        <v>71</v>
      </c>
      <c r="AG38" s="47">
        <v>127</v>
      </c>
      <c r="AH38" s="47">
        <v>19245</v>
      </c>
      <c r="AI38" s="1559"/>
      <c r="AJ38" s="1574">
        <v>0</v>
      </c>
    </row>
    <row r="39" spans="1:36" s="1560" customFormat="1" ht="23.45" customHeight="1" x14ac:dyDescent="0.3">
      <c r="A39" s="1557"/>
      <c r="B39" s="1580">
        <f t="shared" si="0"/>
        <v>29</v>
      </c>
      <c r="C39" s="1581" t="s">
        <v>219</v>
      </c>
      <c r="D39" s="1582" t="s">
        <v>1373</v>
      </c>
      <c r="E39" s="1578">
        <v>2607</v>
      </c>
      <c r="F39" s="1578">
        <v>0</v>
      </c>
      <c r="G39" s="1578">
        <v>0</v>
      </c>
      <c r="H39" s="1578">
        <v>900</v>
      </c>
      <c r="I39" s="1578">
        <v>255</v>
      </c>
      <c r="J39" s="1578">
        <v>965</v>
      </c>
      <c r="K39" s="1578">
        <v>0</v>
      </c>
      <c r="L39" s="1578">
        <v>1800</v>
      </c>
      <c r="M39" s="1578">
        <v>0</v>
      </c>
      <c r="N39" s="1578">
        <v>890</v>
      </c>
      <c r="O39" s="1578">
        <v>1130</v>
      </c>
      <c r="P39" s="1578">
        <v>0</v>
      </c>
      <c r="Q39" s="1583">
        <v>8547</v>
      </c>
      <c r="R39" s="1573"/>
      <c r="S39" s="1559"/>
      <c r="T39" s="47" t="s">
        <v>219</v>
      </c>
      <c r="U39" s="47" t="s">
        <v>1373</v>
      </c>
      <c r="V39" s="47">
        <v>2607</v>
      </c>
      <c r="W39" s="47">
        <v>0</v>
      </c>
      <c r="X39" s="47">
        <v>0</v>
      </c>
      <c r="Y39" s="47">
        <v>900</v>
      </c>
      <c r="Z39" s="47">
        <v>255</v>
      </c>
      <c r="AA39" s="47">
        <v>965</v>
      </c>
      <c r="AB39" s="47">
        <v>0</v>
      </c>
      <c r="AC39" s="47">
        <v>1800</v>
      </c>
      <c r="AD39" s="47">
        <v>0</v>
      </c>
      <c r="AE39" s="47">
        <v>890</v>
      </c>
      <c r="AF39" s="47">
        <v>1130</v>
      </c>
      <c r="AG39" s="47">
        <v>0</v>
      </c>
      <c r="AH39" s="47">
        <v>8547</v>
      </c>
      <c r="AI39" s="1559"/>
      <c r="AJ39" s="1574">
        <v>0</v>
      </c>
    </row>
    <row r="40" spans="1:36" s="1560" customFormat="1" ht="23.45" customHeight="1" x14ac:dyDescent="0.3">
      <c r="A40" s="1557"/>
      <c r="B40" s="1580">
        <f t="shared" si="0"/>
        <v>30</v>
      </c>
      <c r="C40" s="1581" t="s">
        <v>1743</v>
      </c>
      <c r="D40" s="1582" t="s">
        <v>1373</v>
      </c>
      <c r="E40" s="1578">
        <v>0</v>
      </c>
      <c r="F40" s="1578">
        <v>0</v>
      </c>
      <c r="G40" s="1578">
        <v>0</v>
      </c>
      <c r="H40" s="1578">
        <v>39</v>
      </c>
      <c r="I40" s="1578">
        <v>2.75</v>
      </c>
      <c r="J40" s="1578">
        <v>2.75</v>
      </c>
      <c r="K40" s="1578">
        <v>2.0699999999999998</v>
      </c>
      <c r="L40" s="1578">
        <v>2.0699999999999998</v>
      </c>
      <c r="M40" s="1578">
        <v>2.0699999999999998</v>
      </c>
      <c r="N40" s="1578">
        <v>2.0699999999999998</v>
      </c>
      <c r="O40" s="1578">
        <v>2.0699999999999998</v>
      </c>
      <c r="P40" s="1578">
        <v>2.0699999999999998</v>
      </c>
      <c r="Q40" s="1583">
        <v>56.92</v>
      </c>
      <c r="R40" s="1573"/>
      <c r="S40" s="1559"/>
      <c r="T40" s="47" t="s">
        <v>1743</v>
      </c>
      <c r="U40" s="47" t="s">
        <v>1373</v>
      </c>
      <c r="V40" s="47">
        <v>0</v>
      </c>
      <c r="W40" s="47">
        <v>0</v>
      </c>
      <c r="X40" s="47">
        <v>0</v>
      </c>
      <c r="Y40" s="47">
        <v>39</v>
      </c>
      <c r="Z40" s="47">
        <v>2.75</v>
      </c>
      <c r="AA40" s="47">
        <v>2.75</v>
      </c>
      <c r="AB40" s="47">
        <v>2.0699999999999998</v>
      </c>
      <c r="AC40" s="47">
        <v>2.0699999999999998</v>
      </c>
      <c r="AD40" s="47">
        <v>2.0699999999999998</v>
      </c>
      <c r="AE40" s="47">
        <v>2.0699999999999998</v>
      </c>
      <c r="AF40" s="47">
        <v>2.0699999999999998</v>
      </c>
      <c r="AG40" s="47">
        <v>2.0699999999999998</v>
      </c>
      <c r="AH40" s="47">
        <v>56.92</v>
      </c>
      <c r="AI40" s="1559"/>
      <c r="AJ40" s="1574">
        <v>0</v>
      </c>
    </row>
    <row r="41" spans="1:36" s="1560" customFormat="1" ht="23.45" customHeight="1" x14ac:dyDescent="0.3">
      <c r="A41" s="1557"/>
      <c r="B41" s="1580">
        <f t="shared" si="0"/>
        <v>31</v>
      </c>
      <c r="C41" s="1581" t="s">
        <v>221</v>
      </c>
      <c r="D41" s="1582" t="s">
        <v>1373</v>
      </c>
      <c r="E41" s="1578">
        <v>0</v>
      </c>
      <c r="F41" s="1578">
        <v>60.84</v>
      </c>
      <c r="G41" s="1578">
        <v>7561.6</v>
      </c>
      <c r="H41" s="1578">
        <v>0</v>
      </c>
      <c r="I41" s="1578">
        <v>302.18</v>
      </c>
      <c r="J41" s="1578">
        <v>7063.12</v>
      </c>
      <c r="K41" s="1578">
        <v>359.33</v>
      </c>
      <c r="L41" s="1578">
        <v>559.16</v>
      </c>
      <c r="M41" s="1578">
        <v>2673.66</v>
      </c>
      <c r="N41" s="1578">
        <v>3363.56</v>
      </c>
      <c r="O41" s="1578">
        <v>37.71</v>
      </c>
      <c r="P41" s="1578">
        <v>37.71</v>
      </c>
      <c r="Q41" s="1583">
        <v>22018.87</v>
      </c>
      <c r="R41" s="1573"/>
      <c r="S41" s="1559"/>
      <c r="T41" s="47" t="s">
        <v>221</v>
      </c>
      <c r="U41" s="47" t="s">
        <v>1373</v>
      </c>
      <c r="V41" s="47">
        <v>0</v>
      </c>
      <c r="W41" s="47">
        <v>60.84</v>
      </c>
      <c r="X41" s="47">
        <v>7561.6</v>
      </c>
      <c r="Y41" s="47">
        <v>0</v>
      </c>
      <c r="Z41" s="47">
        <v>302.18</v>
      </c>
      <c r="AA41" s="47">
        <v>7063.12</v>
      </c>
      <c r="AB41" s="47">
        <v>359.33</v>
      </c>
      <c r="AC41" s="47">
        <v>559.16</v>
      </c>
      <c r="AD41" s="47">
        <v>2673.66</v>
      </c>
      <c r="AE41" s="47">
        <v>3363.56</v>
      </c>
      <c r="AF41" s="47">
        <v>37.71</v>
      </c>
      <c r="AG41" s="47">
        <v>37.71</v>
      </c>
      <c r="AH41" s="47">
        <v>22018.87</v>
      </c>
      <c r="AI41" s="1559"/>
      <c r="AJ41" s="1574">
        <v>0</v>
      </c>
    </row>
    <row r="42" spans="1:36" s="1560" customFormat="1" ht="23.45" customHeight="1" x14ac:dyDescent="0.3">
      <c r="A42" s="1557"/>
      <c r="B42" s="1584">
        <f t="shared" si="0"/>
        <v>32</v>
      </c>
      <c r="C42" s="1600" t="s">
        <v>1738</v>
      </c>
      <c r="D42" s="1586" t="s">
        <v>1367</v>
      </c>
      <c r="E42" s="1587">
        <v>23994</v>
      </c>
      <c r="F42" s="1587">
        <v>17706</v>
      </c>
      <c r="G42" s="1587">
        <v>13285</v>
      </c>
      <c r="H42" s="1587">
        <v>2990</v>
      </c>
      <c r="I42" s="1587">
        <v>22678</v>
      </c>
      <c r="J42" s="1587">
        <v>19877</v>
      </c>
      <c r="K42" s="1587">
        <v>21247</v>
      </c>
      <c r="L42" s="1587">
        <v>21123</v>
      </c>
      <c r="M42" s="1587">
        <v>22569</v>
      </c>
      <c r="N42" s="1587">
        <v>20247</v>
      </c>
      <c r="O42" s="1587">
        <v>20060</v>
      </c>
      <c r="P42" s="1587">
        <v>25534</v>
      </c>
      <c r="Q42" s="1588">
        <v>231310</v>
      </c>
      <c r="R42" s="1573"/>
      <c r="S42" s="1559"/>
      <c r="T42" s="47" t="s">
        <v>1738</v>
      </c>
      <c r="U42" s="47" t="s">
        <v>1367</v>
      </c>
      <c r="V42" s="47">
        <v>23994</v>
      </c>
      <c r="W42" s="47">
        <v>17706</v>
      </c>
      <c r="X42" s="47">
        <v>13285</v>
      </c>
      <c r="Y42" s="47">
        <v>2990</v>
      </c>
      <c r="Z42" s="47">
        <v>22678</v>
      </c>
      <c r="AA42" s="47">
        <v>19877</v>
      </c>
      <c r="AB42" s="47">
        <v>21247</v>
      </c>
      <c r="AC42" s="47">
        <v>21123</v>
      </c>
      <c r="AD42" s="47">
        <v>22569</v>
      </c>
      <c r="AE42" s="47">
        <v>20247</v>
      </c>
      <c r="AF42" s="47">
        <v>20060</v>
      </c>
      <c r="AG42" s="47">
        <v>25534</v>
      </c>
      <c r="AH42" s="47">
        <v>231310</v>
      </c>
      <c r="AI42" s="1559"/>
      <c r="AJ42" s="1574">
        <v>0</v>
      </c>
    </row>
    <row r="43" spans="1:36" s="1560" customFormat="1" ht="23.45" customHeight="1" x14ac:dyDescent="0.3">
      <c r="A43" s="1557"/>
      <c r="B43" s="1608"/>
      <c r="C43" s="1576"/>
      <c r="D43" s="1590" t="s">
        <v>1373</v>
      </c>
      <c r="E43" s="1591">
        <v>3097</v>
      </c>
      <c r="F43" s="1591">
        <v>5710</v>
      </c>
      <c r="G43" s="1591">
        <v>5421</v>
      </c>
      <c r="H43" s="1591">
        <v>6250</v>
      </c>
      <c r="I43" s="1591">
        <v>750</v>
      </c>
      <c r="J43" s="1591">
        <v>2650</v>
      </c>
      <c r="K43" s="1591">
        <v>2500</v>
      </c>
      <c r="L43" s="1591">
        <v>1700</v>
      </c>
      <c r="M43" s="1591">
        <v>2200</v>
      </c>
      <c r="N43" s="1591">
        <v>2380</v>
      </c>
      <c r="O43" s="1591">
        <v>750</v>
      </c>
      <c r="P43" s="1591">
        <v>0</v>
      </c>
      <c r="Q43" s="1592">
        <v>33408</v>
      </c>
      <c r="R43" s="1573"/>
      <c r="S43" s="1559"/>
      <c r="T43" s="47"/>
      <c r="U43" s="47" t="s">
        <v>1373</v>
      </c>
      <c r="V43" s="47">
        <v>3097</v>
      </c>
      <c r="W43" s="47">
        <v>5710</v>
      </c>
      <c r="X43" s="47">
        <v>5421</v>
      </c>
      <c r="Y43" s="47">
        <v>6250</v>
      </c>
      <c r="Z43" s="47">
        <v>750</v>
      </c>
      <c r="AA43" s="47">
        <v>2650</v>
      </c>
      <c r="AB43" s="47">
        <v>2500</v>
      </c>
      <c r="AC43" s="47">
        <v>1700</v>
      </c>
      <c r="AD43" s="47">
        <v>2200</v>
      </c>
      <c r="AE43" s="47">
        <v>2380</v>
      </c>
      <c r="AF43" s="47">
        <v>750</v>
      </c>
      <c r="AG43" s="47">
        <v>0</v>
      </c>
      <c r="AH43" s="47">
        <v>33408</v>
      </c>
      <c r="AI43" s="1559"/>
      <c r="AJ43" s="1574">
        <v>0</v>
      </c>
    </row>
    <row r="44" spans="1:36" s="1560" customFormat="1" ht="23.45" customHeight="1" x14ac:dyDescent="0.3">
      <c r="A44" s="1557"/>
      <c r="B44" s="1580">
        <f>+B42+1</f>
        <v>33</v>
      </c>
      <c r="C44" s="1581" t="s">
        <v>1713</v>
      </c>
      <c r="D44" s="1582" t="s">
        <v>1373</v>
      </c>
      <c r="E44" s="1578">
        <v>0</v>
      </c>
      <c r="F44" s="1578">
        <v>0</v>
      </c>
      <c r="G44" s="1578">
        <v>0</v>
      </c>
      <c r="H44" s="1578"/>
      <c r="I44" s="1578">
        <v>0</v>
      </c>
      <c r="J44" s="1578">
        <v>0</v>
      </c>
      <c r="K44" s="1578">
        <v>0</v>
      </c>
      <c r="L44" s="1578">
        <v>0</v>
      </c>
      <c r="M44" s="1578">
        <v>0</v>
      </c>
      <c r="N44" s="1578">
        <v>0</v>
      </c>
      <c r="O44" s="1578">
        <v>0</v>
      </c>
      <c r="P44" s="1578">
        <v>0</v>
      </c>
      <c r="Q44" s="1583">
        <v>0</v>
      </c>
      <c r="R44" s="1573"/>
      <c r="S44" s="1559"/>
      <c r="T44" s="47" t="s">
        <v>1713</v>
      </c>
      <c r="U44" s="47" t="s">
        <v>1373</v>
      </c>
      <c r="V44" s="47">
        <v>0</v>
      </c>
      <c r="W44" s="47">
        <v>0</v>
      </c>
      <c r="X44" s="47">
        <v>0</v>
      </c>
      <c r="Y44" s="47"/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1559"/>
      <c r="AJ44" s="1574">
        <v>0</v>
      </c>
    </row>
    <row r="45" spans="1:36" s="1560" customFormat="1" ht="23.45" customHeight="1" x14ac:dyDescent="0.3">
      <c r="A45" s="1557"/>
      <c r="B45" s="1580">
        <f t="shared" si="0"/>
        <v>34</v>
      </c>
      <c r="C45" s="1581" t="s">
        <v>226</v>
      </c>
      <c r="D45" s="1582" t="s">
        <v>1373</v>
      </c>
      <c r="E45" s="1578">
        <v>0</v>
      </c>
      <c r="F45" s="1578">
        <v>0</v>
      </c>
      <c r="G45" s="1578">
        <v>0</v>
      </c>
      <c r="H45" s="1578">
        <v>0</v>
      </c>
      <c r="I45" s="1578">
        <v>0</v>
      </c>
      <c r="J45" s="1578">
        <v>0</v>
      </c>
      <c r="K45" s="1578">
        <v>0</v>
      </c>
      <c r="L45" s="1578">
        <v>0</v>
      </c>
      <c r="M45" s="1578">
        <v>0</v>
      </c>
      <c r="N45" s="1578">
        <v>0</v>
      </c>
      <c r="O45" s="1578">
        <v>0</v>
      </c>
      <c r="P45" s="1578">
        <v>0</v>
      </c>
      <c r="Q45" s="1583">
        <v>0</v>
      </c>
      <c r="R45" s="1573"/>
      <c r="S45" s="1559"/>
      <c r="T45" s="47" t="s">
        <v>226</v>
      </c>
      <c r="U45" s="47" t="s">
        <v>1373</v>
      </c>
      <c r="V45" s="47">
        <v>0</v>
      </c>
      <c r="W45" s="47">
        <v>0</v>
      </c>
      <c r="X45" s="47">
        <v>0</v>
      </c>
      <c r="Y45" s="47">
        <v>0</v>
      </c>
      <c r="Z45" s="47">
        <v>0</v>
      </c>
      <c r="AA45" s="47">
        <v>0</v>
      </c>
      <c r="AB45" s="47">
        <v>0</v>
      </c>
      <c r="AC45" s="47">
        <v>0</v>
      </c>
      <c r="AD45" s="47">
        <v>0</v>
      </c>
      <c r="AE45" s="47">
        <v>0</v>
      </c>
      <c r="AF45" s="47">
        <v>0</v>
      </c>
      <c r="AG45" s="47">
        <v>0</v>
      </c>
      <c r="AH45" s="47">
        <v>0</v>
      </c>
      <c r="AI45" s="1559"/>
      <c r="AJ45" s="1574">
        <v>0</v>
      </c>
    </row>
    <row r="46" spans="1:36" s="1560" customFormat="1" ht="23.45" customHeight="1" x14ac:dyDescent="0.3">
      <c r="A46" s="1557"/>
      <c r="B46" s="1580">
        <f t="shared" si="0"/>
        <v>35</v>
      </c>
      <c r="C46" s="1581" t="s">
        <v>1572</v>
      </c>
      <c r="D46" s="1582" t="s">
        <v>1373</v>
      </c>
      <c r="E46" s="1578">
        <v>0</v>
      </c>
      <c r="F46" s="1578">
        <v>0</v>
      </c>
      <c r="G46" s="1578">
        <v>0</v>
      </c>
      <c r="H46" s="1578">
        <v>0</v>
      </c>
      <c r="I46" s="1578">
        <v>0</v>
      </c>
      <c r="J46" s="1578">
        <v>0</v>
      </c>
      <c r="K46" s="1578">
        <v>0</v>
      </c>
      <c r="L46" s="1578">
        <v>0</v>
      </c>
      <c r="M46" s="1578">
        <v>0</v>
      </c>
      <c r="N46" s="1578">
        <v>0</v>
      </c>
      <c r="O46" s="1578">
        <v>0</v>
      </c>
      <c r="P46" s="1578">
        <v>0</v>
      </c>
      <c r="Q46" s="1583">
        <v>0</v>
      </c>
      <c r="R46" s="1573"/>
      <c r="S46" s="1559"/>
      <c r="T46" s="47" t="s">
        <v>1572</v>
      </c>
      <c r="U46" s="47" t="s">
        <v>1373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0</v>
      </c>
      <c r="AC46" s="47">
        <v>0</v>
      </c>
      <c r="AD46" s="47">
        <v>0</v>
      </c>
      <c r="AE46" s="47">
        <v>0</v>
      </c>
      <c r="AF46" s="47">
        <v>0</v>
      </c>
      <c r="AG46" s="47">
        <v>0</v>
      </c>
      <c r="AH46" s="47">
        <v>0</v>
      </c>
      <c r="AI46" s="1559"/>
      <c r="AJ46" s="1574">
        <v>0</v>
      </c>
    </row>
    <row r="47" spans="1:36" s="1560" customFormat="1" ht="23.45" customHeight="1" x14ac:dyDescent="0.3">
      <c r="A47" s="1557"/>
      <c r="B47" s="1580">
        <f t="shared" si="0"/>
        <v>36</v>
      </c>
      <c r="C47" s="1589" t="s">
        <v>1756</v>
      </c>
      <c r="D47" s="1590" t="s">
        <v>1373</v>
      </c>
      <c r="E47" s="1591">
        <v>20</v>
      </c>
      <c r="F47" s="1591">
        <v>0</v>
      </c>
      <c r="G47" s="1591">
        <v>0</v>
      </c>
      <c r="H47" s="1591">
        <v>0</v>
      </c>
      <c r="I47" s="1591">
        <v>0</v>
      </c>
      <c r="J47" s="1591">
        <v>0</v>
      </c>
      <c r="K47" s="1591">
        <v>0</v>
      </c>
      <c r="L47" s="1591">
        <v>0</v>
      </c>
      <c r="M47" s="1591">
        <v>0</v>
      </c>
      <c r="N47" s="1591">
        <v>0</v>
      </c>
      <c r="O47" s="1591">
        <v>0</v>
      </c>
      <c r="P47" s="1591">
        <v>0</v>
      </c>
      <c r="Q47" s="1592">
        <v>20</v>
      </c>
      <c r="R47" s="1573"/>
      <c r="S47" s="1559"/>
      <c r="T47" s="47" t="s">
        <v>1756</v>
      </c>
      <c r="U47" s="47" t="s">
        <v>1373</v>
      </c>
      <c r="V47" s="47">
        <v>20</v>
      </c>
      <c r="W47" s="47">
        <v>0</v>
      </c>
      <c r="X47" s="47">
        <v>0</v>
      </c>
      <c r="Y47" s="47">
        <v>0</v>
      </c>
      <c r="Z47" s="47">
        <v>0</v>
      </c>
      <c r="AA47" s="47">
        <v>0</v>
      </c>
      <c r="AB47" s="47">
        <v>0</v>
      </c>
      <c r="AC47" s="47">
        <v>0</v>
      </c>
      <c r="AD47" s="47">
        <v>0</v>
      </c>
      <c r="AE47" s="47">
        <v>0</v>
      </c>
      <c r="AF47" s="47">
        <v>0</v>
      </c>
      <c r="AG47" s="47">
        <v>0</v>
      </c>
      <c r="AH47" s="47">
        <v>20</v>
      </c>
      <c r="AI47" s="1559"/>
      <c r="AJ47" s="1574">
        <v>0</v>
      </c>
    </row>
    <row r="48" spans="1:36" s="1560" customFormat="1" ht="23.45" customHeight="1" x14ac:dyDescent="0.3">
      <c r="A48" s="1557"/>
      <c r="B48" s="1580">
        <f>+B47+1</f>
        <v>37</v>
      </c>
      <c r="C48" s="1581" t="s">
        <v>230</v>
      </c>
      <c r="D48" s="1582" t="s">
        <v>1375</v>
      </c>
      <c r="E48" s="1578">
        <v>2660967.4300000002</v>
      </c>
      <c r="F48" s="1578">
        <v>2412071.0699999998</v>
      </c>
      <c r="G48" s="1578">
        <v>2236515.88</v>
      </c>
      <c r="H48" s="1578">
        <v>2462688</v>
      </c>
      <c r="I48" s="1578">
        <v>2662738.84</v>
      </c>
      <c r="J48" s="1578">
        <v>2537901.85</v>
      </c>
      <c r="K48" s="1578">
        <v>2550407.1800000002</v>
      </c>
      <c r="L48" s="1578">
        <v>2695506.77</v>
      </c>
      <c r="M48" s="1578">
        <v>1936381.22</v>
      </c>
      <c r="N48" s="1578">
        <v>2693850.33</v>
      </c>
      <c r="O48" s="1578">
        <v>2504229.41</v>
      </c>
      <c r="P48" s="1578">
        <v>2592928.73</v>
      </c>
      <c r="Q48" s="1583">
        <v>29946186.710000001</v>
      </c>
      <c r="R48" s="1573"/>
      <c r="S48" s="1559"/>
      <c r="T48" s="47" t="s">
        <v>230</v>
      </c>
      <c r="U48" s="47" t="s">
        <v>1375</v>
      </c>
      <c r="V48" s="47">
        <v>2660967.4300000002</v>
      </c>
      <c r="W48" s="47">
        <v>2412071.0699999998</v>
      </c>
      <c r="X48" s="47">
        <v>2236515.88</v>
      </c>
      <c r="Y48" s="47">
        <v>2462688</v>
      </c>
      <c r="Z48" s="47">
        <v>2662738.84</v>
      </c>
      <c r="AA48" s="47">
        <v>2537901.85</v>
      </c>
      <c r="AB48" s="47">
        <v>2550407.1800000002</v>
      </c>
      <c r="AC48" s="47">
        <v>2695506.77</v>
      </c>
      <c r="AD48" s="47">
        <v>1936381.22</v>
      </c>
      <c r="AE48" s="47">
        <v>2693850.33</v>
      </c>
      <c r="AF48" s="47">
        <v>2504229.41</v>
      </c>
      <c r="AG48" s="47">
        <v>2592928.73</v>
      </c>
      <c r="AH48" s="47">
        <v>29946186.710000001</v>
      </c>
      <c r="AI48" s="1559"/>
      <c r="AJ48" s="1574">
        <v>0</v>
      </c>
    </row>
    <row r="49" spans="1:36" s="1560" customFormat="1" ht="23.45" customHeight="1" x14ac:dyDescent="0.3">
      <c r="A49" s="1557"/>
      <c r="B49" s="1580">
        <f t="shared" si="0"/>
        <v>38</v>
      </c>
      <c r="C49" s="1581" t="s">
        <v>1571</v>
      </c>
      <c r="D49" s="1582" t="s">
        <v>1373</v>
      </c>
      <c r="E49" s="1578">
        <v>181.5</v>
      </c>
      <c r="F49" s="1578">
        <v>25</v>
      </c>
      <c r="G49" s="1578">
        <v>35</v>
      </c>
      <c r="H49" s="1578">
        <v>105</v>
      </c>
      <c r="I49" s="1578">
        <v>25</v>
      </c>
      <c r="J49" s="1578">
        <v>28</v>
      </c>
      <c r="K49" s="1578">
        <v>27</v>
      </c>
      <c r="L49" s="1578">
        <v>25</v>
      </c>
      <c r="M49" s="1578">
        <v>25</v>
      </c>
      <c r="N49" s="1578">
        <v>95</v>
      </c>
      <c r="O49" s="1578">
        <v>25</v>
      </c>
      <c r="P49" s="1578">
        <v>276</v>
      </c>
      <c r="Q49" s="1583">
        <v>872.5</v>
      </c>
      <c r="R49" s="1573"/>
      <c r="S49" s="1559"/>
      <c r="T49" s="47" t="s">
        <v>1571</v>
      </c>
      <c r="U49" s="47" t="s">
        <v>1373</v>
      </c>
      <c r="V49" s="47">
        <v>181.5</v>
      </c>
      <c r="W49" s="47">
        <v>25</v>
      </c>
      <c r="X49" s="47">
        <v>35</v>
      </c>
      <c r="Y49" s="47">
        <v>105</v>
      </c>
      <c r="Z49" s="47">
        <v>25</v>
      </c>
      <c r="AA49" s="47">
        <v>28</v>
      </c>
      <c r="AB49" s="47">
        <v>27</v>
      </c>
      <c r="AC49" s="47">
        <v>25</v>
      </c>
      <c r="AD49" s="47">
        <v>25</v>
      </c>
      <c r="AE49" s="47">
        <v>95</v>
      </c>
      <c r="AF49" s="47">
        <v>25</v>
      </c>
      <c r="AG49" s="47">
        <v>276</v>
      </c>
      <c r="AH49" s="47">
        <v>872.5</v>
      </c>
      <c r="AI49" s="1559"/>
      <c r="AJ49" s="1574">
        <v>0</v>
      </c>
    </row>
    <row r="50" spans="1:36" s="1560" customFormat="1" ht="23.45" customHeight="1" x14ac:dyDescent="0.3">
      <c r="A50" s="1557"/>
      <c r="B50" s="1580">
        <f t="shared" si="0"/>
        <v>39</v>
      </c>
      <c r="C50" s="1581" t="s">
        <v>1573</v>
      </c>
      <c r="D50" s="1582" t="s">
        <v>1373</v>
      </c>
      <c r="E50" s="1578">
        <v>0</v>
      </c>
      <c r="F50" s="1578">
        <v>0</v>
      </c>
      <c r="G50" s="1578">
        <v>0</v>
      </c>
      <c r="H50" s="1578">
        <v>0</v>
      </c>
      <c r="I50" s="1578">
        <v>0</v>
      </c>
      <c r="J50" s="1578">
        <v>0</v>
      </c>
      <c r="K50" s="1578">
        <v>30</v>
      </c>
      <c r="L50" s="1578">
        <v>0</v>
      </c>
      <c r="M50" s="1578">
        <v>0</v>
      </c>
      <c r="N50" s="1578">
        <v>0</v>
      </c>
      <c r="O50" s="1578">
        <v>0</v>
      </c>
      <c r="P50" s="1578">
        <v>0</v>
      </c>
      <c r="Q50" s="1583">
        <v>30</v>
      </c>
      <c r="R50" s="1573"/>
      <c r="S50" s="1559"/>
      <c r="T50" s="47" t="s">
        <v>1573</v>
      </c>
      <c r="U50" s="47" t="s">
        <v>1373</v>
      </c>
      <c r="V50" s="47">
        <v>0</v>
      </c>
      <c r="W50" s="47">
        <v>0</v>
      </c>
      <c r="X50" s="47">
        <v>0</v>
      </c>
      <c r="Y50" s="47">
        <v>0</v>
      </c>
      <c r="Z50" s="47">
        <v>0</v>
      </c>
      <c r="AA50" s="47">
        <v>0</v>
      </c>
      <c r="AB50" s="47">
        <v>30</v>
      </c>
      <c r="AC50" s="47">
        <v>0</v>
      </c>
      <c r="AD50" s="47">
        <v>0</v>
      </c>
      <c r="AE50" s="47">
        <v>0</v>
      </c>
      <c r="AF50" s="47">
        <v>0</v>
      </c>
      <c r="AG50" s="47">
        <v>0</v>
      </c>
      <c r="AH50" s="47">
        <v>30</v>
      </c>
      <c r="AI50" s="1559"/>
      <c r="AJ50" s="1574">
        <v>0</v>
      </c>
    </row>
    <row r="51" spans="1:36" s="1560" customFormat="1" ht="23.45" customHeight="1" x14ac:dyDescent="0.3">
      <c r="A51" s="1557"/>
      <c r="B51" s="1580">
        <f t="shared" si="0"/>
        <v>40</v>
      </c>
      <c r="C51" s="1589" t="s">
        <v>232</v>
      </c>
      <c r="D51" s="1590" t="s">
        <v>1373</v>
      </c>
      <c r="E51" s="1578">
        <v>602</v>
      </c>
      <c r="F51" s="1578">
        <v>294</v>
      </c>
      <c r="G51" s="1578">
        <v>232</v>
      </c>
      <c r="H51" s="1578">
        <v>169</v>
      </c>
      <c r="I51" s="1578">
        <v>250</v>
      </c>
      <c r="J51" s="1578">
        <v>135</v>
      </c>
      <c r="K51" s="1578">
        <v>380</v>
      </c>
      <c r="L51" s="1578">
        <v>140</v>
      </c>
      <c r="M51" s="1578">
        <v>137</v>
      </c>
      <c r="N51" s="1578">
        <v>102</v>
      </c>
      <c r="O51" s="1578">
        <v>62</v>
      </c>
      <c r="P51" s="1578">
        <v>112</v>
      </c>
      <c r="Q51" s="1583">
        <v>2615</v>
      </c>
      <c r="R51" s="1573"/>
      <c r="S51" s="1559"/>
      <c r="T51" s="47" t="s">
        <v>232</v>
      </c>
      <c r="U51" s="47" t="s">
        <v>1373</v>
      </c>
      <c r="V51" s="47">
        <v>602</v>
      </c>
      <c r="W51" s="47">
        <v>294</v>
      </c>
      <c r="X51" s="47">
        <v>232</v>
      </c>
      <c r="Y51" s="47">
        <v>169</v>
      </c>
      <c r="Z51" s="47">
        <v>250</v>
      </c>
      <c r="AA51" s="47">
        <v>135</v>
      </c>
      <c r="AB51" s="47">
        <v>380</v>
      </c>
      <c r="AC51" s="47">
        <v>140</v>
      </c>
      <c r="AD51" s="47">
        <v>137</v>
      </c>
      <c r="AE51" s="47">
        <v>102</v>
      </c>
      <c r="AF51" s="47">
        <v>62</v>
      </c>
      <c r="AG51" s="47">
        <v>112</v>
      </c>
      <c r="AH51" s="47">
        <v>2615</v>
      </c>
      <c r="AI51" s="1559"/>
      <c r="AJ51" s="1574">
        <v>0</v>
      </c>
    </row>
    <row r="52" spans="1:36" s="1560" customFormat="1" ht="23.45" customHeight="1" x14ac:dyDescent="0.3">
      <c r="A52" s="1557"/>
      <c r="B52" s="1580">
        <f>+B51+1</f>
        <v>41</v>
      </c>
      <c r="C52" s="1609" t="s">
        <v>234</v>
      </c>
      <c r="D52" s="1582" t="s">
        <v>1373</v>
      </c>
      <c r="E52" s="1578">
        <v>2145</v>
      </c>
      <c r="F52" s="1578">
        <v>1570</v>
      </c>
      <c r="G52" s="1578">
        <v>2400</v>
      </c>
      <c r="H52" s="1578">
        <v>2638</v>
      </c>
      <c r="I52" s="1578">
        <v>3555</v>
      </c>
      <c r="J52" s="1578">
        <v>3149</v>
      </c>
      <c r="K52" s="1578">
        <v>4034</v>
      </c>
      <c r="L52" s="1578">
        <v>3905</v>
      </c>
      <c r="M52" s="1578">
        <v>3515</v>
      </c>
      <c r="N52" s="1578">
        <v>3423</v>
      </c>
      <c r="O52" s="1578">
        <v>3611</v>
      </c>
      <c r="P52" s="1578">
        <v>3093</v>
      </c>
      <c r="Q52" s="1583">
        <v>37038</v>
      </c>
      <c r="R52" s="1573"/>
      <c r="S52" s="1559"/>
      <c r="T52" s="47" t="s">
        <v>234</v>
      </c>
      <c r="U52" s="47" t="s">
        <v>1373</v>
      </c>
      <c r="V52" s="47">
        <v>2145</v>
      </c>
      <c r="W52" s="47">
        <v>1570</v>
      </c>
      <c r="X52" s="47">
        <v>2400</v>
      </c>
      <c r="Y52" s="47">
        <v>2638</v>
      </c>
      <c r="Z52" s="47">
        <v>3555</v>
      </c>
      <c r="AA52" s="47">
        <v>3149</v>
      </c>
      <c r="AB52" s="47">
        <v>4034</v>
      </c>
      <c r="AC52" s="47">
        <v>3905</v>
      </c>
      <c r="AD52" s="47">
        <v>3515</v>
      </c>
      <c r="AE52" s="47">
        <v>3423</v>
      </c>
      <c r="AF52" s="47">
        <v>3611</v>
      </c>
      <c r="AG52" s="47">
        <v>3093</v>
      </c>
      <c r="AH52" s="47">
        <v>37038</v>
      </c>
      <c r="AI52" s="1559"/>
      <c r="AJ52" s="1574">
        <v>0</v>
      </c>
    </row>
    <row r="53" spans="1:36" s="1560" customFormat="1" ht="23.45" customHeight="1" x14ac:dyDescent="0.3">
      <c r="A53" s="1557"/>
      <c r="B53" s="1580">
        <f>+B52+1</f>
        <v>42</v>
      </c>
      <c r="C53" s="1589" t="s">
        <v>1638</v>
      </c>
      <c r="D53" s="1590" t="s">
        <v>1375</v>
      </c>
      <c r="E53" s="1578">
        <v>153664.63</v>
      </c>
      <c r="F53" s="1578">
        <v>82911.600000000006</v>
      </c>
      <c r="G53" s="1578">
        <v>174487.66</v>
      </c>
      <c r="H53" s="1578">
        <v>200541.18</v>
      </c>
      <c r="I53" s="1578">
        <v>191815.74</v>
      </c>
      <c r="J53" s="1578">
        <v>200921.52</v>
      </c>
      <c r="K53" s="1578">
        <v>166938.01999999999</v>
      </c>
      <c r="L53" s="1578">
        <v>188611.13</v>
      </c>
      <c r="M53" s="1578">
        <v>181339.2</v>
      </c>
      <c r="N53" s="1578">
        <v>191406.93</v>
      </c>
      <c r="O53" s="1578">
        <v>144447.9</v>
      </c>
      <c r="P53" s="1578">
        <v>193874.28</v>
      </c>
      <c r="Q53" s="1583">
        <v>2070959.7899999998</v>
      </c>
      <c r="R53" s="1573"/>
      <c r="S53" s="1559"/>
      <c r="T53" s="47" t="s">
        <v>1638</v>
      </c>
      <c r="U53" s="47" t="s">
        <v>1375</v>
      </c>
      <c r="V53" s="47">
        <v>153664.63</v>
      </c>
      <c r="W53" s="47">
        <v>82911.600000000006</v>
      </c>
      <c r="X53" s="47">
        <v>174487.66</v>
      </c>
      <c r="Y53" s="47">
        <v>200541.18</v>
      </c>
      <c r="Z53" s="47">
        <v>191815.74</v>
      </c>
      <c r="AA53" s="47">
        <v>200921.52</v>
      </c>
      <c r="AB53" s="47">
        <v>166938.01999999999</v>
      </c>
      <c r="AC53" s="47">
        <v>188611.13</v>
      </c>
      <c r="AD53" s="47">
        <v>181339.2</v>
      </c>
      <c r="AE53" s="47">
        <v>191406.93</v>
      </c>
      <c r="AF53" s="47">
        <v>144447.9</v>
      </c>
      <c r="AG53" s="47">
        <v>193874.28</v>
      </c>
      <c r="AH53" s="47">
        <v>2070959.7899999998</v>
      </c>
      <c r="AI53" s="1559"/>
      <c r="AJ53" s="1574">
        <v>0</v>
      </c>
    </row>
    <row r="54" spans="1:36" s="1560" customFormat="1" ht="23.45" customHeight="1" x14ac:dyDescent="0.3">
      <c r="A54" s="1557"/>
      <c r="B54" s="1580">
        <f>+B53+1</f>
        <v>43</v>
      </c>
      <c r="C54" s="1581" t="s">
        <v>1732</v>
      </c>
      <c r="D54" s="1582" t="s">
        <v>1375</v>
      </c>
      <c r="E54" s="1578">
        <v>992030</v>
      </c>
      <c r="F54" s="1578">
        <v>989487</v>
      </c>
      <c r="G54" s="1578">
        <v>979221</v>
      </c>
      <c r="H54" s="1578">
        <v>822302</v>
      </c>
      <c r="I54" s="1578">
        <v>1000713</v>
      </c>
      <c r="J54" s="1578">
        <v>860527</v>
      </c>
      <c r="K54" s="1578">
        <v>980083</v>
      </c>
      <c r="L54" s="1578">
        <v>1025584</v>
      </c>
      <c r="M54" s="1578">
        <v>982840</v>
      </c>
      <c r="N54" s="1578">
        <v>1000925</v>
      </c>
      <c r="O54" s="1578">
        <v>996331</v>
      </c>
      <c r="P54" s="1578">
        <v>481632</v>
      </c>
      <c r="Q54" s="1583">
        <v>11111675</v>
      </c>
      <c r="R54" s="1573"/>
      <c r="S54" s="1559"/>
      <c r="T54" s="47" t="s">
        <v>1732</v>
      </c>
      <c r="U54" s="47" t="s">
        <v>1375</v>
      </c>
      <c r="V54" s="47">
        <v>992030</v>
      </c>
      <c r="W54" s="47">
        <v>989487</v>
      </c>
      <c r="X54" s="47">
        <v>979221</v>
      </c>
      <c r="Y54" s="47">
        <v>822302</v>
      </c>
      <c r="Z54" s="47">
        <v>1000713</v>
      </c>
      <c r="AA54" s="47">
        <v>860527</v>
      </c>
      <c r="AB54" s="47">
        <v>980083</v>
      </c>
      <c r="AC54" s="47">
        <v>1025584</v>
      </c>
      <c r="AD54" s="47">
        <v>982840</v>
      </c>
      <c r="AE54" s="47">
        <v>1000925</v>
      </c>
      <c r="AF54" s="47">
        <v>996331</v>
      </c>
      <c r="AG54" s="47">
        <v>481632</v>
      </c>
      <c r="AH54" s="47">
        <v>11111675</v>
      </c>
      <c r="AI54" s="1559"/>
      <c r="AJ54" s="1574">
        <v>0</v>
      </c>
    </row>
    <row r="55" spans="1:36" s="1560" customFormat="1" ht="23.45" customHeight="1" x14ac:dyDescent="0.3">
      <c r="A55" s="1557"/>
      <c r="B55" s="1580">
        <f t="shared" si="0"/>
        <v>44</v>
      </c>
      <c r="C55" s="1594" t="s">
        <v>1727</v>
      </c>
      <c r="D55" s="1512" t="s">
        <v>1373</v>
      </c>
      <c r="E55" s="1578">
        <v>55</v>
      </c>
      <c r="F55" s="1578">
        <v>61</v>
      </c>
      <c r="G55" s="1578">
        <v>60</v>
      </c>
      <c r="H55" s="1578">
        <v>3453</v>
      </c>
      <c r="I55" s="1578">
        <v>125</v>
      </c>
      <c r="J55" s="1578">
        <v>48</v>
      </c>
      <c r="K55" s="1578">
        <v>73</v>
      </c>
      <c r="L55" s="1578">
        <v>1377</v>
      </c>
      <c r="M55" s="1578">
        <v>43</v>
      </c>
      <c r="N55" s="1578">
        <v>4289</v>
      </c>
      <c r="O55" s="1578">
        <v>47</v>
      </c>
      <c r="P55" s="1578">
        <v>53</v>
      </c>
      <c r="Q55" s="1596">
        <v>9684</v>
      </c>
      <c r="R55" s="1573"/>
      <c r="S55" s="1559"/>
      <c r="T55" s="47" t="s">
        <v>1727</v>
      </c>
      <c r="U55" s="47" t="s">
        <v>1373</v>
      </c>
      <c r="V55" s="47">
        <v>55</v>
      </c>
      <c r="W55" s="47">
        <v>61</v>
      </c>
      <c r="X55" s="47">
        <v>60</v>
      </c>
      <c r="Y55" s="47">
        <v>3453</v>
      </c>
      <c r="Z55" s="47">
        <v>125</v>
      </c>
      <c r="AA55" s="47">
        <v>48</v>
      </c>
      <c r="AB55" s="47">
        <v>73</v>
      </c>
      <c r="AC55" s="47">
        <v>1377</v>
      </c>
      <c r="AD55" s="47">
        <v>43</v>
      </c>
      <c r="AE55" s="47">
        <v>4289</v>
      </c>
      <c r="AF55" s="47">
        <v>47</v>
      </c>
      <c r="AG55" s="47">
        <v>53</v>
      </c>
      <c r="AH55" s="47">
        <v>9684</v>
      </c>
      <c r="AI55" s="1559"/>
      <c r="AJ55" s="1574">
        <v>0</v>
      </c>
    </row>
    <row r="56" spans="1:36" s="1560" customFormat="1" ht="23.45" customHeight="1" x14ac:dyDescent="0.3">
      <c r="A56" s="1557"/>
      <c r="B56" s="1580">
        <f t="shared" si="0"/>
        <v>45</v>
      </c>
      <c r="C56" s="1594" t="s">
        <v>236</v>
      </c>
      <c r="D56" s="1512" t="s">
        <v>1373</v>
      </c>
      <c r="E56" s="1578">
        <v>0</v>
      </c>
      <c r="F56" s="1578">
        <v>0</v>
      </c>
      <c r="G56" s="1578">
        <v>0</v>
      </c>
      <c r="H56" s="1578">
        <v>0</v>
      </c>
      <c r="I56" s="1578">
        <v>0</v>
      </c>
      <c r="J56" s="1578">
        <v>0</v>
      </c>
      <c r="K56" s="1578">
        <v>0</v>
      </c>
      <c r="L56" s="1578">
        <v>0</v>
      </c>
      <c r="M56" s="1578">
        <v>0</v>
      </c>
      <c r="N56" s="1578">
        <v>0</v>
      </c>
      <c r="O56" s="1578">
        <v>0</v>
      </c>
      <c r="P56" s="1578">
        <v>0</v>
      </c>
      <c r="Q56" s="1597">
        <v>0</v>
      </c>
      <c r="R56" s="1573"/>
      <c r="S56" s="1559"/>
      <c r="T56" s="47" t="s">
        <v>236</v>
      </c>
      <c r="U56" s="47" t="s">
        <v>1373</v>
      </c>
      <c r="V56" s="47">
        <v>0</v>
      </c>
      <c r="W56" s="47">
        <v>0</v>
      </c>
      <c r="X56" s="47">
        <v>0</v>
      </c>
      <c r="Y56" s="47">
        <v>0</v>
      </c>
      <c r="Z56" s="47">
        <v>0</v>
      </c>
      <c r="AA56" s="47">
        <v>0</v>
      </c>
      <c r="AB56" s="47">
        <v>0</v>
      </c>
      <c r="AC56" s="47">
        <v>0</v>
      </c>
      <c r="AD56" s="47">
        <v>0</v>
      </c>
      <c r="AE56" s="47">
        <v>0</v>
      </c>
      <c r="AF56" s="47">
        <v>0</v>
      </c>
      <c r="AG56" s="47">
        <v>0</v>
      </c>
      <c r="AH56" s="47">
        <v>0</v>
      </c>
      <c r="AI56" s="1559"/>
      <c r="AJ56" s="1574">
        <v>0</v>
      </c>
    </row>
    <row r="57" spans="1:36" s="1560" customFormat="1" ht="23.45" customHeight="1" x14ac:dyDescent="0.3">
      <c r="A57" s="1557"/>
      <c r="B57" s="1580">
        <f t="shared" si="0"/>
        <v>46</v>
      </c>
      <c r="C57" s="1594" t="s">
        <v>238</v>
      </c>
      <c r="D57" s="1512" t="s">
        <v>1373</v>
      </c>
      <c r="E57" s="1578">
        <v>108</v>
      </c>
      <c r="F57" s="1578">
        <v>82</v>
      </c>
      <c r="G57" s="1578">
        <v>440.3</v>
      </c>
      <c r="H57" s="1578">
        <v>990</v>
      </c>
      <c r="I57" s="1578">
        <v>2512</v>
      </c>
      <c r="J57" s="1578">
        <v>7544</v>
      </c>
      <c r="K57" s="1578">
        <v>3805</v>
      </c>
      <c r="L57" s="1578">
        <v>432</v>
      </c>
      <c r="M57" s="1578">
        <v>3342</v>
      </c>
      <c r="N57" s="1578">
        <v>528</v>
      </c>
      <c r="O57" s="1578">
        <v>1798</v>
      </c>
      <c r="P57" s="1578">
        <v>3898</v>
      </c>
      <c r="Q57" s="1583">
        <v>25479.3</v>
      </c>
      <c r="R57" s="1573"/>
      <c r="S57" s="1559"/>
      <c r="T57" s="47" t="s">
        <v>238</v>
      </c>
      <c r="U57" s="47" t="s">
        <v>1373</v>
      </c>
      <c r="V57" s="47">
        <v>108</v>
      </c>
      <c r="W57" s="47">
        <v>82</v>
      </c>
      <c r="X57" s="47">
        <v>440.3</v>
      </c>
      <c r="Y57" s="47">
        <v>990</v>
      </c>
      <c r="Z57" s="47">
        <v>2512</v>
      </c>
      <c r="AA57" s="47">
        <v>7544</v>
      </c>
      <c r="AB57" s="47">
        <v>3805</v>
      </c>
      <c r="AC57" s="47">
        <v>432</v>
      </c>
      <c r="AD57" s="47">
        <v>3342</v>
      </c>
      <c r="AE57" s="47">
        <v>528</v>
      </c>
      <c r="AF57" s="47">
        <v>1798</v>
      </c>
      <c r="AG57" s="47">
        <v>3898</v>
      </c>
      <c r="AH57" s="47">
        <v>25479.3</v>
      </c>
      <c r="AI57" s="1559"/>
      <c r="AJ57" s="1574">
        <v>0</v>
      </c>
    </row>
    <row r="58" spans="1:36" s="1470" customFormat="1" ht="23.45" customHeight="1" x14ac:dyDescent="0.3">
      <c r="A58" s="1553"/>
      <c r="B58" s="1575">
        <f>+B57+1</f>
        <v>47</v>
      </c>
      <c r="C58" s="1609" t="s">
        <v>240</v>
      </c>
      <c r="D58" s="1582" t="s">
        <v>1373</v>
      </c>
      <c r="E58" s="1610">
        <v>482</v>
      </c>
      <c r="F58" s="1610">
        <v>0</v>
      </c>
      <c r="G58" s="1610">
        <v>4318</v>
      </c>
      <c r="H58" s="1610">
        <v>8567.9</v>
      </c>
      <c r="I58" s="1610">
        <v>10425.9</v>
      </c>
      <c r="J58" s="1610">
        <v>3187</v>
      </c>
      <c r="K58" s="1610">
        <v>9056.7000000000007</v>
      </c>
      <c r="L58" s="1610">
        <v>11596.2</v>
      </c>
      <c r="M58" s="1610">
        <v>15730</v>
      </c>
      <c r="N58" s="1610">
        <v>10777.1</v>
      </c>
      <c r="O58" s="1610">
        <v>4888.3999999999996</v>
      </c>
      <c r="P58" s="1610">
        <v>7159.8</v>
      </c>
      <c r="Q58" s="1611">
        <v>86189</v>
      </c>
      <c r="R58" s="1612"/>
      <c r="S58" s="1468"/>
      <c r="T58" s="47" t="s">
        <v>240</v>
      </c>
      <c r="U58" s="47" t="s">
        <v>1373</v>
      </c>
      <c r="V58" s="47">
        <v>482</v>
      </c>
      <c r="W58" s="47">
        <v>0</v>
      </c>
      <c r="X58" s="47">
        <v>4318</v>
      </c>
      <c r="Y58" s="47">
        <v>8567.9</v>
      </c>
      <c r="Z58" s="47">
        <v>10425.9</v>
      </c>
      <c r="AA58" s="47">
        <v>3187</v>
      </c>
      <c r="AB58" s="47">
        <v>9056.7000000000007</v>
      </c>
      <c r="AC58" s="47">
        <v>11596.2</v>
      </c>
      <c r="AD58" s="47">
        <v>15730</v>
      </c>
      <c r="AE58" s="47">
        <v>10777.1</v>
      </c>
      <c r="AF58" s="47">
        <v>4888.3999999999996</v>
      </c>
      <c r="AG58" s="47">
        <v>7159.8</v>
      </c>
      <c r="AH58" s="47">
        <v>86189</v>
      </c>
      <c r="AI58" s="1468"/>
      <c r="AJ58" s="1574">
        <v>0</v>
      </c>
    </row>
    <row r="59" spans="1:36" s="1560" customFormat="1" ht="23.45" customHeight="1" x14ac:dyDescent="0.3">
      <c r="A59" s="1557"/>
      <c r="B59" s="1575">
        <f t="shared" si="0"/>
        <v>48</v>
      </c>
      <c r="C59" s="1609" t="s">
        <v>1641</v>
      </c>
      <c r="D59" s="1582" t="s">
        <v>1373</v>
      </c>
      <c r="E59" s="1578">
        <v>1640</v>
      </c>
      <c r="F59" s="1578">
        <v>984</v>
      </c>
      <c r="G59" s="1578">
        <v>3959.7799999999997</v>
      </c>
      <c r="H59" s="1578">
        <v>5763.7800000000007</v>
      </c>
      <c r="I59" s="1578">
        <v>1051.24</v>
      </c>
      <c r="J59" s="1578">
        <v>1061.8999999999999</v>
      </c>
      <c r="K59" s="1578">
        <v>1179.1600000000001</v>
      </c>
      <c r="L59" s="1578">
        <v>800.0814221739721</v>
      </c>
      <c r="M59" s="1578">
        <v>1444.8400000000001</v>
      </c>
      <c r="N59" s="1578">
        <v>920.04000000000008</v>
      </c>
      <c r="O59" s="1578">
        <v>861</v>
      </c>
      <c r="P59" s="1578">
        <v>861</v>
      </c>
      <c r="Q59" s="1596">
        <v>20526.821422173973</v>
      </c>
      <c r="R59" s="1573"/>
      <c r="S59" s="1559"/>
      <c r="T59" s="47" t="s">
        <v>1641</v>
      </c>
      <c r="U59" s="47" t="s">
        <v>1373</v>
      </c>
      <c r="V59" s="47">
        <v>1640</v>
      </c>
      <c r="W59" s="47">
        <v>984</v>
      </c>
      <c r="X59" s="47">
        <v>3959.7799999999997</v>
      </c>
      <c r="Y59" s="47">
        <v>5763.7800000000007</v>
      </c>
      <c r="Z59" s="47">
        <v>1051.24</v>
      </c>
      <c r="AA59" s="47">
        <v>1061.8999999999999</v>
      </c>
      <c r="AB59" s="47">
        <v>1179.1600000000001</v>
      </c>
      <c r="AC59" s="47">
        <v>800.0814221739721</v>
      </c>
      <c r="AD59" s="47">
        <v>1444.8400000000001</v>
      </c>
      <c r="AE59" s="47">
        <v>920.04000000000008</v>
      </c>
      <c r="AF59" s="47">
        <v>861</v>
      </c>
      <c r="AG59" s="47">
        <v>861</v>
      </c>
      <c r="AH59" s="47">
        <v>20526.821422173973</v>
      </c>
      <c r="AI59" s="1559"/>
      <c r="AJ59" s="1574">
        <v>0</v>
      </c>
    </row>
    <row r="60" spans="1:36" s="1560" customFormat="1" ht="23.45" customHeight="1" x14ac:dyDescent="0.3">
      <c r="A60" s="1557"/>
      <c r="B60" s="1575">
        <f t="shared" si="0"/>
        <v>49</v>
      </c>
      <c r="C60" s="1609" t="s">
        <v>1724</v>
      </c>
      <c r="D60" s="1582" t="s">
        <v>1373</v>
      </c>
      <c r="E60" s="1578">
        <v>13647</v>
      </c>
      <c r="F60" s="1578">
        <v>2850</v>
      </c>
      <c r="G60" s="1578">
        <v>4750</v>
      </c>
      <c r="H60" s="1578">
        <v>2660</v>
      </c>
      <c r="I60" s="1578">
        <v>1900</v>
      </c>
      <c r="J60" s="1578">
        <v>1425</v>
      </c>
      <c r="K60" s="1578">
        <v>570</v>
      </c>
      <c r="L60" s="1578">
        <v>646</v>
      </c>
      <c r="M60" s="1578">
        <v>570</v>
      </c>
      <c r="N60" s="1578">
        <v>570</v>
      </c>
      <c r="O60" s="1578">
        <v>4617</v>
      </c>
      <c r="P60" s="1578">
        <v>247</v>
      </c>
      <c r="Q60" s="1597">
        <v>34452</v>
      </c>
      <c r="R60" s="1573"/>
      <c r="S60" s="1559"/>
      <c r="T60" s="47" t="s">
        <v>1724</v>
      </c>
      <c r="U60" s="47" t="s">
        <v>1373</v>
      </c>
      <c r="V60" s="47">
        <v>13647</v>
      </c>
      <c r="W60" s="47">
        <v>2850</v>
      </c>
      <c r="X60" s="47">
        <v>4750</v>
      </c>
      <c r="Y60" s="47">
        <v>2660</v>
      </c>
      <c r="Z60" s="47">
        <v>1900</v>
      </c>
      <c r="AA60" s="47">
        <v>1425</v>
      </c>
      <c r="AB60" s="47">
        <v>570</v>
      </c>
      <c r="AC60" s="47">
        <v>646</v>
      </c>
      <c r="AD60" s="47">
        <v>570</v>
      </c>
      <c r="AE60" s="47">
        <v>570</v>
      </c>
      <c r="AF60" s="47">
        <v>4617</v>
      </c>
      <c r="AG60" s="47">
        <v>247</v>
      </c>
      <c r="AH60" s="47">
        <v>34452</v>
      </c>
      <c r="AI60" s="1559"/>
      <c r="AJ60" s="1574">
        <v>0</v>
      </c>
    </row>
    <row r="61" spans="1:36" s="1560" customFormat="1" ht="23.45" customHeight="1" x14ac:dyDescent="0.3">
      <c r="A61" s="1557"/>
      <c r="B61" s="1575">
        <f t="shared" si="0"/>
        <v>50</v>
      </c>
      <c r="C61" s="1609" t="s">
        <v>242</v>
      </c>
      <c r="D61" s="1582" t="s">
        <v>1373</v>
      </c>
      <c r="E61" s="1578">
        <v>0</v>
      </c>
      <c r="F61" s="1578">
        <v>0</v>
      </c>
      <c r="G61" s="1578">
        <v>0</v>
      </c>
      <c r="H61" s="1578">
        <v>0</v>
      </c>
      <c r="I61" s="1578">
        <v>0</v>
      </c>
      <c r="J61" s="1578">
        <v>0</v>
      </c>
      <c r="K61" s="1578">
        <v>0</v>
      </c>
      <c r="L61" s="1578">
        <v>0</v>
      </c>
      <c r="M61" s="1578">
        <v>0</v>
      </c>
      <c r="N61" s="1578">
        <v>0</v>
      </c>
      <c r="O61" s="1578">
        <v>0</v>
      </c>
      <c r="P61" s="1578">
        <v>0</v>
      </c>
      <c r="Q61" s="1597">
        <v>0</v>
      </c>
      <c r="R61" s="1573"/>
      <c r="S61" s="1559"/>
      <c r="T61" s="47" t="s">
        <v>242</v>
      </c>
      <c r="U61" s="47" t="s">
        <v>1373</v>
      </c>
      <c r="V61" s="47">
        <v>0</v>
      </c>
      <c r="W61" s="47">
        <v>0</v>
      </c>
      <c r="X61" s="47">
        <v>0</v>
      </c>
      <c r="Y61" s="47">
        <v>0</v>
      </c>
      <c r="Z61" s="47">
        <v>0</v>
      </c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1559"/>
      <c r="AJ61" s="1574">
        <v>0</v>
      </c>
    </row>
    <row r="62" spans="1:36" s="1560" customFormat="1" ht="23.45" customHeight="1" x14ac:dyDescent="0.3">
      <c r="A62" s="1557"/>
      <c r="B62" s="1575">
        <f t="shared" si="0"/>
        <v>51</v>
      </c>
      <c r="C62" s="1581" t="s">
        <v>244</v>
      </c>
      <c r="D62" s="1582" t="s">
        <v>1373</v>
      </c>
      <c r="E62" s="1578">
        <v>623</v>
      </c>
      <c r="F62" s="1578">
        <v>283</v>
      </c>
      <c r="G62" s="1578">
        <v>199</v>
      </c>
      <c r="H62" s="1578">
        <v>203</v>
      </c>
      <c r="I62" s="1578">
        <v>226</v>
      </c>
      <c r="J62" s="1578">
        <v>293</v>
      </c>
      <c r="K62" s="1578">
        <v>203</v>
      </c>
      <c r="L62" s="1578">
        <v>166</v>
      </c>
      <c r="M62" s="1578">
        <v>0</v>
      </c>
      <c r="N62" s="1578">
        <v>170</v>
      </c>
      <c r="O62" s="1578">
        <v>350</v>
      </c>
      <c r="P62" s="1578">
        <v>124</v>
      </c>
      <c r="Q62" s="1583">
        <v>2840</v>
      </c>
      <c r="R62" s="1573"/>
      <c r="S62" s="1559"/>
      <c r="T62" s="47" t="s">
        <v>244</v>
      </c>
      <c r="U62" s="47" t="s">
        <v>1373</v>
      </c>
      <c r="V62" s="47">
        <v>623</v>
      </c>
      <c r="W62" s="47">
        <v>283</v>
      </c>
      <c r="X62" s="47">
        <v>199</v>
      </c>
      <c r="Y62" s="47">
        <v>203</v>
      </c>
      <c r="Z62" s="47">
        <v>226</v>
      </c>
      <c r="AA62" s="47">
        <v>293</v>
      </c>
      <c r="AB62" s="47">
        <v>203</v>
      </c>
      <c r="AC62" s="47">
        <v>166</v>
      </c>
      <c r="AD62" s="47">
        <v>0</v>
      </c>
      <c r="AE62" s="47">
        <v>170</v>
      </c>
      <c r="AF62" s="47">
        <v>350</v>
      </c>
      <c r="AG62" s="47">
        <v>124</v>
      </c>
      <c r="AH62" s="47">
        <v>2840</v>
      </c>
      <c r="AI62" s="1559"/>
      <c r="AJ62" s="1574">
        <v>0</v>
      </c>
    </row>
    <row r="63" spans="1:36" s="1560" customFormat="1" ht="23.45" customHeight="1" x14ac:dyDescent="0.3">
      <c r="A63" s="1557"/>
      <c r="B63" s="1580">
        <f t="shared" ref="B63:B68" si="1">+B62+1</f>
        <v>52</v>
      </c>
      <c r="C63" s="1613" t="s">
        <v>246</v>
      </c>
      <c r="D63" s="1614" t="s">
        <v>1373</v>
      </c>
      <c r="E63" s="1578">
        <v>5</v>
      </c>
      <c r="F63" s="1578">
        <v>4</v>
      </c>
      <c r="G63" s="1578">
        <v>272</v>
      </c>
      <c r="H63" s="1578">
        <v>1421</v>
      </c>
      <c r="I63" s="1578">
        <v>591</v>
      </c>
      <c r="J63" s="1578">
        <v>98</v>
      </c>
      <c r="K63" s="1578">
        <v>478.2</v>
      </c>
      <c r="L63" s="1578">
        <v>427</v>
      </c>
      <c r="M63" s="1578">
        <v>5</v>
      </c>
      <c r="N63" s="1578">
        <v>556.79999999999995</v>
      </c>
      <c r="O63" s="1578">
        <v>528</v>
      </c>
      <c r="P63" s="1578">
        <v>924</v>
      </c>
      <c r="Q63" s="1583">
        <v>5310</v>
      </c>
      <c r="R63" s="1573"/>
      <c r="S63" s="1559"/>
      <c r="T63" s="47" t="s">
        <v>246</v>
      </c>
      <c r="U63" s="47" t="s">
        <v>1373</v>
      </c>
      <c r="V63" s="47">
        <v>5</v>
      </c>
      <c r="W63" s="47">
        <v>4</v>
      </c>
      <c r="X63" s="47">
        <v>272</v>
      </c>
      <c r="Y63" s="47">
        <v>1421</v>
      </c>
      <c r="Z63" s="47">
        <v>591</v>
      </c>
      <c r="AA63" s="47">
        <v>98</v>
      </c>
      <c r="AB63" s="47">
        <v>478.2</v>
      </c>
      <c r="AC63" s="47">
        <v>427</v>
      </c>
      <c r="AD63" s="47">
        <v>5</v>
      </c>
      <c r="AE63" s="47">
        <v>556.79999999999995</v>
      </c>
      <c r="AF63" s="47">
        <v>528</v>
      </c>
      <c r="AG63" s="47">
        <v>924</v>
      </c>
      <c r="AH63" s="47">
        <v>5310</v>
      </c>
      <c r="AI63" s="1559"/>
      <c r="AJ63" s="1574">
        <v>0</v>
      </c>
    </row>
    <row r="64" spans="1:36" s="1560" customFormat="1" ht="23.45" customHeight="1" x14ac:dyDescent="0.3">
      <c r="A64" s="1557"/>
      <c r="B64" s="1584">
        <f t="shared" si="1"/>
        <v>53</v>
      </c>
      <c r="C64" s="1615" t="s">
        <v>248</v>
      </c>
      <c r="D64" s="1586" t="s">
        <v>1373</v>
      </c>
      <c r="E64" s="1587">
        <v>115</v>
      </c>
      <c r="F64" s="1587">
        <v>4</v>
      </c>
      <c r="G64" s="1587">
        <v>3627</v>
      </c>
      <c r="H64" s="1587">
        <v>685</v>
      </c>
      <c r="I64" s="1587">
        <v>1025</v>
      </c>
      <c r="J64" s="1587">
        <v>1416</v>
      </c>
      <c r="K64" s="1587">
        <v>2539</v>
      </c>
      <c r="L64" s="1587">
        <v>4861</v>
      </c>
      <c r="M64" s="1587">
        <v>1972</v>
      </c>
      <c r="N64" s="1587">
        <v>4256</v>
      </c>
      <c r="O64" s="1587">
        <v>1785</v>
      </c>
      <c r="P64" s="1587">
        <v>2236</v>
      </c>
      <c r="Q64" s="1588">
        <v>24521</v>
      </c>
      <c r="R64" s="1573"/>
      <c r="S64" s="1559"/>
      <c r="T64" s="47" t="s">
        <v>248</v>
      </c>
      <c r="U64" s="47" t="s">
        <v>1373</v>
      </c>
      <c r="V64" s="47">
        <v>115</v>
      </c>
      <c r="W64" s="47">
        <v>4</v>
      </c>
      <c r="X64" s="47">
        <v>3627</v>
      </c>
      <c r="Y64" s="47">
        <v>685</v>
      </c>
      <c r="Z64" s="47">
        <v>1025</v>
      </c>
      <c r="AA64" s="47">
        <v>1416</v>
      </c>
      <c r="AB64" s="47">
        <v>2539</v>
      </c>
      <c r="AC64" s="47">
        <v>4861</v>
      </c>
      <c r="AD64" s="47">
        <v>1972</v>
      </c>
      <c r="AE64" s="47">
        <v>4256</v>
      </c>
      <c r="AF64" s="47">
        <v>1785</v>
      </c>
      <c r="AG64" s="47">
        <v>2236</v>
      </c>
      <c r="AH64" s="47">
        <v>24521</v>
      </c>
      <c r="AI64" s="1559"/>
      <c r="AJ64" s="1574">
        <v>0</v>
      </c>
    </row>
    <row r="65" spans="1:36" s="1560" customFormat="1" ht="23.45" customHeight="1" x14ac:dyDescent="0.3">
      <c r="A65" s="1557"/>
      <c r="B65" s="1599"/>
      <c r="C65" s="1616"/>
      <c r="D65" s="1590" t="s">
        <v>1375</v>
      </c>
      <c r="E65" s="1591">
        <v>31517</v>
      </c>
      <c r="F65" s="1591">
        <v>26527</v>
      </c>
      <c r="G65" s="1591">
        <v>77929</v>
      </c>
      <c r="H65" s="1591">
        <v>93362</v>
      </c>
      <c r="I65" s="1591">
        <v>90054</v>
      </c>
      <c r="J65" s="1591">
        <v>81879</v>
      </c>
      <c r="K65" s="1591">
        <v>108394</v>
      </c>
      <c r="L65" s="1591">
        <v>93924</v>
      </c>
      <c r="M65" s="1591">
        <v>93046</v>
      </c>
      <c r="N65" s="1591">
        <v>87266</v>
      </c>
      <c r="O65" s="1591">
        <v>102762</v>
      </c>
      <c r="P65" s="1591">
        <v>105180</v>
      </c>
      <c r="Q65" s="1592">
        <v>991840</v>
      </c>
      <c r="R65" s="1573"/>
      <c r="S65" s="1559"/>
      <c r="T65" s="47"/>
      <c r="U65" s="47" t="s">
        <v>1375</v>
      </c>
      <c r="V65" s="47">
        <v>31517</v>
      </c>
      <c r="W65" s="47">
        <v>26527</v>
      </c>
      <c r="X65" s="47">
        <v>77929</v>
      </c>
      <c r="Y65" s="47">
        <v>93362</v>
      </c>
      <c r="Z65" s="47">
        <v>90054</v>
      </c>
      <c r="AA65" s="47">
        <v>81879</v>
      </c>
      <c r="AB65" s="47">
        <v>108394</v>
      </c>
      <c r="AC65" s="47">
        <v>93924</v>
      </c>
      <c r="AD65" s="47">
        <v>93046</v>
      </c>
      <c r="AE65" s="47">
        <v>87266</v>
      </c>
      <c r="AF65" s="47">
        <v>102762</v>
      </c>
      <c r="AG65" s="47">
        <v>105180</v>
      </c>
      <c r="AH65" s="47">
        <v>991840</v>
      </c>
      <c r="AI65" s="1559"/>
      <c r="AJ65" s="1574">
        <v>0</v>
      </c>
    </row>
    <row r="66" spans="1:36" s="1560" customFormat="1" ht="23.45" customHeight="1" x14ac:dyDescent="0.3">
      <c r="A66" s="1557"/>
      <c r="B66" s="1580">
        <f>+B64+1</f>
        <v>54</v>
      </c>
      <c r="C66" s="1581" t="s">
        <v>1735</v>
      </c>
      <c r="D66" s="1582" t="s">
        <v>1373</v>
      </c>
      <c r="E66" s="1578">
        <v>0</v>
      </c>
      <c r="F66" s="1578">
        <v>0</v>
      </c>
      <c r="G66" s="1578">
        <v>0</v>
      </c>
      <c r="H66" s="1578">
        <v>0</v>
      </c>
      <c r="I66" s="1578">
        <v>0</v>
      </c>
      <c r="J66" s="1578">
        <v>0</v>
      </c>
      <c r="K66" s="1578">
        <v>0</v>
      </c>
      <c r="L66" s="1578">
        <v>0</v>
      </c>
      <c r="M66" s="1578">
        <v>0</v>
      </c>
      <c r="N66" s="1578">
        <v>0</v>
      </c>
      <c r="O66" s="1578">
        <v>0</v>
      </c>
      <c r="P66" s="1578">
        <v>0</v>
      </c>
      <c r="Q66" s="1583">
        <v>0</v>
      </c>
      <c r="R66" s="1573"/>
      <c r="S66" s="1559"/>
      <c r="T66" s="47" t="s">
        <v>1735</v>
      </c>
      <c r="U66" s="47" t="s">
        <v>1373</v>
      </c>
      <c r="V66" s="47">
        <v>0</v>
      </c>
      <c r="W66" s="47">
        <v>0</v>
      </c>
      <c r="X66" s="47">
        <v>0</v>
      </c>
      <c r="Y66" s="47">
        <v>0</v>
      </c>
      <c r="Z66" s="47">
        <v>0</v>
      </c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1559"/>
      <c r="AJ66" s="1574">
        <v>0</v>
      </c>
    </row>
    <row r="67" spans="1:36" s="1560" customFormat="1" ht="23.45" customHeight="1" x14ac:dyDescent="0.3">
      <c r="A67" s="1557"/>
      <c r="B67" s="1580">
        <f t="shared" si="1"/>
        <v>55</v>
      </c>
      <c r="C67" s="1589" t="s">
        <v>1736</v>
      </c>
      <c r="D67" s="1590" t="s">
        <v>1373</v>
      </c>
      <c r="E67" s="1578">
        <v>0.47</v>
      </c>
      <c r="F67" s="1578">
        <v>0.47</v>
      </c>
      <c r="G67" s="1578">
        <v>0.48</v>
      </c>
      <c r="H67" s="1578">
        <v>0.48</v>
      </c>
      <c r="I67" s="1578">
        <v>0.48</v>
      </c>
      <c r="J67" s="1578">
        <v>0.48</v>
      </c>
      <c r="K67" s="1578">
        <v>1.9</v>
      </c>
      <c r="L67" s="1578">
        <v>0.48</v>
      </c>
      <c r="M67" s="1578">
        <v>0.48</v>
      </c>
      <c r="N67" s="1578">
        <v>0.48</v>
      </c>
      <c r="O67" s="1578">
        <v>0.48</v>
      </c>
      <c r="P67" s="1578">
        <v>1.9</v>
      </c>
      <c r="Q67" s="1583">
        <v>8.5800000000000018</v>
      </c>
      <c r="R67" s="1573"/>
      <c r="S67" s="1559"/>
      <c r="T67" s="47" t="s">
        <v>1736</v>
      </c>
      <c r="U67" s="47" t="s">
        <v>1373</v>
      </c>
      <c r="V67" s="47">
        <v>0.47</v>
      </c>
      <c r="W67" s="47">
        <v>0.47</v>
      </c>
      <c r="X67" s="47">
        <v>0.48</v>
      </c>
      <c r="Y67" s="47">
        <v>0.48</v>
      </c>
      <c r="Z67" s="47">
        <v>0.48</v>
      </c>
      <c r="AA67" s="47">
        <v>0.48</v>
      </c>
      <c r="AB67" s="47">
        <v>1.9</v>
      </c>
      <c r="AC67" s="47">
        <v>0.48</v>
      </c>
      <c r="AD67" s="47">
        <v>0.48</v>
      </c>
      <c r="AE67" s="47">
        <v>0.48</v>
      </c>
      <c r="AF67" s="47">
        <v>0.48</v>
      </c>
      <c r="AG67" s="47">
        <v>1.9</v>
      </c>
      <c r="AH67" s="47">
        <v>8.5800000000000018</v>
      </c>
      <c r="AI67" s="1559"/>
      <c r="AJ67" s="1574">
        <v>0</v>
      </c>
    </row>
    <row r="68" spans="1:36" s="1560" customFormat="1" ht="23.45" customHeight="1" x14ac:dyDescent="0.3">
      <c r="A68" s="1557"/>
      <c r="B68" s="1580">
        <f t="shared" si="1"/>
        <v>56</v>
      </c>
      <c r="C68" s="1589" t="s">
        <v>251</v>
      </c>
      <c r="D68" s="1582" t="s">
        <v>1373</v>
      </c>
      <c r="E68" s="1578">
        <v>0</v>
      </c>
      <c r="F68" s="1578">
        <v>0</v>
      </c>
      <c r="G68" s="1578">
        <v>0</v>
      </c>
      <c r="H68" s="1578">
        <v>0</v>
      </c>
      <c r="I68" s="1578">
        <v>0</v>
      </c>
      <c r="J68" s="1578">
        <v>0</v>
      </c>
      <c r="K68" s="1578">
        <v>0</v>
      </c>
      <c r="L68" s="1578"/>
      <c r="M68" s="1578">
        <v>0</v>
      </c>
      <c r="N68" s="1578">
        <v>0</v>
      </c>
      <c r="O68" s="1578">
        <v>0</v>
      </c>
      <c r="P68" s="1578">
        <v>0</v>
      </c>
      <c r="Q68" s="1583">
        <v>0</v>
      </c>
      <c r="R68" s="1573"/>
      <c r="S68" s="1559"/>
      <c r="T68" s="47" t="s">
        <v>251</v>
      </c>
      <c r="U68" s="47" t="s">
        <v>1373</v>
      </c>
      <c r="V68" s="47">
        <v>0</v>
      </c>
      <c r="W68" s="47">
        <v>0</v>
      </c>
      <c r="X68" s="47">
        <v>0</v>
      </c>
      <c r="Y68" s="47">
        <v>0</v>
      </c>
      <c r="Z68" s="47">
        <v>0</v>
      </c>
      <c r="AA68" s="47">
        <v>0</v>
      </c>
      <c r="AB68" s="47">
        <v>0</v>
      </c>
      <c r="AC68" s="47"/>
      <c r="AD68" s="47">
        <v>0</v>
      </c>
      <c r="AE68" s="47">
        <v>0</v>
      </c>
      <c r="AF68" s="47">
        <v>0</v>
      </c>
      <c r="AG68" s="47">
        <v>0</v>
      </c>
      <c r="AH68" s="47">
        <v>0</v>
      </c>
      <c r="AI68" s="1559"/>
      <c r="AJ68" s="1574">
        <v>0</v>
      </c>
    </row>
    <row r="69" spans="1:36" s="1560" customFormat="1" ht="23.45" customHeight="1" x14ac:dyDescent="0.3">
      <c r="A69" s="1557"/>
      <c r="B69" s="1575">
        <f t="shared" ref="B69:B75" si="2">+B68+1</f>
        <v>57</v>
      </c>
      <c r="C69" s="1589" t="s">
        <v>253</v>
      </c>
      <c r="D69" s="1590" t="s">
        <v>1373</v>
      </c>
      <c r="E69" s="1591">
        <v>0</v>
      </c>
      <c r="F69" s="1591">
        <v>0</v>
      </c>
      <c r="G69" s="1591">
        <v>0</v>
      </c>
      <c r="H69" s="1591">
        <v>0</v>
      </c>
      <c r="I69" s="1591">
        <v>0</v>
      </c>
      <c r="J69" s="1591">
        <v>0</v>
      </c>
      <c r="K69" s="1591">
        <v>0</v>
      </c>
      <c r="L69" s="1591">
        <v>0</v>
      </c>
      <c r="M69" s="1591">
        <v>0</v>
      </c>
      <c r="N69" s="1591">
        <v>0</v>
      </c>
      <c r="O69" s="1591">
        <v>0</v>
      </c>
      <c r="P69" s="1591">
        <v>0</v>
      </c>
      <c r="Q69" s="1583">
        <v>0</v>
      </c>
      <c r="R69" s="1573"/>
      <c r="S69" s="1559"/>
      <c r="T69" s="47" t="s">
        <v>253</v>
      </c>
      <c r="U69" s="47" t="s">
        <v>1373</v>
      </c>
      <c r="V69" s="47">
        <v>0</v>
      </c>
      <c r="W69" s="47">
        <v>0</v>
      </c>
      <c r="X69" s="47">
        <v>0</v>
      </c>
      <c r="Y69" s="47">
        <v>0</v>
      </c>
      <c r="Z69" s="47">
        <v>0</v>
      </c>
      <c r="AA69" s="47">
        <v>0</v>
      </c>
      <c r="AB69" s="47">
        <v>0</v>
      </c>
      <c r="AC69" s="47">
        <v>0</v>
      </c>
      <c r="AD69" s="47">
        <v>0</v>
      </c>
      <c r="AE69" s="47">
        <v>0</v>
      </c>
      <c r="AF69" s="47">
        <v>0</v>
      </c>
      <c r="AG69" s="47">
        <v>0</v>
      </c>
      <c r="AH69" s="47">
        <v>0</v>
      </c>
      <c r="AI69" s="1559"/>
      <c r="AJ69" s="1574">
        <v>0</v>
      </c>
    </row>
    <row r="70" spans="1:36" s="1560" customFormat="1" ht="23.45" customHeight="1" x14ac:dyDescent="0.3">
      <c r="A70" s="1557"/>
      <c r="B70" s="1575">
        <f t="shared" si="2"/>
        <v>58</v>
      </c>
      <c r="C70" s="1617" t="s">
        <v>254</v>
      </c>
      <c r="D70" s="1590" t="s">
        <v>1373</v>
      </c>
      <c r="E70" s="1578">
        <v>0</v>
      </c>
      <c r="F70" s="1578">
        <v>0</v>
      </c>
      <c r="G70" s="1578">
        <v>0</v>
      </c>
      <c r="H70" s="1578">
        <v>0</v>
      </c>
      <c r="I70" s="1578">
        <v>0</v>
      </c>
      <c r="J70" s="1578">
        <v>0</v>
      </c>
      <c r="K70" s="1578">
        <v>0</v>
      </c>
      <c r="L70" s="1578">
        <v>0</v>
      </c>
      <c r="M70" s="1578">
        <v>0</v>
      </c>
      <c r="N70" s="1578">
        <v>0</v>
      </c>
      <c r="O70" s="1578">
        <v>0</v>
      </c>
      <c r="P70" s="1578">
        <v>0</v>
      </c>
      <c r="Q70" s="1583">
        <v>0</v>
      </c>
      <c r="R70" s="1573"/>
      <c r="S70" s="1559"/>
      <c r="T70" s="47" t="s">
        <v>254</v>
      </c>
      <c r="U70" s="47" t="s">
        <v>1373</v>
      </c>
      <c r="V70" s="47">
        <v>0</v>
      </c>
      <c r="W70" s="47">
        <v>0</v>
      </c>
      <c r="X70" s="47">
        <v>0</v>
      </c>
      <c r="Y70" s="47">
        <v>0</v>
      </c>
      <c r="Z70" s="47">
        <v>0</v>
      </c>
      <c r="AA70" s="47">
        <v>0</v>
      </c>
      <c r="AB70" s="47">
        <v>0</v>
      </c>
      <c r="AC70" s="47">
        <v>0</v>
      </c>
      <c r="AD70" s="47">
        <v>0</v>
      </c>
      <c r="AE70" s="47">
        <v>0</v>
      </c>
      <c r="AF70" s="47">
        <v>0</v>
      </c>
      <c r="AG70" s="47">
        <v>0</v>
      </c>
      <c r="AH70" s="47">
        <v>0</v>
      </c>
      <c r="AI70" s="1559"/>
      <c r="AJ70" s="1574">
        <v>0</v>
      </c>
    </row>
    <row r="71" spans="1:36" s="1560" customFormat="1" ht="23.45" customHeight="1" x14ac:dyDescent="0.3">
      <c r="A71" s="1557"/>
      <c r="B71" s="1580">
        <f t="shared" si="2"/>
        <v>59</v>
      </c>
      <c r="C71" s="1581" t="s">
        <v>256</v>
      </c>
      <c r="D71" s="1582" t="s">
        <v>1373</v>
      </c>
      <c r="E71" s="1578">
        <v>0</v>
      </c>
      <c r="F71" s="1578">
        <v>0</v>
      </c>
      <c r="G71" s="1578">
        <v>0</v>
      </c>
      <c r="H71" s="1578">
        <v>0</v>
      </c>
      <c r="I71" s="1578">
        <v>0</v>
      </c>
      <c r="J71" s="1578">
        <v>0</v>
      </c>
      <c r="K71" s="1578">
        <v>0</v>
      </c>
      <c r="L71" s="1578">
        <v>0</v>
      </c>
      <c r="M71" s="1578">
        <v>0</v>
      </c>
      <c r="N71" s="1578">
        <v>0</v>
      </c>
      <c r="O71" s="1578">
        <v>0</v>
      </c>
      <c r="P71" s="1578">
        <v>0</v>
      </c>
      <c r="Q71" s="1583">
        <v>0</v>
      </c>
      <c r="R71" s="1573"/>
      <c r="S71" s="1559"/>
      <c r="T71" s="47" t="s">
        <v>256</v>
      </c>
      <c r="U71" s="47" t="s">
        <v>1373</v>
      </c>
      <c r="V71" s="47">
        <v>0</v>
      </c>
      <c r="W71" s="47">
        <v>0</v>
      </c>
      <c r="X71" s="47">
        <v>0</v>
      </c>
      <c r="Y71" s="47">
        <v>0</v>
      </c>
      <c r="Z71" s="47">
        <v>0</v>
      </c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1559"/>
      <c r="AJ71" s="1574">
        <v>0</v>
      </c>
    </row>
    <row r="72" spans="1:36" s="1560" customFormat="1" ht="23.45" customHeight="1" x14ac:dyDescent="0.3">
      <c r="A72" s="1557"/>
      <c r="B72" s="1584">
        <f t="shared" si="2"/>
        <v>60</v>
      </c>
      <c r="C72" s="1589" t="s">
        <v>258</v>
      </c>
      <c r="D72" s="1590" t="s">
        <v>1375</v>
      </c>
      <c r="E72" s="1578">
        <v>8204654</v>
      </c>
      <c r="F72" s="1578">
        <v>6328028</v>
      </c>
      <c r="G72" s="1578">
        <v>7498492</v>
      </c>
      <c r="H72" s="1578">
        <v>7131204</v>
      </c>
      <c r="I72" s="1578">
        <v>5281397</v>
      </c>
      <c r="J72" s="1578">
        <v>5335830</v>
      </c>
      <c r="K72" s="1578">
        <v>4089841</v>
      </c>
      <c r="L72" s="1578">
        <v>3887796</v>
      </c>
      <c r="M72" s="1578">
        <v>5900301</v>
      </c>
      <c r="N72" s="1578">
        <v>5732129</v>
      </c>
      <c r="O72" s="1578">
        <v>4553143</v>
      </c>
      <c r="P72" s="1578">
        <v>6692673</v>
      </c>
      <c r="Q72" s="1583">
        <v>70635488</v>
      </c>
      <c r="R72" s="1573"/>
      <c r="S72" s="1559"/>
      <c r="T72" s="47" t="s">
        <v>258</v>
      </c>
      <c r="U72" s="47" t="s">
        <v>1375</v>
      </c>
      <c r="V72" s="47">
        <v>8204654</v>
      </c>
      <c r="W72" s="47">
        <v>6328028</v>
      </c>
      <c r="X72" s="47">
        <v>7498492</v>
      </c>
      <c r="Y72" s="47">
        <v>7131204</v>
      </c>
      <c r="Z72" s="47">
        <v>5281397</v>
      </c>
      <c r="AA72" s="47">
        <v>5335830</v>
      </c>
      <c r="AB72" s="47">
        <v>4089841</v>
      </c>
      <c r="AC72" s="47">
        <v>3887796</v>
      </c>
      <c r="AD72" s="47">
        <v>5900301</v>
      </c>
      <c r="AE72" s="47">
        <v>5732129</v>
      </c>
      <c r="AF72" s="47">
        <v>4553143</v>
      </c>
      <c r="AG72" s="47">
        <v>6692673</v>
      </c>
      <c r="AH72" s="47">
        <v>70635488</v>
      </c>
      <c r="AI72" s="1559"/>
      <c r="AJ72" s="1574">
        <v>0</v>
      </c>
    </row>
    <row r="73" spans="1:36" s="1560" customFormat="1" ht="23.45" customHeight="1" x14ac:dyDescent="0.3">
      <c r="A73" s="1557"/>
      <c r="B73" s="1580">
        <f t="shared" si="2"/>
        <v>61</v>
      </c>
      <c r="C73" s="1581" t="s">
        <v>260</v>
      </c>
      <c r="D73" s="1582" t="s">
        <v>1373</v>
      </c>
      <c r="E73" s="1578">
        <v>104345</v>
      </c>
      <c r="F73" s="1578">
        <v>9538</v>
      </c>
      <c r="G73" s="1578">
        <v>0</v>
      </c>
      <c r="H73" s="1578">
        <v>949</v>
      </c>
      <c r="I73" s="1578">
        <v>0</v>
      </c>
      <c r="J73" s="1578">
        <v>10.01</v>
      </c>
      <c r="K73" s="1578">
        <v>1037</v>
      </c>
      <c r="L73" s="1578">
        <v>44432</v>
      </c>
      <c r="M73" s="1578">
        <v>0</v>
      </c>
      <c r="N73" s="1578">
        <v>16167</v>
      </c>
      <c r="O73" s="1578">
        <v>51766</v>
      </c>
      <c r="P73" s="1578">
        <v>7.99</v>
      </c>
      <c r="Q73" s="1583">
        <v>228252</v>
      </c>
      <c r="R73" s="1573"/>
      <c r="S73" s="1559"/>
      <c r="T73" s="47" t="s">
        <v>260</v>
      </c>
      <c r="U73" s="47" t="s">
        <v>1373</v>
      </c>
      <c r="V73" s="47">
        <v>104345</v>
      </c>
      <c r="W73" s="47">
        <v>9538</v>
      </c>
      <c r="X73" s="47">
        <v>0</v>
      </c>
      <c r="Y73" s="47">
        <v>949</v>
      </c>
      <c r="Z73" s="47">
        <v>0</v>
      </c>
      <c r="AA73" s="47">
        <v>10.01</v>
      </c>
      <c r="AB73" s="47">
        <v>1037</v>
      </c>
      <c r="AC73" s="47">
        <v>44432</v>
      </c>
      <c r="AD73" s="47">
        <v>0</v>
      </c>
      <c r="AE73" s="47">
        <v>16167</v>
      </c>
      <c r="AF73" s="47">
        <v>51766</v>
      </c>
      <c r="AG73" s="47">
        <v>7.99</v>
      </c>
      <c r="AH73" s="47">
        <v>228252</v>
      </c>
      <c r="AI73" s="1559"/>
      <c r="AJ73" s="1574">
        <v>0</v>
      </c>
    </row>
    <row r="74" spans="1:36" s="1560" customFormat="1" ht="23.45" customHeight="1" x14ac:dyDescent="0.3">
      <c r="A74" s="1557"/>
      <c r="B74" s="1599">
        <f t="shared" si="2"/>
        <v>62</v>
      </c>
      <c r="C74" s="1589" t="s">
        <v>262</v>
      </c>
      <c r="D74" s="1590" t="s">
        <v>1373</v>
      </c>
      <c r="E74" s="1578">
        <v>0</v>
      </c>
      <c r="F74" s="1578">
        <v>0</v>
      </c>
      <c r="G74" s="1578">
        <v>0</v>
      </c>
      <c r="H74" s="1578">
        <v>0</v>
      </c>
      <c r="I74" s="1578">
        <v>0</v>
      </c>
      <c r="J74" s="1578">
        <v>0</v>
      </c>
      <c r="K74" s="1578">
        <v>0</v>
      </c>
      <c r="L74" s="1578">
        <v>0</v>
      </c>
      <c r="M74" s="1578">
        <v>0</v>
      </c>
      <c r="N74" s="1578">
        <v>0</v>
      </c>
      <c r="O74" s="1578">
        <v>0</v>
      </c>
      <c r="P74" s="1578">
        <v>0</v>
      </c>
      <c r="Q74" s="1596">
        <v>0</v>
      </c>
      <c r="R74" s="1573"/>
      <c r="S74" s="1559"/>
      <c r="T74" s="47" t="s">
        <v>262</v>
      </c>
      <c r="U74" s="47" t="s">
        <v>1373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0</v>
      </c>
      <c r="AB74" s="47">
        <v>0</v>
      </c>
      <c r="AC74" s="47">
        <v>0</v>
      </c>
      <c r="AD74" s="47">
        <v>0</v>
      </c>
      <c r="AE74" s="47">
        <v>0</v>
      </c>
      <c r="AF74" s="47">
        <v>0</v>
      </c>
      <c r="AG74" s="47">
        <v>0</v>
      </c>
      <c r="AH74" s="47">
        <v>0</v>
      </c>
      <c r="AI74" s="1559"/>
      <c r="AJ74" s="1574">
        <v>0</v>
      </c>
    </row>
    <row r="75" spans="1:36" s="1560" customFormat="1" ht="23.45" customHeight="1" x14ac:dyDescent="0.3">
      <c r="A75" s="1557"/>
      <c r="B75" s="1584">
        <f t="shared" si="2"/>
        <v>63</v>
      </c>
      <c r="C75" s="1600" t="s">
        <v>264</v>
      </c>
      <c r="D75" s="1586" t="s">
        <v>1373</v>
      </c>
      <c r="E75" s="1587">
        <v>70799.64</v>
      </c>
      <c r="F75" s="1587">
        <v>65180.619999999995</v>
      </c>
      <c r="G75" s="1587">
        <v>76076.98</v>
      </c>
      <c r="H75" s="1587">
        <v>68978.080000000002</v>
      </c>
      <c r="I75" s="1587">
        <v>78955.8</v>
      </c>
      <c r="J75" s="1587">
        <v>71571.48</v>
      </c>
      <c r="K75" s="1587">
        <v>76787.839999999997</v>
      </c>
      <c r="L75" s="1587">
        <v>77785.34</v>
      </c>
      <c r="M75" s="1587">
        <v>72222.740000000005</v>
      </c>
      <c r="N75" s="1587">
        <v>75073.540000000008</v>
      </c>
      <c r="O75" s="1587">
        <v>75241.38</v>
      </c>
      <c r="P75" s="1587">
        <v>81846.38</v>
      </c>
      <c r="Q75" s="1588">
        <v>890519.82</v>
      </c>
      <c r="R75" s="1573"/>
      <c r="S75" s="1559"/>
      <c r="T75" s="47" t="s">
        <v>264</v>
      </c>
      <c r="U75" s="47" t="s">
        <v>1373</v>
      </c>
      <c r="V75" s="47">
        <v>70799.64</v>
      </c>
      <c r="W75" s="47">
        <v>65180.619999999995</v>
      </c>
      <c r="X75" s="47">
        <v>76076.98</v>
      </c>
      <c r="Y75" s="47">
        <v>68978.080000000002</v>
      </c>
      <c r="Z75" s="47">
        <v>78955.8</v>
      </c>
      <c r="AA75" s="47">
        <v>71571.48</v>
      </c>
      <c r="AB75" s="47">
        <v>76787.839999999997</v>
      </c>
      <c r="AC75" s="47">
        <v>77785.34</v>
      </c>
      <c r="AD75" s="47">
        <v>72222.740000000005</v>
      </c>
      <c r="AE75" s="47">
        <v>75073.540000000008</v>
      </c>
      <c r="AF75" s="47">
        <v>75241.38</v>
      </c>
      <c r="AG75" s="47">
        <v>81846.38</v>
      </c>
      <c r="AH75" s="47">
        <v>890519.82</v>
      </c>
      <c r="AI75" s="1559"/>
      <c r="AJ75" s="1574">
        <v>0</v>
      </c>
    </row>
    <row r="76" spans="1:36" s="1560" customFormat="1" ht="23.45" customHeight="1" x14ac:dyDescent="0.3">
      <c r="A76" s="1557"/>
      <c r="B76" s="1575"/>
      <c r="C76" s="1576"/>
      <c r="D76" s="1590" t="s">
        <v>1375</v>
      </c>
      <c r="E76" s="1591"/>
      <c r="F76" s="1591"/>
      <c r="G76" s="1591"/>
      <c r="H76" s="1591"/>
      <c r="I76" s="1591"/>
      <c r="J76" s="1591"/>
      <c r="K76" s="1591"/>
      <c r="L76" s="1591"/>
      <c r="M76" s="1591"/>
      <c r="N76" s="1591"/>
      <c r="O76" s="1591">
        <v>93049.919999999998</v>
      </c>
      <c r="P76" s="1591"/>
      <c r="Q76" s="1592">
        <v>93049.919999999998</v>
      </c>
      <c r="R76" s="1573"/>
      <c r="S76" s="1559"/>
      <c r="T76" s="47"/>
      <c r="U76" s="47" t="s">
        <v>1375</v>
      </c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>
        <v>93049.919999999998</v>
      </c>
      <c r="AG76" s="47"/>
      <c r="AH76" s="47">
        <v>93049.919999999998</v>
      </c>
      <c r="AI76" s="1559"/>
      <c r="AJ76" s="1574">
        <v>0</v>
      </c>
    </row>
    <row r="77" spans="1:36" s="1560" customFormat="1" ht="23.45" customHeight="1" x14ac:dyDescent="0.3">
      <c r="A77" s="1557"/>
      <c r="B77" s="1584">
        <f>+B75+1</f>
        <v>64</v>
      </c>
      <c r="C77" s="1589" t="s">
        <v>266</v>
      </c>
      <c r="D77" s="1590" t="s">
        <v>1373</v>
      </c>
      <c r="E77" s="1578">
        <v>0</v>
      </c>
      <c r="F77" s="1578">
        <v>0</v>
      </c>
      <c r="G77" s="1578">
        <v>0</v>
      </c>
      <c r="H77" s="1578">
        <v>0</v>
      </c>
      <c r="I77" s="1578">
        <v>0</v>
      </c>
      <c r="J77" s="1578">
        <v>0</v>
      </c>
      <c r="K77" s="1578">
        <v>0</v>
      </c>
      <c r="L77" s="1578">
        <v>0</v>
      </c>
      <c r="M77" s="1578">
        <v>0</v>
      </c>
      <c r="N77" s="1578">
        <v>0</v>
      </c>
      <c r="O77" s="1578">
        <v>0</v>
      </c>
      <c r="P77" s="1578">
        <v>0</v>
      </c>
      <c r="Q77" s="1618">
        <v>0</v>
      </c>
      <c r="R77" s="1573"/>
      <c r="S77" s="1559"/>
      <c r="T77" s="47" t="s">
        <v>266</v>
      </c>
      <c r="U77" s="47" t="s">
        <v>1373</v>
      </c>
      <c r="V77" s="47">
        <v>0</v>
      </c>
      <c r="W77" s="47">
        <v>0</v>
      </c>
      <c r="X77" s="47">
        <v>0</v>
      </c>
      <c r="Y77" s="47">
        <v>0</v>
      </c>
      <c r="Z77" s="47">
        <v>0</v>
      </c>
      <c r="AA77" s="47">
        <v>0</v>
      </c>
      <c r="AB77" s="47">
        <v>0</v>
      </c>
      <c r="AC77" s="47">
        <v>0</v>
      </c>
      <c r="AD77" s="47">
        <v>0</v>
      </c>
      <c r="AE77" s="47">
        <v>0</v>
      </c>
      <c r="AF77" s="47">
        <v>0</v>
      </c>
      <c r="AG77" s="47">
        <v>0</v>
      </c>
      <c r="AH77" s="47">
        <v>0</v>
      </c>
      <c r="AI77" s="1559"/>
      <c r="AJ77" s="1574">
        <v>0</v>
      </c>
    </row>
    <row r="78" spans="1:36" s="1560" customFormat="1" ht="23.45" customHeight="1" x14ac:dyDescent="0.3">
      <c r="A78" s="1557"/>
      <c r="B78" s="1584">
        <f t="shared" ref="B78:B98" si="3">+B77+1</f>
        <v>65</v>
      </c>
      <c r="C78" s="1585" t="s">
        <v>268</v>
      </c>
      <c r="D78" s="1586" t="s">
        <v>1373</v>
      </c>
      <c r="E78" s="1587">
        <v>2254.14</v>
      </c>
      <c r="F78" s="1587">
        <v>8364.59</v>
      </c>
      <c r="G78" s="1587">
        <v>5714.1</v>
      </c>
      <c r="H78" s="1587">
        <v>494.53</v>
      </c>
      <c r="I78" s="1587">
        <v>1845.52</v>
      </c>
      <c r="J78" s="1587">
        <v>1211.74</v>
      </c>
      <c r="K78" s="1587">
        <v>5331.48</v>
      </c>
      <c r="L78" s="1587">
        <v>1538.88</v>
      </c>
      <c r="M78" s="1587">
        <v>1154.1600000000001</v>
      </c>
      <c r="N78" s="1587">
        <v>328.02</v>
      </c>
      <c r="O78" s="1587"/>
      <c r="P78" s="1587">
        <v>494.76</v>
      </c>
      <c r="Q78" s="1588">
        <v>28731.920000000002</v>
      </c>
      <c r="R78" s="1573"/>
      <c r="S78" s="1559"/>
      <c r="T78" s="47" t="s">
        <v>268</v>
      </c>
      <c r="U78" s="47" t="s">
        <v>1373</v>
      </c>
      <c r="V78" s="47">
        <v>2254.14</v>
      </c>
      <c r="W78" s="47">
        <v>8364.59</v>
      </c>
      <c r="X78" s="47">
        <v>5714.1</v>
      </c>
      <c r="Y78" s="47">
        <v>494.53</v>
      </c>
      <c r="Z78" s="47">
        <v>1845.52</v>
      </c>
      <c r="AA78" s="47">
        <v>1211.74</v>
      </c>
      <c r="AB78" s="47">
        <v>5331.48</v>
      </c>
      <c r="AC78" s="47">
        <v>1538.88</v>
      </c>
      <c r="AD78" s="47">
        <v>1154.1600000000001</v>
      </c>
      <c r="AE78" s="47">
        <v>328.02</v>
      </c>
      <c r="AF78" s="47"/>
      <c r="AG78" s="47">
        <v>494.76</v>
      </c>
      <c r="AH78" s="47">
        <v>28731.920000000002</v>
      </c>
      <c r="AI78" s="1559"/>
      <c r="AJ78" s="1574">
        <v>0</v>
      </c>
    </row>
    <row r="79" spans="1:36" s="1560" customFormat="1" ht="23.45" customHeight="1" x14ac:dyDescent="0.3">
      <c r="A79" s="1557"/>
      <c r="B79" s="1575"/>
      <c r="C79" s="1589"/>
      <c r="D79" s="1590" t="s">
        <v>1375</v>
      </c>
      <c r="E79" s="1591">
        <v>7996850.2800000003</v>
      </c>
      <c r="F79" s="1591">
        <v>7086609.3499999996</v>
      </c>
      <c r="G79" s="1591">
        <v>8208759.75</v>
      </c>
      <c r="H79" s="1591">
        <v>7882946.6600000001</v>
      </c>
      <c r="I79" s="1591">
        <v>8089649.8499999996</v>
      </c>
      <c r="J79" s="1591">
        <v>7586016.7199999997</v>
      </c>
      <c r="K79" s="1591">
        <v>6722350.8099999996</v>
      </c>
      <c r="L79" s="1591">
        <v>7014237.6799999997</v>
      </c>
      <c r="M79" s="1591">
        <v>7591495.120000001</v>
      </c>
      <c r="N79" s="1591">
        <v>7652798.0099999998</v>
      </c>
      <c r="O79" s="1591">
        <v>7301204.870000001</v>
      </c>
      <c r="P79" s="1591">
        <v>7695047.3100000005</v>
      </c>
      <c r="Q79" s="1592">
        <v>90827966.410000011</v>
      </c>
      <c r="R79" s="1558"/>
      <c r="S79" s="1559"/>
      <c r="T79" s="47"/>
      <c r="U79" s="47" t="s">
        <v>1375</v>
      </c>
      <c r="V79" s="47">
        <v>7996850.2800000003</v>
      </c>
      <c r="W79" s="47">
        <v>7086609.3499999996</v>
      </c>
      <c r="X79" s="47">
        <v>8208759.75</v>
      </c>
      <c r="Y79" s="47">
        <v>7882946.6600000001</v>
      </c>
      <c r="Z79" s="47">
        <v>8089649.8499999996</v>
      </c>
      <c r="AA79" s="47">
        <v>7586016.7199999997</v>
      </c>
      <c r="AB79" s="47">
        <v>6722350.8099999996</v>
      </c>
      <c r="AC79" s="47">
        <v>7014237.6799999997</v>
      </c>
      <c r="AD79" s="47">
        <v>7591495.120000001</v>
      </c>
      <c r="AE79" s="47">
        <v>7652798.0099999998</v>
      </c>
      <c r="AF79" s="47">
        <v>7301204.870000001</v>
      </c>
      <c r="AG79" s="47">
        <v>7695047.3100000005</v>
      </c>
      <c r="AH79" s="47">
        <v>90827966.410000011</v>
      </c>
      <c r="AI79" s="1559"/>
      <c r="AJ79" s="1574">
        <v>0</v>
      </c>
    </row>
    <row r="80" spans="1:36" s="1560" customFormat="1" ht="23.45" customHeight="1" x14ac:dyDescent="0.3">
      <c r="A80" s="1557"/>
      <c r="B80" s="1584">
        <f>+B78+1</f>
        <v>66</v>
      </c>
      <c r="C80" s="1589" t="s">
        <v>1741</v>
      </c>
      <c r="D80" s="1590" t="s">
        <v>1375</v>
      </c>
      <c r="E80" s="1578">
        <v>35131.5</v>
      </c>
      <c r="F80" s="1578">
        <v>31374.3</v>
      </c>
      <c r="G80" s="1578">
        <v>38092.400000000001</v>
      </c>
      <c r="H80" s="1578">
        <v>28034.7</v>
      </c>
      <c r="I80" s="1578">
        <v>28674.1</v>
      </c>
      <c r="J80" s="1578">
        <v>26249.9</v>
      </c>
      <c r="K80" s="1578">
        <v>24768.3</v>
      </c>
      <c r="L80" s="1578">
        <v>31555</v>
      </c>
      <c r="M80" s="1578">
        <v>31394</v>
      </c>
      <c r="N80" s="1578">
        <v>32889.1</v>
      </c>
      <c r="O80" s="1578">
        <v>28623</v>
      </c>
      <c r="P80" s="1578">
        <v>19513.2</v>
      </c>
      <c r="Q80" s="1618">
        <v>356299.5</v>
      </c>
      <c r="R80" s="1558"/>
      <c r="S80" s="1559"/>
      <c r="T80" s="47" t="s">
        <v>1741</v>
      </c>
      <c r="U80" s="47" t="s">
        <v>1375</v>
      </c>
      <c r="V80" s="47">
        <v>35131.5</v>
      </c>
      <c r="W80" s="47">
        <v>31374.3</v>
      </c>
      <c r="X80" s="47">
        <v>38092.400000000001</v>
      </c>
      <c r="Y80" s="47">
        <v>28034.7</v>
      </c>
      <c r="Z80" s="47">
        <v>28674.1</v>
      </c>
      <c r="AA80" s="47">
        <v>26249.9</v>
      </c>
      <c r="AB80" s="47">
        <v>24768.3</v>
      </c>
      <c r="AC80" s="47">
        <v>31555</v>
      </c>
      <c r="AD80" s="47">
        <v>31394</v>
      </c>
      <c r="AE80" s="47">
        <v>32889.1</v>
      </c>
      <c r="AF80" s="47">
        <v>28623</v>
      </c>
      <c r="AG80" s="47">
        <v>19513.2</v>
      </c>
      <c r="AH80" s="47">
        <v>356299.5</v>
      </c>
      <c r="AI80" s="1559"/>
      <c r="AJ80" s="1574">
        <v>0</v>
      </c>
    </row>
    <row r="81" spans="1:36" s="1560" customFormat="1" ht="23.45" customHeight="1" x14ac:dyDescent="0.3">
      <c r="A81" s="1557"/>
      <c r="B81" s="1584">
        <f t="shared" si="3"/>
        <v>67</v>
      </c>
      <c r="C81" s="1589" t="s">
        <v>270</v>
      </c>
      <c r="D81" s="1590" t="s">
        <v>1373</v>
      </c>
      <c r="E81" s="1578">
        <v>0</v>
      </c>
      <c r="F81" s="1578">
        <v>0</v>
      </c>
      <c r="G81" s="1578">
        <v>0</v>
      </c>
      <c r="H81" s="1578">
        <v>0</v>
      </c>
      <c r="I81" s="1578">
        <v>0</v>
      </c>
      <c r="J81" s="1578">
        <v>0</v>
      </c>
      <c r="K81" s="1578">
        <v>0</v>
      </c>
      <c r="L81" s="1578">
        <v>0</v>
      </c>
      <c r="M81" s="1578">
        <v>0</v>
      </c>
      <c r="N81" s="1578">
        <v>0</v>
      </c>
      <c r="O81" s="1578">
        <v>32</v>
      </c>
      <c r="P81" s="1578">
        <v>670</v>
      </c>
      <c r="Q81" s="1618">
        <v>702</v>
      </c>
      <c r="R81" s="1619"/>
      <c r="S81" s="1559"/>
      <c r="T81" s="47" t="s">
        <v>270</v>
      </c>
      <c r="U81" s="47" t="s">
        <v>1373</v>
      </c>
      <c r="V81" s="47">
        <v>0</v>
      </c>
      <c r="W81" s="47">
        <v>0</v>
      </c>
      <c r="X81" s="47">
        <v>0</v>
      </c>
      <c r="Y81" s="47">
        <v>0</v>
      </c>
      <c r="Z81" s="47">
        <v>0</v>
      </c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32</v>
      </c>
      <c r="AG81" s="47">
        <v>670</v>
      </c>
      <c r="AH81" s="47">
        <v>702</v>
      </c>
      <c r="AI81" s="1559"/>
      <c r="AJ81" s="1574">
        <v>0</v>
      </c>
    </row>
    <row r="82" spans="1:36" s="1560" customFormat="1" ht="23.45" customHeight="1" x14ac:dyDescent="0.3">
      <c r="A82" s="1557"/>
      <c r="B82" s="1584">
        <f t="shared" si="3"/>
        <v>68</v>
      </c>
      <c r="C82" s="1589" t="s">
        <v>272</v>
      </c>
      <c r="D82" s="1586" t="s">
        <v>1367</v>
      </c>
      <c r="E82" s="1587">
        <v>0</v>
      </c>
      <c r="F82" s="1587">
        <v>0</v>
      </c>
      <c r="G82" s="1587">
        <v>0</v>
      </c>
      <c r="H82" s="1587">
        <v>0</v>
      </c>
      <c r="I82" s="1587">
        <v>0</v>
      </c>
      <c r="J82" s="1587">
        <v>0</v>
      </c>
      <c r="K82" s="1587">
        <v>0</v>
      </c>
      <c r="L82" s="1587">
        <v>0</v>
      </c>
      <c r="M82" s="1587">
        <v>0</v>
      </c>
      <c r="N82" s="1587">
        <v>0</v>
      </c>
      <c r="O82" s="1587">
        <v>0</v>
      </c>
      <c r="P82" s="1620">
        <v>0</v>
      </c>
      <c r="Q82" s="1618">
        <v>0</v>
      </c>
      <c r="R82" s="1621"/>
      <c r="S82" s="1559"/>
      <c r="T82" s="47" t="s">
        <v>272</v>
      </c>
      <c r="U82" s="47" t="s">
        <v>1367</v>
      </c>
      <c r="V82" s="47">
        <v>0</v>
      </c>
      <c r="W82" s="47">
        <v>0</v>
      </c>
      <c r="X82" s="47">
        <v>0</v>
      </c>
      <c r="Y82" s="47">
        <v>0</v>
      </c>
      <c r="Z82" s="47">
        <v>0</v>
      </c>
      <c r="AA82" s="47">
        <v>0</v>
      </c>
      <c r="AB82" s="47">
        <v>0</v>
      </c>
      <c r="AC82" s="47">
        <v>0</v>
      </c>
      <c r="AD82" s="47">
        <v>0</v>
      </c>
      <c r="AE82" s="47">
        <v>0</v>
      </c>
      <c r="AF82" s="47">
        <v>0</v>
      </c>
      <c r="AG82" s="47">
        <v>0</v>
      </c>
      <c r="AH82" s="47">
        <v>0</v>
      </c>
      <c r="AI82" s="1559"/>
      <c r="AJ82" s="1574">
        <v>0</v>
      </c>
    </row>
    <row r="83" spans="1:36" s="1560" customFormat="1" ht="23.45" customHeight="1" x14ac:dyDescent="0.3">
      <c r="A83" s="1557"/>
      <c r="B83" s="1584">
        <f t="shared" si="3"/>
        <v>69</v>
      </c>
      <c r="C83" s="1585" t="s">
        <v>274</v>
      </c>
      <c r="D83" s="1586" t="s">
        <v>1373</v>
      </c>
      <c r="E83" s="1587">
        <v>0</v>
      </c>
      <c r="F83" s="1587">
        <v>0</v>
      </c>
      <c r="G83" s="1587">
        <v>230.2</v>
      </c>
      <c r="H83" s="1587">
        <v>138.9</v>
      </c>
      <c r="I83" s="1587">
        <v>138.9</v>
      </c>
      <c r="J83" s="1587">
        <v>0</v>
      </c>
      <c r="K83" s="1587"/>
      <c r="L83" s="1587">
        <v>0</v>
      </c>
      <c r="M83" s="1587">
        <v>0</v>
      </c>
      <c r="N83" s="1587">
        <v>0</v>
      </c>
      <c r="O83" s="1587">
        <v>0</v>
      </c>
      <c r="P83" s="1587">
        <v>0</v>
      </c>
      <c r="Q83" s="1588">
        <v>508</v>
      </c>
      <c r="R83" s="1621"/>
      <c r="S83" s="1559"/>
      <c r="T83" s="47" t="s">
        <v>274</v>
      </c>
      <c r="U83" s="47" t="s">
        <v>1373</v>
      </c>
      <c r="V83" s="47">
        <v>0</v>
      </c>
      <c r="W83" s="47">
        <v>0</v>
      </c>
      <c r="X83" s="47">
        <v>230.2</v>
      </c>
      <c r="Y83" s="47">
        <v>138.9</v>
      </c>
      <c r="Z83" s="47">
        <v>138.9</v>
      </c>
      <c r="AA83" s="47">
        <v>0</v>
      </c>
      <c r="AB83" s="47"/>
      <c r="AC83" s="47">
        <v>0</v>
      </c>
      <c r="AD83" s="47">
        <v>0</v>
      </c>
      <c r="AE83" s="47">
        <v>0</v>
      </c>
      <c r="AF83" s="47">
        <v>0</v>
      </c>
      <c r="AG83" s="47">
        <v>0</v>
      </c>
      <c r="AH83" s="47">
        <v>508</v>
      </c>
      <c r="AI83" s="1559"/>
      <c r="AJ83" s="1574">
        <v>0</v>
      </c>
    </row>
    <row r="84" spans="1:36" s="1560" customFormat="1" ht="23.45" customHeight="1" x14ac:dyDescent="0.3">
      <c r="A84" s="1557"/>
      <c r="B84" s="1575"/>
      <c r="C84" s="1589"/>
      <c r="D84" s="1590" t="s">
        <v>1375</v>
      </c>
      <c r="E84" s="1591">
        <v>2236622.16</v>
      </c>
      <c r="F84" s="1591">
        <v>2200133.9</v>
      </c>
      <c r="G84" s="1591">
        <v>1773023.6</v>
      </c>
      <c r="H84" s="1591">
        <v>2292853.2000000002</v>
      </c>
      <c r="I84" s="1591">
        <v>2449862.1</v>
      </c>
      <c r="J84" s="1591">
        <v>2391137.7000000002</v>
      </c>
      <c r="K84" s="1591"/>
      <c r="L84" s="1591">
        <v>2495195.2000000002</v>
      </c>
      <c r="M84" s="1591">
        <v>2256555.7999999998</v>
      </c>
      <c r="N84" s="1591">
        <v>0</v>
      </c>
      <c r="O84" s="1591">
        <v>0</v>
      </c>
      <c r="P84" s="1591">
        <v>0</v>
      </c>
      <c r="Q84" s="1592">
        <v>18095383.66</v>
      </c>
      <c r="R84" s="1622"/>
      <c r="S84" s="1559"/>
      <c r="T84" s="47"/>
      <c r="U84" s="47" t="s">
        <v>1375</v>
      </c>
      <c r="V84" s="47">
        <v>2236622.16</v>
      </c>
      <c r="W84" s="47">
        <v>2200133.9</v>
      </c>
      <c r="X84" s="47">
        <v>1773023.6</v>
      </c>
      <c r="Y84" s="47">
        <v>2292853.2000000002</v>
      </c>
      <c r="Z84" s="47">
        <v>2449862.1</v>
      </c>
      <c r="AA84" s="47">
        <v>2391137.7000000002</v>
      </c>
      <c r="AB84" s="47"/>
      <c r="AC84" s="47">
        <v>2495195.2000000002</v>
      </c>
      <c r="AD84" s="47">
        <v>2256555.7999999998</v>
      </c>
      <c r="AE84" s="47">
        <v>0</v>
      </c>
      <c r="AF84" s="47">
        <v>0</v>
      </c>
      <c r="AG84" s="47">
        <v>0</v>
      </c>
      <c r="AH84" s="47">
        <v>18095383.66</v>
      </c>
      <c r="AI84" s="1559"/>
      <c r="AJ84" s="1574">
        <v>0</v>
      </c>
    </row>
    <row r="85" spans="1:36" s="1560" customFormat="1" ht="23.45" customHeight="1" x14ac:dyDescent="0.3">
      <c r="A85" s="1557"/>
      <c r="B85" s="1584">
        <f>+B83+1</f>
        <v>70</v>
      </c>
      <c r="C85" s="1589" t="s">
        <v>1745</v>
      </c>
      <c r="D85" s="1590" t="s">
        <v>1373</v>
      </c>
      <c r="E85" s="1578">
        <v>0</v>
      </c>
      <c r="F85" s="1578">
        <v>0</v>
      </c>
      <c r="G85" s="1578">
        <v>0</v>
      </c>
      <c r="H85" s="1578">
        <v>0</v>
      </c>
      <c r="I85" s="1578">
        <v>0</v>
      </c>
      <c r="J85" s="1578">
        <v>0</v>
      </c>
      <c r="K85" s="1578">
        <v>0</v>
      </c>
      <c r="L85" s="1578">
        <v>0</v>
      </c>
      <c r="M85" s="1578">
        <v>0</v>
      </c>
      <c r="N85" s="1578">
        <v>0</v>
      </c>
      <c r="O85" s="1578">
        <v>0</v>
      </c>
      <c r="P85" s="1578">
        <v>0</v>
      </c>
      <c r="Q85" s="1618">
        <v>0</v>
      </c>
      <c r="R85" s="1558"/>
      <c r="S85" s="1559"/>
      <c r="T85" s="47" t="s">
        <v>1745</v>
      </c>
      <c r="U85" s="47" t="s">
        <v>1373</v>
      </c>
      <c r="V85" s="47">
        <v>0</v>
      </c>
      <c r="W85" s="47">
        <v>0</v>
      </c>
      <c r="X85" s="47">
        <v>0</v>
      </c>
      <c r="Y85" s="47">
        <v>0</v>
      </c>
      <c r="Z85" s="47">
        <v>0</v>
      </c>
      <c r="AA85" s="47">
        <v>0</v>
      </c>
      <c r="AB85" s="47">
        <v>0</v>
      </c>
      <c r="AC85" s="47">
        <v>0</v>
      </c>
      <c r="AD85" s="47">
        <v>0</v>
      </c>
      <c r="AE85" s="47">
        <v>0</v>
      </c>
      <c r="AF85" s="47">
        <v>0</v>
      </c>
      <c r="AG85" s="47">
        <v>0</v>
      </c>
      <c r="AH85" s="47">
        <v>0</v>
      </c>
      <c r="AI85" s="1559"/>
      <c r="AJ85" s="1574">
        <v>0</v>
      </c>
    </row>
    <row r="86" spans="1:36" s="1560" customFormat="1" ht="23.45" customHeight="1" x14ac:dyDescent="0.3">
      <c r="A86" s="1557"/>
      <c r="B86" s="1584">
        <f t="shared" si="3"/>
        <v>71</v>
      </c>
      <c r="C86" s="1589" t="s">
        <v>276</v>
      </c>
      <c r="D86" s="1590" t="s">
        <v>1375</v>
      </c>
      <c r="E86" s="1578">
        <v>108133.04</v>
      </c>
      <c r="F86" s="1578">
        <v>114013.56</v>
      </c>
      <c r="G86" s="1578">
        <v>116492.47</v>
      </c>
      <c r="H86" s="1578">
        <v>116257.27</v>
      </c>
      <c r="I86" s="1578">
        <v>114042.09</v>
      </c>
      <c r="J86" s="1578">
        <v>102637.88</v>
      </c>
      <c r="K86" s="1578">
        <v>94426.85</v>
      </c>
      <c r="L86" s="1578">
        <v>91972</v>
      </c>
      <c r="M86" s="1578">
        <v>92236.64</v>
      </c>
      <c r="N86" s="1578">
        <v>92936.479299999992</v>
      </c>
      <c r="O86" s="1578"/>
      <c r="P86" s="1578"/>
      <c r="Q86" s="1618">
        <v>1043148.2792999999</v>
      </c>
      <c r="R86" s="1558"/>
      <c r="S86" s="1559"/>
      <c r="T86" s="47" t="s">
        <v>276</v>
      </c>
      <c r="U86" s="47" t="s">
        <v>1375</v>
      </c>
      <c r="V86" s="47">
        <v>108133.04</v>
      </c>
      <c r="W86" s="47">
        <v>114013.56</v>
      </c>
      <c r="X86" s="47">
        <v>116492.47</v>
      </c>
      <c r="Y86" s="47">
        <v>116257.27</v>
      </c>
      <c r="Z86" s="47">
        <v>114042.09</v>
      </c>
      <c r="AA86" s="47">
        <v>102637.88</v>
      </c>
      <c r="AB86" s="47">
        <v>94426.85</v>
      </c>
      <c r="AC86" s="47">
        <v>91972</v>
      </c>
      <c r="AD86" s="47">
        <v>92236.64</v>
      </c>
      <c r="AE86" s="47">
        <v>92936.479299999992</v>
      </c>
      <c r="AF86" s="47"/>
      <c r="AG86" s="47"/>
      <c r="AH86" s="47">
        <v>1043148.2792999999</v>
      </c>
      <c r="AI86" s="1559"/>
      <c r="AJ86" s="1574">
        <v>0</v>
      </c>
    </row>
    <row r="87" spans="1:36" s="1560" customFormat="1" ht="23.45" customHeight="1" x14ac:dyDescent="0.3">
      <c r="A87" s="1557"/>
      <c r="B87" s="1584">
        <f t="shared" si="3"/>
        <v>72</v>
      </c>
      <c r="C87" s="1589" t="s">
        <v>1823</v>
      </c>
      <c r="D87" s="1590" t="s">
        <v>1373</v>
      </c>
      <c r="E87" s="1578">
        <v>0</v>
      </c>
      <c r="F87" s="1578">
        <v>1</v>
      </c>
      <c r="G87" s="1578">
        <v>5</v>
      </c>
      <c r="H87" s="1578">
        <v>0</v>
      </c>
      <c r="I87" s="1578">
        <v>0</v>
      </c>
      <c r="J87" s="1578">
        <v>0</v>
      </c>
      <c r="K87" s="1578">
        <v>0</v>
      </c>
      <c r="L87" s="1578">
        <v>0</v>
      </c>
      <c r="M87" s="1578">
        <v>0</v>
      </c>
      <c r="N87" s="1578">
        <v>0</v>
      </c>
      <c r="O87" s="1578">
        <v>0</v>
      </c>
      <c r="P87" s="1578">
        <v>0</v>
      </c>
      <c r="Q87" s="1618">
        <v>6</v>
      </c>
      <c r="R87" s="1558"/>
      <c r="S87" s="1559"/>
      <c r="T87" s="47" t="s">
        <v>1823</v>
      </c>
      <c r="U87" s="47" t="s">
        <v>1373</v>
      </c>
      <c r="V87" s="47">
        <v>0</v>
      </c>
      <c r="W87" s="47">
        <v>1</v>
      </c>
      <c r="X87" s="47">
        <v>5</v>
      </c>
      <c r="Y87" s="47">
        <v>0</v>
      </c>
      <c r="Z87" s="47">
        <v>0</v>
      </c>
      <c r="AA87" s="47">
        <v>0</v>
      </c>
      <c r="AB87" s="47">
        <v>0</v>
      </c>
      <c r="AC87" s="47">
        <v>0</v>
      </c>
      <c r="AD87" s="47">
        <v>0</v>
      </c>
      <c r="AE87" s="47">
        <v>0</v>
      </c>
      <c r="AF87" s="47">
        <v>0</v>
      </c>
      <c r="AG87" s="47">
        <v>0</v>
      </c>
      <c r="AH87" s="47">
        <v>6</v>
      </c>
      <c r="AI87" s="1559"/>
      <c r="AJ87" s="1574">
        <v>0</v>
      </c>
    </row>
    <row r="88" spans="1:36" s="1560" customFormat="1" ht="23.45" customHeight="1" x14ac:dyDescent="0.3">
      <c r="A88" s="1557"/>
      <c r="B88" s="1584">
        <f t="shared" si="3"/>
        <v>73</v>
      </c>
      <c r="C88" s="1589" t="s">
        <v>1822</v>
      </c>
      <c r="D88" s="1590" t="s">
        <v>1373</v>
      </c>
      <c r="E88" s="1591">
        <v>0</v>
      </c>
      <c r="F88" s="1591">
        <v>0</v>
      </c>
      <c r="G88" s="1591">
        <v>1</v>
      </c>
      <c r="H88" s="1591">
        <v>4</v>
      </c>
      <c r="I88" s="1591">
        <v>100</v>
      </c>
      <c r="J88" s="1591">
        <v>6</v>
      </c>
      <c r="K88" s="1591">
        <v>5</v>
      </c>
      <c r="L88" s="1591">
        <v>6</v>
      </c>
      <c r="M88" s="1591">
        <v>0</v>
      </c>
      <c r="N88" s="1591">
        <v>4</v>
      </c>
      <c r="O88" s="1591"/>
      <c r="P88" s="1591">
        <v>5</v>
      </c>
      <c r="Q88" s="1592">
        <v>131</v>
      </c>
      <c r="R88" s="1558"/>
      <c r="S88" s="1559"/>
      <c r="T88" s="47" t="s">
        <v>1822</v>
      </c>
      <c r="U88" s="47" t="s">
        <v>1373</v>
      </c>
      <c r="V88" s="47">
        <v>0</v>
      </c>
      <c r="W88" s="47">
        <v>0</v>
      </c>
      <c r="X88" s="47">
        <v>1</v>
      </c>
      <c r="Y88" s="47">
        <v>4</v>
      </c>
      <c r="Z88" s="47">
        <v>100</v>
      </c>
      <c r="AA88" s="47">
        <v>6</v>
      </c>
      <c r="AB88" s="47">
        <v>5</v>
      </c>
      <c r="AC88" s="47">
        <v>6</v>
      </c>
      <c r="AD88" s="47">
        <v>0</v>
      </c>
      <c r="AE88" s="47">
        <v>4</v>
      </c>
      <c r="AF88" s="47"/>
      <c r="AG88" s="47">
        <v>5</v>
      </c>
      <c r="AH88" s="47">
        <v>131</v>
      </c>
      <c r="AI88" s="1559"/>
      <c r="AJ88" s="1574">
        <v>0</v>
      </c>
    </row>
    <row r="89" spans="1:36" s="1560" customFormat="1" ht="23.45" customHeight="1" x14ac:dyDescent="0.3">
      <c r="A89" s="1557"/>
      <c r="B89" s="1584">
        <f>+B88+1</f>
        <v>74</v>
      </c>
      <c r="C89" s="1589" t="s">
        <v>280</v>
      </c>
      <c r="D89" s="1590" t="s">
        <v>1373</v>
      </c>
      <c r="E89" s="1578">
        <v>142</v>
      </c>
      <c r="F89" s="1578">
        <v>115</v>
      </c>
      <c r="G89" s="1578">
        <v>86</v>
      </c>
      <c r="H89" s="1578">
        <v>79</v>
      </c>
      <c r="I89" s="1578">
        <v>83</v>
      </c>
      <c r="J89" s="1578">
        <v>95</v>
      </c>
      <c r="K89" s="1578">
        <v>59</v>
      </c>
      <c r="L89" s="1578">
        <v>120</v>
      </c>
      <c r="M89" s="1578">
        <v>66</v>
      </c>
      <c r="N89" s="1578">
        <v>34</v>
      </c>
      <c r="O89" s="1578">
        <v>414</v>
      </c>
      <c r="P89" s="1578">
        <v>146</v>
      </c>
      <c r="Q89" s="1618">
        <v>1439</v>
      </c>
      <c r="R89" s="1558"/>
      <c r="S89" s="1559"/>
      <c r="T89" s="47" t="s">
        <v>280</v>
      </c>
      <c r="U89" s="47" t="s">
        <v>1373</v>
      </c>
      <c r="V89" s="47">
        <v>142</v>
      </c>
      <c r="W89" s="47">
        <v>115</v>
      </c>
      <c r="X89" s="47">
        <v>86</v>
      </c>
      <c r="Y89" s="47">
        <v>79</v>
      </c>
      <c r="Z89" s="47">
        <v>83</v>
      </c>
      <c r="AA89" s="47">
        <v>95</v>
      </c>
      <c r="AB89" s="47">
        <v>59</v>
      </c>
      <c r="AC89" s="47">
        <v>120</v>
      </c>
      <c r="AD89" s="47">
        <v>66</v>
      </c>
      <c r="AE89" s="47">
        <v>34</v>
      </c>
      <c r="AF89" s="47">
        <v>414</v>
      </c>
      <c r="AG89" s="47">
        <v>146</v>
      </c>
      <c r="AH89" s="47">
        <v>1439</v>
      </c>
      <c r="AI89" s="1559"/>
      <c r="AJ89" s="1574">
        <v>0</v>
      </c>
    </row>
    <row r="90" spans="1:36" s="1560" customFormat="1" ht="23.45" customHeight="1" x14ac:dyDescent="0.3">
      <c r="A90" s="1557"/>
      <c r="B90" s="1584">
        <f t="shared" si="3"/>
        <v>75</v>
      </c>
      <c r="C90" s="1589" t="s">
        <v>282</v>
      </c>
      <c r="D90" s="1590" t="s">
        <v>1373</v>
      </c>
      <c r="E90" s="1578">
        <v>125</v>
      </c>
      <c r="F90" s="1578">
        <v>2408</v>
      </c>
      <c r="G90" s="1578">
        <v>1725</v>
      </c>
      <c r="H90" s="1578">
        <v>27</v>
      </c>
      <c r="I90" s="1578">
        <v>50</v>
      </c>
      <c r="J90" s="1578">
        <v>254</v>
      </c>
      <c r="K90" s="1578">
        <v>175</v>
      </c>
      <c r="L90" s="1578">
        <v>85</v>
      </c>
      <c r="M90" s="1578">
        <v>950</v>
      </c>
      <c r="N90" s="1578">
        <v>900</v>
      </c>
      <c r="O90" s="1578">
        <v>96</v>
      </c>
      <c r="P90" s="1578">
        <v>70</v>
      </c>
      <c r="Q90" s="1618">
        <v>6865</v>
      </c>
      <c r="R90" s="1558"/>
      <c r="S90" s="1559"/>
      <c r="T90" s="47" t="s">
        <v>282</v>
      </c>
      <c r="U90" s="47" t="s">
        <v>1373</v>
      </c>
      <c r="V90" s="47">
        <v>125</v>
      </c>
      <c r="W90" s="47">
        <v>2408</v>
      </c>
      <c r="X90" s="47">
        <v>1725</v>
      </c>
      <c r="Y90" s="47">
        <v>27</v>
      </c>
      <c r="Z90" s="47">
        <v>50</v>
      </c>
      <c r="AA90" s="47">
        <v>254</v>
      </c>
      <c r="AB90" s="47">
        <v>175</v>
      </c>
      <c r="AC90" s="47">
        <v>85</v>
      </c>
      <c r="AD90" s="47">
        <v>950</v>
      </c>
      <c r="AE90" s="47">
        <v>900</v>
      </c>
      <c r="AF90" s="47">
        <v>96</v>
      </c>
      <c r="AG90" s="47">
        <v>70</v>
      </c>
      <c r="AH90" s="47">
        <v>6865</v>
      </c>
      <c r="AI90" s="1559"/>
      <c r="AJ90" s="1574">
        <v>0</v>
      </c>
    </row>
    <row r="91" spans="1:36" s="1560" customFormat="1" ht="23.45" customHeight="1" x14ac:dyDescent="0.3">
      <c r="A91" s="1557"/>
      <c r="B91" s="1584">
        <f t="shared" si="3"/>
        <v>76</v>
      </c>
      <c r="C91" s="1589" t="s">
        <v>1749</v>
      </c>
      <c r="D91" s="1590" t="s">
        <v>1375</v>
      </c>
      <c r="E91" s="1578">
        <v>60509.8</v>
      </c>
      <c r="F91" s="1578">
        <v>57270.9</v>
      </c>
      <c r="G91" s="1578">
        <v>70426.899999999994</v>
      </c>
      <c r="H91" s="1578">
        <v>52208.1</v>
      </c>
      <c r="I91" s="1578">
        <v>56175</v>
      </c>
      <c r="J91" s="1578">
        <v>64384</v>
      </c>
      <c r="K91" s="1578">
        <v>50894.9</v>
      </c>
      <c r="L91" s="1578">
        <v>55429.9</v>
      </c>
      <c r="M91" s="1578">
        <v>54381.4</v>
      </c>
      <c r="N91" s="1578">
        <v>53676</v>
      </c>
      <c r="O91" s="1578">
        <v>52223.6</v>
      </c>
      <c r="P91" s="1578">
        <v>47988.9</v>
      </c>
      <c r="Q91" s="1618">
        <v>675569.40000000014</v>
      </c>
      <c r="R91" s="1558"/>
      <c r="S91" s="1559"/>
      <c r="T91" s="47" t="s">
        <v>1749</v>
      </c>
      <c r="U91" s="47" t="s">
        <v>1375</v>
      </c>
      <c r="V91" s="47">
        <v>60509.8</v>
      </c>
      <c r="W91" s="47">
        <v>57270.9</v>
      </c>
      <c r="X91" s="47">
        <v>70426.899999999994</v>
      </c>
      <c r="Y91" s="47">
        <v>52208.1</v>
      </c>
      <c r="Z91" s="47">
        <v>56175</v>
      </c>
      <c r="AA91" s="47">
        <v>64384</v>
      </c>
      <c r="AB91" s="47">
        <v>50894.9</v>
      </c>
      <c r="AC91" s="47">
        <v>55429.9</v>
      </c>
      <c r="AD91" s="47">
        <v>54381.4</v>
      </c>
      <c r="AE91" s="47">
        <v>53676</v>
      </c>
      <c r="AF91" s="47">
        <v>52223.6</v>
      </c>
      <c r="AG91" s="47">
        <v>47988.9</v>
      </c>
      <c r="AH91" s="47">
        <v>675569.40000000014</v>
      </c>
      <c r="AI91" s="1559"/>
      <c r="AJ91" s="1574">
        <v>0</v>
      </c>
    </row>
    <row r="92" spans="1:36" s="1560" customFormat="1" ht="23.45" customHeight="1" x14ac:dyDescent="0.3">
      <c r="A92" s="1557"/>
      <c r="B92" s="1584">
        <f t="shared" si="3"/>
        <v>77</v>
      </c>
      <c r="C92" s="1589" t="s">
        <v>1751</v>
      </c>
      <c r="D92" s="1590" t="s">
        <v>1373</v>
      </c>
      <c r="E92" s="1578">
        <v>1174</v>
      </c>
      <c r="F92" s="1578">
        <v>2210</v>
      </c>
      <c r="G92" s="1578">
        <v>2990</v>
      </c>
      <c r="H92" s="1578">
        <v>1846</v>
      </c>
      <c r="I92" s="1578">
        <v>3517</v>
      </c>
      <c r="J92" s="1578">
        <v>1370</v>
      </c>
      <c r="K92" s="1578">
        <v>1528</v>
      </c>
      <c r="L92" s="1578">
        <v>2118</v>
      </c>
      <c r="M92" s="1578">
        <v>4101</v>
      </c>
      <c r="N92" s="1578">
        <v>2251</v>
      </c>
      <c r="O92" s="1578">
        <v>4259</v>
      </c>
      <c r="P92" s="1578">
        <v>3500</v>
      </c>
      <c r="Q92" s="1618">
        <v>30864</v>
      </c>
      <c r="R92" s="1558"/>
      <c r="S92" s="1559"/>
      <c r="T92" s="47" t="s">
        <v>1751</v>
      </c>
      <c r="U92" s="47" t="s">
        <v>1373</v>
      </c>
      <c r="V92" s="47">
        <v>1174</v>
      </c>
      <c r="W92" s="47">
        <v>2210</v>
      </c>
      <c r="X92" s="47">
        <v>2990</v>
      </c>
      <c r="Y92" s="47">
        <v>1846</v>
      </c>
      <c r="Z92" s="47">
        <v>3517</v>
      </c>
      <c r="AA92" s="47">
        <v>1370</v>
      </c>
      <c r="AB92" s="47">
        <v>1528</v>
      </c>
      <c r="AC92" s="47">
        <v>2118</v>
      </c>
      <c r="AD92" s="47">
        <v>4101</v>
      </c>
      <c r="AE92" s="47">
        <v>2251</v>
      </c>
      <c r="AF92" s="47">
        <v>4259</v>
      </c>
      <c r="AG92" s="47">
        <v>3500</v>
      </c>
      <c r="AH92" s="47">
        <v>30864</v>
      </c>
      <c r="AI92" s="1559"/>
      <c r="AJ92" s="1574">
        <v>0</v>
      </c>
    </row>
    <row r="93" spans="1:36" s="1560" customFormat="1" ht="23.45" customHeight="1" x14ac:dyDescent="0.3">
      <c r="A93" s="1557"/>
      <c r="B93" s="1584">
        <f t="shared" si="3"/>
        <v>78</v>
      </c>
      <c r="C93" s="1585" t="s">
        <v>284</v>
      </c>
      <c r="D93" s="1586" t="s">
        <v>1367</v>
      </c>
      <c r="E93" s="1587">
        <v>2244</v>
      </c>
      <c r="F93" s="1587">
        <v>4315</v>
      </c>
      <c r="G93" s="1587">
        <v>2384</v>
      </c>
      <c r="H93" s="1587">
        <v>2046.65</v>
      </c>
      <c r="I93" s="1587">
        <v>2651.39</v>
      </c>
      <c r="J93" s="1587">
        <v>6250.61</v>
      </c>
      <c r="K93" s="1587">
        <v>2154.39</v>
      </c>
      <c r="L93" s="1587">
        <v>2189</v>
      </c>
      <c r="M93" s="1587">
        <v>1583</v>
      </c>
      <c r="N93" s="1587">
        <v>1908.75</v>
      </c>
      <c r="O93" s="1587">
        <v>0</v>
      </c>
      <c r="P93" s="1587">
        <v>1416.68</v>
      </c>
      <c r="Q93" s="1588">
        <v>29143.469999999998</v>
      </c>
      <c r="R93" s="1558"/>
      <c r="S93" s="1559"/>
      <c r="T93" s="47" t="s">
        <v>284</v>
      </c>
      <c r="U93" s="47" t="s">
        <v>1367</v>
      </c>
      <c r="V93" s="47">
        <v>2244</v>
      </c>
      <c r="W93" s="47">
        <v>4315</v>
      </c>
      <c r="X93" s="47">
        <v>2384</v>
      </c>
      <c r="Y93" s="47">
        <v>2046.65</v>
      </c>
      <c r="Z93" s="47">
        <v>2651.39</v>
      </c>
      <c r="AA93" s="47">
        <v>6250.61</v>
      </c>
      <c r="AB93" s="47">
        <v>2154.39</v>
      </c>
      <c r="AC93" s="47">
        <v>2189</v>
      </c>
      <c r="AD93" s="47">
        <v>1583</v>
      </c>
      <c r="AE93" s="47">
        <v>1908.75</v>
      </c>
      <c r="AF93" s="47">
        <v>0</v>
      </c>
      <c r="AG93" s="47">
        <v>1416.68</v>
      </c>
      <c r="AH93" s="47">
        <v>29143.469999999998</v>
      </c>
      <c r="AI93" s="1559"/>
      <c r="AJ93" s="1574">
        <v>0</v>
      </c>
    </row>
    <row r="94" spans="1:36" s="1560" customFormat="1" ht="23.45" customHeight="1" x14ac:dyDescent="0.3">
      <c r="A94" s="1557"/>
      <c r="B94" s="1575"/>
      <c r="C94" s="1589"/>
      <c r="D94" s="1590" t="s">
        <v>1370</v>
      </c>
      <c r="E94" s="1591">
        <v>3476.23</v>
      </c>
      <c r="F94" s="1591">
        <v>7689.22</v>
      </c>
      <c r="G94" s="1591">
        <v>5441.59</v>
      </c>
      <c r="H94" s="1591">
        <v>5609.53</v>
      </c>
      <c r="I94" s="1591">
        <v>7518.72</v>
      </c>
      <c r="J94" s="1591"/>
      <c r="K94" s="1591">
        <v>4297.34</v>
      </c>
      <c r="L94" s="1591">
        <v>3162.28</v>
      </c>
      <c r="M94" s="1591">
        <v>3755</v>
      </c>
      <c r="N94" s="1591">
        <v>4618.32</v>
      </c>
      <c r="O94" s="1591"/>
      <c r="P94" s="1591">
        <v>2426.96</v>
      </c>
      <c r="Q94" s="1592">
        <v>47995.19</v>
      </c>
      <c r="R94" s="1558"/>
      <c r="S94" s="1559"/>
      <c r="T94" s="47"/>
      <c r="U94" s="47" t="s">
        <v>1370</v>
      </c>
      <c r="V94" s="47">
        <v>3476.23</v>
      </c>
      <c r="W94" s="47">
        <v>7689.22</v>
      </c>
      <c r="X94" s="47">
        <v>5441.59</v>
      </c>
      <c r="Y94" s="47">
        <v>5609.53</v>
      </c>
      <c r="Z94" s="47">
        <v>7518.72</v>
      </c>
      <c r="AA94" s="47"/>
      <c r="AB94" s="47">
        <v>4297.34</v>
      </c>
      <c r="AC94" s="47">
        <v>3162.28</v>
      </c>
      <c r="AD94" s="47">
        <v>3755</v>
      </c>
      <c r="AE94" s="47">
        <v>4618.32</v>
      </c>
      <c r="AF94" s="47"/>
      <c r="AG94" s="47">
        <v>2426.96</v>
      </c>
      <c r="AH94" s="47">
        <v>47995.19</v>
      </c>
      <c r="AI94" s="1559"/>
      <c r="AJ94" s="1574">
        <v>0</v>
      </c>
    </row>
    <row r="95" spans="1:36" s="1560" customFormat="1" ht="23.45" customHeight="1" x14ac:dyDescent="0.3">
      <c r="A95" s="1557"/>
      <c r="B95" s="1584">
        <f>+B93+1</f>
        <v>79</v>
      </c>
      <c r="C95" s="1585" t="s">
        <v>1714</v>
      </c>
      <c r="D95" s="1586" t="s">
        <v>1373</v>
      </c>
      <c r="E95" s="1587">
        <v>33845</v>
      </c>
      <c r="F95" s="1587">
        <v>35103</v>
      </c>
      <c r="G95" s="1587">
        <v>41787</v>
      </c>
      <c r="H95" s="1587">
        <v>35529</v>
      </c>
      <c r="I95" s="1587">
        <v>54458</v>
      </c>
      <c r="J95" s="1587">
        <v>60938</v>
      </c>
      <c r="K95" s="1587">
        <v>58462</v>
      </c>
      <c r="L95" s="1587">
        <v>44121</v>
      </c>
      <c r="M95" s="1587">
        <v>73150</v>
      </c>
      <c r="N95" s="1587">
        <v>32372</v>
      </c>
      <c r="O95" s="1587">
        <v>35914</v>
      </c>
      <c r="P95" s="1587">
        <v>33638</v>
      </c>
      <c r="Q95" s="1588">
        <v>539317</v>
      </c>
      <c r="R95" s="1558"/>
      <c r="S95" s="1559"/>
      <c r="T95" s="47" t="s">
        <v>1714</v>
      </c>
      <c r="U95" s="47" t="s">
        <v>1373</v>
      </c>
      <c r="V95" s="47">
        <v>33845</v>
      </c>
      <c r="W95" s="47">
        <v>35103</v>
      </c>
      <c r="X95" s="47">
        <v>41787</v>
      </c>
      <c r="Y95" s="47">
        <v>35529</v>
      </c>
      <c r="Z95" s="47">
        <v>54458</v>
      </c>
      <c r="AA95" s="47">
        <v>60938</v>
      </c>
      <c r="AB95" s="47">
        <v>58462</v>
      </c>
      <c r="AC95" s="47">
        <v>44121</v>
      </c>
      <c r="AD95" s="47">
        <v>73150</v>
      </c>
      <c r="AE95" s="47">
        <v>32372</v>
      </c>
      <c r="AF95" s="47">
        <v>35914</v>
      </c>
      <c r="AG95" s="47">
        <v>33638</v>
      </c>
      <c r="AH95" s="47">
        <v>539317</v>
      </c>
      <c r="AI95" s="1559"/>
      <c r="AJ95" s="1574">
        <v>0</v>
      </c>
    </row>
    <row r="96" spans="1:36" s="1560" customFormat="1" ht="23.45" customHeight="1" x14ac:dyDescent="0.3">
      <c r="A96" s="1557"/>
      <c r="B96" s="1575"/>
      <c r="C96" s="1589"/>
      <c r="D96" s="1590" t="s">
        <v>1375</v>
      </c>
      <c r="E96" s="1591">
        <v>961950</v>
      </c>
      <c r="F96" s="1591">
        <v>1034888</v>
      </c>
      <c r="G96" s="1591">
        <v>1260288</v>
      </c>
      <c r="H96" s="1591">
        <v>1042783</v>
      </c>
      <c r="I96" s="1591">
        <v>1688076</v>
      </c>
      <c r="J96" s="1591">
        <v>1902123</v>
      </c>
      <c r="K96" s="1591">
        <v>1764290</v>
      </c>
      <c r="L96" s="1591">
        <v>1352675</v>
      </c>
      <c r="M96" s="1591">
        <v>2300941</v>
      </c>
      <c r="N96" s="1591">
        <v>922304</v>
      </c>
      <c r="O96" s="1591">
        <v>1013183</v>
      </c>
      <c r="P96" s="1591">
        <v>985783</v>
      </c>
      <c r="Q96" s="1592">
        <v>16229284</v>
      </c>
      <c r="R96" s="1558"/>
      <c r="S96" s="1559"/>
      <c r="T96" s="47"/>
      <c r="U96" s="47" t="s">
        <v>1375</v>
      </c>
      <c r="V96" s="47">
        <v>961950</v>
      </c>
      <c r="W96" s="47">
        <v>1034888</v>
      </c>
      <c r="X96" s="47">
        <v>1260288</v>
      </c>
      <c r="Y96" s="47">
        <v>1042783</v>
      </c>
      <c r="Z96" s="47">
        <v>1688076</v>
      </c>
      <c r="AA96" s="47">
        <v>1902123</v>
      </c>
      <c r="AB96" s="47">
        <v>1764290</v>
      </c>
      <c r="AC96" s="47">
        <v>1352675</v>
      </c>
      <c r="AD96" s="47">
        <v>2300941</v>
      </c>
      <c r="AE96" s="47">
        <v>922304</v>
      </c>
      <c r="AF96" s="47">
        <v>1013183</v>
      </c>
      <c r="AG96" s="47">
        <v>985783</v>
      </c>
      <c r="AH96" s="47">
        <v>16229284</v>
      </c>
      <c r="AI96" s="1559"/>
      <c r="AJ96" s="1574">
        <v>0</v>
      </c>
    </row>
    <row r="97" spans="1:36" s="1560" customFormat="1" ht="23.45" customHeight="1" x14ac:dyDescent="0.3">
      <c r="A97" s="1557"/>
      <c r="B97" s="1584">
        <f>+B95+1</f>
        <v>80</v>
      </c>
      <c r="C97" s="1589" t="s">
        <v>286</v>
      </c>
      <c r="D97" s="1590" t="s">
        <v>1373</v>
      </c>
      <c r="E97" s="1578">
        <v>0</v>
      </c>
      <c r="F97" s="1578">
        <v>0</v>
      </c>
      <c r="G97" s="1578">
        <v>0</v>
      </c>
      <c r="H97" s="1578">
        <v>0</v>
      </c>
      <c r="I97" s="1578">
        <v>0</v>
      </c>
      <c r="J97" s="1578">
        <v>0</v>
      </c>
      <c r="K97" s="1578">
        <v>0</v>
      </c>
      <c r="L97" s="1578">
        <v>0</v>
      </c>
      <c r="M97" s="1578">
        <v>0</v>
      </c>
      <c r="N97" s="1578">
        <v>0</v>
      </c>
      <c r="O97" s="1578">
        <v>0</v>
      </c>
      <c r="P97" s="1578">
        <v>0</v>
      </c>
      <c r="Q97" s="1618">
        <v>0</v>
      </c>
      <c r="R97" s="1558"/>
      <c r="S97" s="1559"/>
      <c r="T97" s="47" t="s">
        <v>286</v>
      </c>
      <c r="U97" s="47" t="s">
        <v>1373</v>
      </c>
      <c r="V97" s="47">
        <v>0</v>
      </c>
      <c r="W97" s="47">
        <v>0</v>
      </c>
      <c r="X97" s="47">
        <v>0</v>
      </c>
      <c r="Y97" s="47">
        <v>0</v>
      </c>
      <c r="Z97" s="47">
        <v>0</v>
      </c>
      <c r="AA97" s="47">
        <v>0</v>
      </c>
      <c r="AB97" s="47">
        <v>0</v>
      </c>
      <c r="AC97" s="47">
        <v>0</v>
      </c>
      <c r="AD97" s="47">
        <v>0</v>
      </c>
      <c r="AE97" s="47">
        <v>0</v>
      </c>
      <c r="AF97" s="47">
        <v>0</v>
      </c>
      <c r="AG97" s="47">
        <v>0</v>
      </c>
      <c r="AH97" s="47">
        <v>0</v>
      </c>
      <c r="AI97" s="1559"/>
      <c r="AJ97" s="1574">
        <v>0</v>
      </c>
    </row>
    <row r="98" spans="1:36" s="1560" customFormat="1" ht="23.45" customHeight="1" x14ac:dyDescent="0.3">
      <c r="A98" s="1557"/>
      <c r="B98" s="1584">
        <f t="shared" si="3"/>
        <v>81</v>
      </c>
      <c r="C98" s="1589" t="s">
        <v>288</v>
      </c>
      <c r="D98" s="1590" t="s">
        <v>1373</v>
      </c>
      <c r="E98" s="1591">
        <v>0</v>
      </c>
      <c r="F98" s="1591">
        <v>0</v>
      </c>
      <c r="G98" s="1591">
        <v>0</v>
      </c>
      <c r="H98" s="1591">
        <v>0</v>
      </c>
      <c r="I98" s="1591">
        <v>0</v>
      </c>
      <c r="J98" s="1591">
        <v>0</v>
      </c>
      <c r="K98" s="1591">
        <v>0</v>
      </c>
      <c r="L98" s="1591">
        <v>0</v>
      </c>
      <c r="M98" s="1591">
        <v>0</v>
      </c>
      <c r="N98" s="1591">
        <v>0</v>
      </c>
      <c r="O98" s="1591">
        <v>0</v>
      </c>
      <c r="P98" s="1591">
        <v>0</v>
      </c>
      <c r="Q98" s="1592">
        <v>0</v>
      </c>
      <c r="R98" s="1558"/>
      <c r="S98" s="1559"/>
      <c r="T98" s="47" t="s">
        <v>288</v>
      </c>
      <c r="U98" s="47" t="s">
        <v>1373</v>
      </c>
      <c r="V98" s="47">
        <v>0</v>
      </c>
      <c r="W98" s="47">
        <v>0</v>
      </c>
      <c r="X98" s="47">
        <v>0</v>
      </c>
      <c r="Y98" s="47">
        <v>0</v>
      </c>
      <c r="Z98" s="47">
        <v>0</v>
      </c>
      <c r="AA98" s="47">
        <v>0</v>
      </c>
      <c r="AB98" s="47">
        <v>0</v>
      </c>
      <c r="AC98" s="47">
        <v>0</v>
      </c>
      <c r="AD98" s="47">
        <v>0</v>
      </c>
      <c r="AE98" s="47">
        <v>0</v>
      </c>
      <c r="AF98" s="47">
        <v>0</v>
      </c>
      <c r="AG98" s="47">
        <v>0</v>
      </c>
      <c r="AH98" s="47">
        <v>0</v>
      </c>
      <c r="AI98" s="1559"/>
      <c r="AJ98" s="1574">
        <v>0</v>
      </c>
    </row>
    <row r="99" spans="1:36" s="1560" customFormat="1" ht="23.45" customHeight="1" thickBot="1" x14ac:dyDescent="0.35">
      <c r="A99" s="1557"/>
      <c r="B99" s="1623">
        <f>+B98+1</f>
        <v>82</v>
      </c>
      <c r="C99" s="1624" t="s">
        <v>1570</v>
      </c>
      <c r="D99" s="1625" t="s">
        <v>1373</v>
      </c>
      <c r="E99" s="1626">
        <v>7289</v>
      </c>
      <c r="F99" s="1626">
        <v>111</v>
      </c>
      <c r="G99" s="1626">
        <v>2656</v>
      </c>
      <c r="H99" s="1626">
        <v>1402</v>
      </c>
      <c r="I99" s="1626">
        <v>208</v>
      </c>
      <c r="J99" s="1626">
        <v>120</v>
      </c>
      <c r="K99" s="1626">
        <v>602</v>
      </c>
      <c r="L99" s="1626">
        <v>5.24</v>
      </c>
      <c r="M99" s="1626">
        <v>866</v>
      </c>
      <c r="N99" s="1626">
        <v>5814</v>
      </c>
      <c r="O99" s="1626">
        <v>5958</v>
      </c>
      <c r="P99" s="1626">
        <v>7384</v>
      </c>
      <c r="Q99" s="1627">
        <v>32415.239999999998</v>
      </c>
      <c r="R99" s="1558"/>
      <c r="S99" s="1559"/>
      <c r="T99" s="47" t="s">
        <v>1570</v>
      </c>
      <c r="U99" s="47" t="s">
        <v>1373</v>
      </c>
      <c r="V99" s="47">
        <v>7289</v>
      </c>
      <c r="W99" s="47">
        <v>111</v>
      </c>
      <c r="X99" s="47">
        <v>2656</v>
      </c>
      <c r="Y99" s="47">
        <v>1402</v>
      </c>
      <c r="Z99" s="47">
        <v>208</v>
      </c>
      <c r="AA99" s="47">
        <v>120</v>
      </c>
      <c r="AB99" s="47">
        <v>602</v>
      </c>
      <c r="AC99" s="47">
        <v>5.24</v>
      </c>
      <c r="AD99" s="47">
        <v>866</v>
      </c>
      <c r="AE99" s="47">
        <v>5814</v>
      </c>
      <c r="AF99" s="47">
        <v>5958</v>
      </c>
      <c r="AG99" s="47">
        <v>7384</v>
      </c>
      <c r="AH99" s="47">
        <v>32415.239999999998</v>
      </c>
      <c r="AI99" s="1559"/>
      <c r="AJ99" s="1574">
        <v>0</v>
      </c>
    </row>
    <row r="100" spans="1:36" s="1560" customFormat="1" ht="23.45" customHeight="1" x14ac:dyDescent="0.3">
      <c r="A100" s="1557"/>
      <c r="B100" s="1628" t="s">
        <v>1843</v>
      </c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1558"/>
      <c r="S100" s="1559"/>
      <c r="T100" s="47" t="s">
        <v>290</v>
      </c>
      <c r="U100" s="47"/>
      <c r="V100" s="47">
        <v>25244791.430000003</v>
      </c>
      <c r="W100" s="47">
        <v>22298165.139999993</v>
      </c>
      <c r="X100" s="47">
        <v>24606319.439999998</v>
      </c>
      <c r="Y100" s="47">
        <v>23840665.309999999</v>
      </c>
      <c r="Z100" s="47">
        <v>23706991.930000003</v>
      </c>
      <c r="AA100" s="47">
        <v>23146307.349999998</v>
      </c>
      <c r="AB100" s="47">
        <v>18563017.84</v>
      </c>
      <c r="AC100" s="47">
        <v>21057933.671422172</v>
      </c>
      <c r="AD100" s="47">
        <v>23497653.473000001</v>
      </c>
      <c r="AE100" s="47">
        <v>20400141.419299997</v>
      </c>
      <c r="AF100" s="47">
        <v>18665596.660000004</v>
      </c>
      <c r="AG100" s="47">
        <v>20863933.91</v>
      </c>
      <c r="AH100" s="47">
        <v>265891517.57372218</v>
      </c>
      <c r="AI100" s="1559"/>
      <c r="AJ100" s="1574"/>
    </row>
    <row r="101" spans="1:36" s="1560" customFormat="1" ht="23.45" customHeight="1" x14ac:dyDescent="0.3">
      <c r="A101" s="1557"/>
      <c r="C101" s="1629"/>
      <c r="D101" s="1630"/>
      <c r="E101" s="1629"/>
      <c r="F101" s="1629"/>
      <c r="G101" s="1629"/>
      <c r="H101" s="1629"/>
      <c r="I101" s="1629"/>
      <c r="J101" s="1629"/>
      <c r="K101" s="1629"/>
      <c r="L101" s="1629"/>
      <c r="M101" s="1629"/>
      <c r="N101" s="1629"/>
      <c r="O101" s="1629"/>
      <c r="P101" s="1629"/>
      <c r="Q101" s="1629"/>
      <c r="R101" s="1558"/>
      <c r="S101" s="1559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1559"/>
      <c r="AJ101" s="1574"/>
    </row>
    <row r="103" spans="1:36" x14ac:dyDescent="0.3">
      <c r="B103" s="68"/>
      <c r="C103" s="1629"/>
      <c r="D103" s="1630"/>
      <c r="E103" s="1629"/>
      <c r="F103" s="1629"/>
      <c r="G103" s="1629"/>
      <c r="H103" s="1629"/>
      <c r="I103" s="1629"/>
      <c r="J103" s="1629"/>
      <c r="K103" s="1629"/>
      <c r="L103" s="1629"/>
      <c r="M103" s="1629"/>
      <c r="N103" s="1629"/>
      <c r="O103" s="1629"/>
      <c r="P103" s="1629"/>
      <c r="Q103" s="1629"/>
      <c r="V103" s="807">
        <v>0</v>
      </c>
      <c r="W103" s="807">
        <v>0</v>
      </c>
      <c r="X103" s="807">
        <v>0</v>
      </c>
      <c r="Y103" s="807">
        <v>0</v>
      </c>
      <c r="Z103" s="807">
        <v>0</v>
      </c>
      <c r="AA103" s="807">
        <v>0</v>
      </c>
      <c r="AB103" s="807">
        <v>0</v>
      </c>
      <c r="AC103" s="807">
        <v>0</v>
      </c>
      <c r="AD103" s="807">
        <v>0</v>
      </c>
      <c r="AE103" s="807">
        <v>0</v>
      </c>
      <c r="AF103" s="807">
        <v>0</v>
      </c>
      <c r="AG103" s="807">
        <v>0</v>
      </c>
      <c r="AH103" s="807">
        <v>0</v>
      </c>
    </row>
    <row r="104" spans="1:36" ht="17.25" thickBot="1" x14ac:dyDescent="0.35">
      <c r="B104" s="1629"/>
      <c r="C104" s="1629"/>
      <c r="D104" s="1629"/>
      <c r="E104" s="1629"/>
      <c r="F104" s="1629"/>
      <c r="G104" s="1629"/>
      <c r="H104" s="1629"/>
      <c r="I104" s="1629"/>
      <c r="J104" s="1629"/>
      <c r="K104" s="1629"/>
      <c r="L104" s="1629"/>
      <c r="M104" s="1629"/>
      <c r="N104" s="1629"/>
      <c r="O104" s="1629"/>
      <c r="P104" s="1629"/>
      <c r="Q104" s="1629"/>
    </row>
    <row r="105" spans="1:36" ht="28.5" x14ac:dyDescent="0.3">
      <c r="B105" s="2040" t="s">
        <v>1410</v>
      </c>
      <c r="C105" s="2041"/>
      <c r="D105" s="1475" t="s">
        <v>1404</v>
      </c>
      <c r="E105" s="1474" t="s">
        <v>1283</v>
      </c>
      <c r="F105" s="1474" t="s">
        <v>1284</v>
      </c>
      <c r="G105" s="1474" t="s">
        <v>1285</v>
      </c>
      <c r="H105" s="1474" t="s">
        <v>1286</v>
      </c>
      <c r="I105" s="1474" t="s">
        <v>1287</v>
      </c>
      <c r="J105" s="1474" t="s">
        <v>1288</v>
      </c>
      <c r="K105" s="1474" t="s">
        <v>1289</v>
      </c>
      <c r="L105" s="1474" t="s">
        <v>1290</v>
      </c>
      <c r="M105" s="1474" t="s">
        <v>1305</v>
      </c>
      <c r="N105" s="1474" t="s">
        <v>1292</v>
      </c>
      <c r="O105" s="1474" t="s">
        <v>1293</v>
      </c>
      <c r="P105" s="1631" t="s">
        <v>1294</v>
      </c>
      <c r="Q105" s="1632" t="s">
        <v>1127</v>
      </c>
    </row>
    <row r="106" spans="1:36" x14ac:dyDescent="0.3">
      <c r="B106" s="2042"/>
      <c r="C106" s="2043"/>
      <c r="D106" s="1633" t="s">
        <v>1367</v>
      </c>
      <c r="E106" s="1634">
        <v>100991.09</v>
      </c>
      <c r="F106" s="1634">
        <v>101280.44</v>
      </c>
      <c r="G106" s="1634">
        <v>104468.43</v>
      </c>
      <c r="H106" s="1634">
        <v>44974.31</v>
      </c>
      <c r="I106" s="1634">
        <v>79942.39</v>
      </c>
      <c r="J106" s="1634">
        <v>102960.6</v>
      </c>
      <c r="K106" s="1634">
        <v>116842.38</v>
      </c>
      <c r="L106" s="1634">
        <v>116474.23000000001</v>
      </c>
      <c r="M106" s="1634">
        <v>112739.66999999998</v>
      </c>
      <c r="N106" s="1634">
        <v>106130.45999999999</v>
      </c>
      <c r="O106" s="1634">
        <v>86278.080000000002</v>
      </c>
      <c r="P106" s="1634">
        <v>141201.47999999998</v>
      </c>
      <c r="Q106" s="1635">
        <f>SUM(E106:P106)</f>
        <v>1214283.56</v>
      </c>
      <c r="T106" s="71" t="s">
        <v>163</v>
      </c>
      <c r="U106" s="47" t="s">
        <v>164</v>
      </c>
    </row>
    <row r="107" spans="1:36" x14ac:dyDescent="0.3">
      <c r="B107" s="2042"/>
      <c r="C107" s="2043"/>
      <c r="D107" s="1636" t="s">
        <v>1370</v>
      </c>
      <c r="E107" s="1637">
        <v>14682.949999999999</v>
      </c>
      <c r="F107" s="1637">
        <v>15977.260000000002</v>
      </c>
      <c r="G107" s="1637">
        <v>12591.25</v>
      </c>
      <c r="H107" s="1637">
        <v>11652.15</v>
      </c>
      <c r="I107" s="1637">
        <v>18306.13</v>
      </c>
      <c r="J107" s="1637">
        <v>4521.2</v>
      </c>
      <c r="K107" s="1637">
        <v>13108.52</v>
      </c>
      <c r="L107" s="1637">
        <v>12232.210000000001</v>
      </c>
      <c r="M107" s="1637">
        <v>11133.560000000001</v>
      </c>
      <c r="N107" s="1637">
        <v>7917.1299999999992</v>
      </c>
      <c r="O107" s="1637">
        <v>0</v>
      </c>
      <c r="P107" s="1637">
        <v>12257.96</v>
      </c>
      <c r="Q107" s="1635">
        <f>SUM(E107:P107)</f>
        <v>134380.32</v>
      </c>
      <c r="T107" s="71" t="s">
        <v>165</v>
      </c>
      <c r="U107" s="47" t="s">
        <v>166</v>
      </c>
      <c r="V107" s="1415"/>
      <c r="W107" s="1415"/>
      <c r="X107" s="1559"/>
      <c r="Y107" s="1559"/>
      <c r="Z107" s="1559"/>
      <c r="AA107" s="1559"/>
      <c r="AB107" s="1559"/>
      <c r="AC107" s="1559"/>
      <c r="AD107" s="1559"/>
      <c r="AE107" s="1559"/>
      <c r="AF107" s="1559"/>
      <c r="AG107" s="1559"/>
      <c r="AH107" s="1559"/>
    </row>
    <row r="108" spans="1:36" x14ac:dyDescent="0.3">
      <c r="B108" s="2042"/>
      <c r="C108" s="2043"/>
      <c r="D108" s="1636" t="s">
        <v>1373</v>
      </c>
      <c r="E108" s="1637">
        <v>351170.4</v>
      </c>
      <c r="F108" s="1637">
        <v>233433.15</v>
      </c>
      <c r="G108" s="1637">
        <v>285790.6700000001</v>
      </c>
      <c r="H108" s="1637">
        <v>247984.36</v>
      </c>
      <c r="I108" s="1637">
        <v>251097.43999999997</v>
      </c>
      <c r="J108" s="1637">
        <v>297337.74000000005</v>
      </c>
      <c r="K108" s="1637">
        <v>317574.69</v>
      </c>
      <c r="L108" s="1637">
        <v>413933.96142217395</v>
      </c>
      <c r="M108" s="1637">
        <v>427041.93</v>
      </c>
      <c r="N108" s="1637">
        <v>344182.74999999994</v>
      </c>
      <c r="O108" s="1637">
        <v>398591.51</v>
      </c>
      <c r="P108" s="1637">
        <v>359487.19</v>
      </c>
      <c r="Q108" s="1635">
        <f>SUM(E108:P108)</f>
        <v>3927625.7914221738</v>
      </c>
      <c r="T108" s="71" t="s">
        <v>301</v>
      </c>
      <c r="U108" s="47" t="s">
        <v>1868</v>
      </c>
      <c r="V108" s="1415"/>
      <c r="W108" s="1415"/>
      <c r="X108" s="1559"/>
      <c r="Y108" s="1559"/>
      <c r="Z108" s="1559"/>
      <c r="AA108" s="1559"/>
      <c r="AB108" s="1559"/>
      <c r="AC108" s="1559"/>
      <c r="AD108" s="1559"/>
      <c r="AE108" s="1559"/>
      <c r="AF108" s="1559"/>
      <c r="AG108" s="1559"/>
      <c r="AH108" s="1559"/>
    </row>
    <row r="109" spans="1:36" x14ac:dyDescent="0.3">
      <c r="B109" s="2042"/>
      <c r="C109" s="2043"/>
      <c r="D109" s="1636" t="s">
        <v>1375</v>
      </c>
      <c r="E109" s="1637">
        <v>24777946.990000002</v>
      </c>
      <c r="F109" s="1637">
        <v>21947474.289999999</v>
      </c>
      <c r="G109" s="1637">
        <v>24203469.090000004</v>
      </c>
      <c r="H109" s="1637">
        <v>23536054.489999998</v>
      </c>
      <c r="I109" s="1637">
        <v>23357645.969999999</v>
      </c>
      <c r="J109" s="1637">
        <v>22741487.810000002</v>
      </c>
      <c r="K109" s="1637">
        <v>18115492.25</v>
      </c>
      <c r="L109" s="1637">
        <v>20515293.27</v>
      </c>
      <c r="M109" s="1637">
        <v>22946738.312999997</v>
      </c>
      <c r="N109" s="1637">
        <v>19941911.079299998</v>
      </c>
      <c r="O109" s="1637">
        <v>18180727.07</v>
      </c>
      <c r="P109" s="1637">
        <v>20350987.279999997</v>
      </c>
      <c r="Q109" s="1635">
        <f>SUM(E109:P109)</f>
        <v>260615227.90229997</v>
      </c>
      <c r="X109" s="1559"/>
      <c r="Y109" s="1559"/>
      <c r="Z109" s="1559"/>
      <c r="AA109" s="1559"/>
      <c r="AB109" s="1559"/>
      <c r="AC109" s="1559"/>
      <c r="AD109" s="1559"/>
      <c r="AE109" s="1559"/>
      <c r="AF109" s="1559"/>
      <c r="AG109" s="1559"/>
      <c r="AH109" s="1559"/>
    </row>
    <row r="110" spans="1:36" ht="17.25" thickBot="1" x14ac:dyDescent="0.35">
      <c r="B110" s="2044"/>
      <c r="C110" s="2045"/>
      <c r="D110" s="1638" t="s">
        <v>1377</v>
      </c>
      <c r="E110" s="1639">
        <v>0</v>
      </c>
      <c r="F110" s="1639">
        <v>0</v>
      </c>
      <c r="G110" s="1639">
        <v>0</v>
      </c>
      <c r="H110" s="1639">
        <v>0</v>
      </c>
      <c r="I110" s="1639">
        <v>0</v>
      </c>
      <c r="J110" s="1639">
        <v>0</v>
      </c>
      <c r="K110" s="1639">
        <v>0</v>
      </c>
      <c r="L110" s="1639">
        <v>0</v>
      </c>
      <c r="M110" s="1639">
        <v>0</v>
      </c>
      <c r="N110" s="1639">
        <v>0</v>
      </c>
      <c r="O110" s="1639">
        <v>0</v>
      </c>
      <c r="P110" s="1639">
        <v>0</v>
      </c>
      <c r="Q110" s="1640">
        <f>SUM(E110:P110)</f>
        <v>0</v>
      </c>
      <c r="T110" s="47" t="s">
        <v>1363</v>
      </c>
      <c r="U110" s="47" t="s">
        <v>1302</v>
      </c>
      <c r="AH110" s="1559"/>
    </row>
    <row r="111" spans="1:36" x14ac:dyDescent="0.3">
      <c r="B111" s="1629"/>
      <c r="C111" s="1629"/>
      <c r="D111" s="1629"/>
      <c r="E111" s="1629"/>
      <c r="F111" s="1629"/>
      <c r="G111" s="1629"/>
      <c r="H111" s="1629"/>
      <c r="I111" s="1629"/>
      <c r="J111" s="1629"/>
      <c r="K111" s="1629"/>
      <c r="L111" s="1629"/>
      <c r="M111" s="1629"/>
      <c r="N111" s="1629"/>
      <c r="O111" s="1629"/>
      <c r="P111" s="1629"/>
      <c r="Q111" s="1629"/>
      <c r="T111" s="47" t="s">
        <v>1382</v>
      </c>
      <c r="U111" s="47" t="s">
        <v>826</v>
      </c>
      <c r="V111" s="47" t="s">
        <v>827</v>
      </c>
      <c r="W111" s="47" t="s">
        <v>1272</v>
      </c>
      <c r="X111" s="47" t="s">
        <v>1273</v>
      </c>
      <c r="Y111" s="47" t="s">
        <v>1274</v>
      </c>
      <c r="Z111" s="47" t="s">
        <v>1275</v>
      </c>
      <c r="AA111" s="47" t="s">
        <v>1276</v>
      </c>
      <c r="AB111" s="47" t="s">
        <v>1277</v>
      </c>
      <c r="AC111" s="47" t="s">
        <v>1278</v>
      </c>
      <c r="AD111" s="47" t="s">
        <v>1279</v>
      </c>
      <c r="AE111" s="47" t="s">
        <v>1280</v>
      </c>
      <c r="AF111" s="47" t="s">
        <v>1281</v>
      </c>
      <c r="AG111" s="47" t="s">
        <v>290</v>
      </c>
      <c r="AH111" s="1559"/>
    </row>
    <row r="112" spans="1:36" x14ac:dyDescent="0.3">
      <c r="B112" s="1629"/>
      <c r="C112" s="1629"/>
      <c r="D112" s="1629"/>
      <c r="E112" s="1629"/>
      <c r="F112" s="1629"/>
      <c r="G112" s="1629"/>
      <c r="H112" s="1629"/>
      <c r="I112" s="1629"/>
      <c r="J112" s="1629"/>
      <c r="K112" s="1629"/>
      <c r="L112" s="1629"/>
      <c r="M112" s="1629"/>
      <c r="N112" s="1629"/>
      <c r="O112" s="1629"/>
      <c r="P112" s="1629"/>
      <c r="Q112" s="1641"/>
      <c r="T112" s="47" t="s">
        <v>1367</v>
      </c>
      <c r="U112" s="47">
        <v>100991.09</v>
      </c>
      <c r="V112" s="47">
        <v>101280.44</v>
      </c>
      <c r="W112" s="47">
        <v>104468.43</v>
      </c>
      <c r="X112" s="47">
        <v>44974.31</v>
      </c>
      <c r="Y112" s="47">
        <v>79942.39</v>
      </c>
      <c r="Z112" s="47">
        <v>102960.6</v>
      </c>
      <c r="AA112" s="47">
        <v>116842.38</v>
      </c>
      <c r="AB112" s="47">
        <v>116474.23000000001</v>
      </c>
      <c r="AC112" s="47">
        <v>112739.66999999998</v>
      </c>
      <c r="AD112" s="47">
        <v>106130.45999999999</v>
      </c>
      <c r="AE112" s="47">
        <v>86278.080000000002</v>
      </c>
      <c r="AF112" s="47">
        <v>141201.47999999998</v>
      </c>
      <c r="AG112" s="47">
        <v>1214283.56</v>
      </c>
      <c r="AH112" s="1642">
        <v>0</v>
      </c>
    </row>
    <row r="113" spans="2:34" ht="17.25" thickBot="1" x14ac:dyDescent="0.35">
      <c r="B113" s="1629"/>
      <c r="C113" s="1629"/>
      <c r="D113" s="1629"/>
      <c r="E113" s="1641"/>
      <c r="F113" s="1629"/>
      <c r="G113" s="1629"/>
      <c r="H113" s="1629"/>
      <c r="I113" s="1629"/>
      <c r="J113" s="1629"/>
      <c r="K113" s="1629"/>
      <c r="L113" s="1629"/>
      <c r="M113" s="1629"/>
      <c r="N113" s="1629"/>
      <c r="O113" s="1629"/>
      <c r="P113" s="1629"/>
      <c r="Q113" s="1641"/>
      <c r="T113" s="47" t="s">
        <v>1370</v>
      </c>
      <c r="U113" s="47">
        <v>14682.949999999999</v>
      </c>
      <c r="V113" s="47">
        <v>15977.260000000002</v>
      </c>
      <c r="W113" s="47">
        <v>12591.25</v>
      </c>
      <c r="X113" s="47">
        <v>11652.15</v>
      </c>
      <c r="Y113" s="47">
        <v>18306.13</v>
      </c>
      <c r="Z113" s="47">
        <v>4521.2</v>
      </c>
      <c r="AA113" s="47">
        <v>13108.52</v>
      </c>
      <c r="AB113" s="47">
        <v>12232.210000000001</v>
      </c>
      <c r="AC113" s="47">
        <v>11133.560000000001</v>
      </c>
      <c r="AD113" s="47">
        <v>7917.1299999999992</v>
      </c>
      <c r="AF113" s="47">
        <v>12257.96</v>
      </c>
      <c r="AG113" s="47">
        <v>134380.32</v>
      </c>
      <c r="AH113" s="1642">
        <v>0</v>
      </c>
    </row>
    <row r="114" spans="2:34" ht="28.5" x14ac:dyDescent="0.3">
      <c r="B114" s="1643" t="s">
        <v>882</v>
      </c>
      <c r="C114" s="1644" t="s">
        <v>1403</v>
      </c>
      <c r="D114" s="1475" t="s">
        <v>1411</v>
      </c>
      <c r="E114" s="1474" t="s">
        <v>1283</v>
      </c>
      <c r="F114" s="1474" t="s">
        <v>1284</v>
      </c>
      <c r="G114" s="1474" t="s">
        <v>1285</v>
      </c>
      <c r="H114" s="1474" t="s">
        <v>1286</v>
      </c>
      <c r="I114" s="1474" t="s">
        <v>1287</v>
      </c>
      <c r="J114" s="1474" t="s">
        <v>1288</v>
      </c>
      <c r="K114" s="1474" t="s">
        <v>1289</v>
      </c>
      <c r="L114" s="1474" t="s">
        <v>1290</v>
      </c>
      <c r="M114" s="1474" t="s">
        <v>1305</v>
      </c>
      <c r="N114" s="1474" t="s">
        <v>1292</v>
      </c>
      <c r="O114" s="1474" t="s">
        <v>1293</v>
      </c>
      <c r="P114" s="1474" t="s">
        <v>1294</v>
      </c>
      <c r="Q114" s="1632" t="s">
        <v>1127</v>
      </c>
      <c r="T114" s="47" t="s">
        <v>1373</v>
      </c>
      <c r="U114" s="47">
        <v>351170.4</v>
      </c>
      <c r="V114" s="47">
        <v>233433.15</v>
      </c>
      <c r="W114" s="47">
        <v>285790.6700000001</v>
      </c>
      <c r="X114" s="47">
        <v>247984.36</v>
      </c>
      <c r="Y114" s="47">
        <v>251097.43999999997</v>
      </c>
      <c r="Z114" s="47">
        <v>297337.74000000005</v>
      </c>
      <c r="AA114" s="47">
        <v>317574.69</v>
      </c>
      <c r="AB114" s="47">
        <v>413933.96142217395</v>
      </c>
      <c r="AC114" s="47">
        <v>427041.93</v>
      </c>
      <c r="AD114" s="47">
        <v>344182.74999999994</v>
      </c>
      <c r="AE114" s="47">
        <v>398591.51</v>
      </c>
      <c r="AF114" s="47">
        <v>359487.19</v>
      </c>
      <c r="AG114" s="47">
        <v>3927625.7914221738</v>
      </c>
      <c r="AH114" s="1642">
        <v>0</v>
      </c>
    </row>
    <row r="115" spans="2:34" x14ac:dyDescent="0.3">
      <c r="B115" s="1645">
        <v>1</v>
      </c>
      <c r="C115" s="1646" t="s">
        <v>187</v>
      </c>
      <c r="D115" s="1647" t="s">
        <v>1412</v>
      </c>
      <c r="E115" s="1648"/>
      <c r="F115" s="1648"/>
      <c r="G115" s="1648"/>
      <c r="H115" s="1648"/>
      <c r="I115" s="1648">
        <v>334.72</v>
      </c>
      <c r="J115" s="1648"/>
      <c r="K115" s="1648"/>
      <c r="L115" s="1648"/>
      <c r="M115" s="1648"/>
      <c r="N115" s="1648"/>
      <c r="O115" s="1648"/>
      <c r="P115" s="1648"/>
      <c r="Q115" s="1649">
        <f>SUM(E115:P115)</f>
        <v>334.72</v>
      </c>
      <c r="T115" s="47" t="s">
        <v>1375</v>
      </c>
      <c r="U115" s="47">
        <v>24777946.990000002</v>
      </c>
      <c r="V115" s="47">
        <v>21947474.289999999</v>
      </c>
      <c r="W115" s="47">
        <v>24203469.090000004</v>
      </c>
      <c r="X115" s="47">
        <v>23536054.489999998</v>
      </c>
      <c r="Y115" s="47">
        <v>23357645.969999999</v>
      </c>
      <c r="Z115" s="47">
        <v>22741487.810000002</v>
      </c>
      <c r="AA115" s="47">
        <v>18115492.25</v>
      </c>
      <c r="AB115" s="47">
        <v>20515293.27</v>
      </c>
      <c r="AC115" s="47">
        <v>22946738.312999997</v>
      </c>
      <c r="AD115" s="47">
        <v>19941911.079299998</v>
      </c>
      <c r="AE115" s="47">
        <v>18180727.07</v>
      </c>
      <c r="AF115" s="47">
        <v>20350987.279999997</v>
      </c>
      <c r="AG115" s="47">
        <v>260615227.90229997</v>
      </c>
      <c r="AH115" s="1642">
        <v>0</v>
      </c>
    </row>
    <row r="116" spans="2:34" ht="17.25" thickBot="1" x14ac:dyDescent="0.35">
      <c r="B116" s="1650">
        <f>+B115+1</f>
        <v>2</v>
      </c>
      <c r="C116" s="1651" t="s">
        <v>251</v>
      </c>
      <c r="D116" s="1652" t="s">
        <v>1412</v>
      </c>
      <c r="E116" s="1653">
        <v>36118.9</v>
      </c>
      <c r="F116" s="1653">
        <v>23075.304</v>
      </c>
      <c r="G116" s="1653">
        <v>9931.5390000000007</v>
      </c>
      <c r="H116" s="1653">
        <v>23672.5</v>
      </c>
      <c r="I116" s="1653">
        <v>22545.19</v>
      </c>
      <c r="J116" s="1653">
        <v>20585.04</v>
      </c>
      <c r="K116" s="1653">
        <v>11691.875</v>
      </c>
      <c r="L116" s="1653">
        <v>49510.45</v>
      </c>
      <c r="M116" s="1653">
        <v>39886.300000000003</v>
      </c>
      <c r="N116" s="1653">
        <v>49367.020000000004</v>
      </c>
      <c r="O116" s="1653">
        <v>29473.42</v>
      </c>
      <c r="P116" s="1653">
        <v>50143.32</v>
      </c>
      <c r="Q116" s="1654">
        <f>SUM(E116:P116)</f>
        <v>366000.85800000001</v>
      </c>
      <c r="T116" s="47" t="s">
        <v>1377</v>
      </c>
      <c r="U116" s="47">
        <v>0</v>
      </c>
      <c r="V116" s="47">
        <v>0</v>
      </c>
      <c r="W116" s="47">
        <v>0</v>
      </c>
      <c r="X116" s="47">
        <v>0</v>
      </c>
      <c r="Y116" s="47">
        <v>0</v>
      </c>
      <c r="Z116" s="47">
        <v>0</v>
      </c>
      <c r="AA116" s="47">
        <v>0</v>
      </c>
      <c r="AB116" s="47">
        <v>0</v>
      </c>
      <c r="AC116" s="47">
        <v>0</v>
      </c>
      <c r="AD116" s="47">
        <v>0</v>
      </c>
      <c r="AE116" s="47">
        <v>0</v>
      </c>
      <c r="AF116" s="47">
        <v>0</v>
      </c>
      <c r="AG116" s="47">
        <v>0</v>
      </c>
      <c r="AH116" s="1642">
        <v>0</v>
      </c>
    </row>
    <row r="117" spans="2:34" x14ac:dyDescent="0.3">
      <c r="B117" s="1557"/>
      <c r="C117" s="1557"/>
      <c r="D117" s="1655" t="s">
        <v>1406</v>
      </c>
      <c r="E117" s="1629"/>
      <c r="F117" s="1629"/>
      <c r="G117" s="1629"/>
      <c r="H117" s="1629"/>
      <c r="I117" s="1629"/>
      <c r="J117" s="1557"/>
      <c r="K117" s="1557"/>
      <c r="L117" s="1557"/>
      <c r="M117" s="1557"/>
      <c r="N117" s="1557"/>
      <c r="O117" s="1557"/>
      <c r="P117" s="1557"/>
      <c r="Q117" s="1557"/>
      <c r="T117" s="47" t="s">
        <v>290</v>
      </c>
      <c r="U117" s="47">
        <v>25244791.430000003</v>
      </c>
      <c r="V117" s="47">
        <v>22298165.140000001</v>
      </c>
      <c r="W117" s="47">
        <v>24606319.440000005</v>
      </c>
      <c r="X117" s="47">
        <v>23840665.309999999</v>
      </c>
      <c r="Y117" s="47">
        <v>23706991.93</v>
      </c>
      <c r="Z117" s="47">
        <v>23146307.350000001</v>
      </c>
      <c r="AA117" s="47">
        <v>18563017.84</v>
      </c>
      <c r="AB117" s="47">
        <v>21057933.671422172</v>
      </c>
      <c r="AC117" s="47">
        <v>23497653.472999997</v>
      </c>
      <c r="AD117" s="47">
        <v>20400141.419299997</v>
      </c>
      <c r="AE117" s="47">
        <v>18665596.66</v>
      </c>
      <c r="AF117" s="47">
        <v>20863933.909999996</v>
      </c>
      <c r="AG117" s="47">
        <v>265891517.57372215</v>
      </c>
      <c r="AH117" s="1559"/>
    </row>
    <row r="118" spans="2:34" x14ac:dyDescent="0.3">
      <c r="B118" s="1557"/>
      <c r="C118" s="1557"/>
      <c r="D118" s="1629"/>
      <c r="E118" s="1629"/>
      <c r="F118" s="1629"/>
      <c r="G118" s="1629"/>
      <c r="H118" s="1629"/>
      <c r="I118" s="1629"/>
      <c r="J118" s="1557"/>
      <c r="K118" s="1557"/>
      <c r="L118" s="1557"/>
      <c r="M118" s="1557"/>
      <c r="N118" s="1557"/>
      <c r="O118" s="1557"/>
      <c r="P118" s="1557"/>
      <c r="Q118" s="1557"/>
      <c r="AH118" s="1559"/>
    </row>
    <row r="119" spans="2:34" x14ac:dyDescent="0.3">
      <c r="B119" s="1557"/>
      <c r="C119" s="1557"/>
      <c r="D119" s="1656" t="s">
        <v>1388</v>
      </c>
      <c r="E119" s="1629" t="s">
        <v>1389</v>
      </c>
      <c r="F119" s="1557"/>
      <c r="G119" s="1557"/>
      <c r="H119" s="1656" t="s">
        <v>1413</v>
      </c>
      <c r="I119" s="1629" t="s">
        <v>1414</v>
      </c>
      <c r="J119" s="1557"/>
      <c r="K119" s="1557"/>
      <c r="L119" s="1557"/>
      <c r="M119" s="1557"/>
      <c r="N119" s="1557"/>
      <c r="O119" s="1557"/>
      <c r="P119" s="1557"/>
      <c r="Q119" s="1629"/>
      <c r="AH119" s="1559"/>
    </row>
    <row r="120" spans="2:34" x14ac:dyDescent="0.3">
      <c r="B120" s="1557"/>
      <c r="C120" s="1557"/>
      <c r="D120" s="1656" t="s">
        <v>1394</v>
      </c>
      <c r="E120" s="1629" t="s">
        <v>1395</v>
      </c>
      <c r="F120" s="1557"/>
      <c r="G120" s="1557"/>
      <c r="H120" s="1656" t="s">
        <v>1392</v>
      </c>
      <c r="I120" s="1629" t="s">
        <v>1393</v>
      </c>
      <c r="J120" s="1557"/>
      <c r="K120" s="1557"/>
      <c r="L120" s="1557"/>
      <c r="M120" s="1557"/>
      <c r="N120" s="1557"/>
      <c r="O120" s="1557"/>
      <c r="P120" s="1557"/>
      <c r="Q120" s="1557"/>
      <c r="AH120" s="1559"/>
    </row>
    <row r="121" spans="2:34" x14ac:dyDescent="0.3">
      <c r="B121" s="1557"/>
      <c r="C121" s="1557"/>
      <c r="D121" s="1656" t="s">
        <v>1398</v>
      </c>
      <c r="E121" s="1629" t="s">
        <v>1399</v>
      </c>
      <c r="F121" s="1629"/>
      <c r="G121" s="1557"/>
      <c r="H121" s="1657" t="s">
        <v>1412</v>
      </c>
      <c r="I121" s="1629" t="s">
        <v>1415</v>
      </c>
      <c r="J121" s="1557"/>
      <c r="K121" s="1557"/>
      <c r="L121" s="1557"/>
      <c r="M121" s="1557"/>
      <c r="N121" s="1557"/>
      <c r="O121" s="1557"/>
      <c r="P121" s="1557"/>
      <c r="Q121" s="1629"/>
      <c r="T121" s="1559"/>
      <c r="U121" s="1559"/>
      <c r="V121" s="1559"/>
      <c r="W121" s="1559"/>
      <c r="X121" s="1559"/>
      <c r="Y121" s="1559"/>
      <c r="Z121" s="1559"/>
      <c r="AA121" s="1559"/>
      <c r="AB121" s="1559"/>
      <c r="AC121" s="1559"/>
      <c r="AD121" s="1559"/>
      <c r="AE121" s="1559"/>
      <c r="AF121" s="1559"/>
      <c r="AG121" s="1559"/>
      <c r="AH121" s="1559"/>
    </row>
    <row r="122" spans="2:34" ht="18" x14ac:dyDescent="0.3">
      <c r="B122" s="1557"/>
      <c r="C122" s="1557"/>
      <c r="D122" s="1656" t="s">
        <v>1400</v>
      </c>
      <c r="E122" s="1629" t="s">
        <v>1898</v>
      </c>
      <c r="F122" s="1557"/>
      <c r="G122" s="1557"/>
      <c r="H122" s="1557"/>
      <c r="I122" s="1557"/>
      <c r="J122" s="1557"/>
      <c r="K122" s="1557"/>
      <c r="L122" s="1557"/>
      <c r="M122" s="1557"/>
      <c r="N122" s="1557"/>
      <c r="O122" s="1557"/>
      <c r="P122" s="1557"/>
      <c r="Q122" s="1629"/>
      <c r="T122" s="71" t="s">
        <v>163</v>
      </c>
      <c r="U122" s="47" t="s">
        <v>294</v>
      </c>
      <c r="V122" s="1559"/>
      <c r="W122" s="1559"/>
      <c r="X122" s="1559"/>
      <c r="Y122" s="1559"/>
      <c r="Z122" s="1559"/>
      <c r="AA122" s="1559"/>
      <c r="AB122" s="1559"/>
      <c r="AC122" s="1559"/>
      <c r="AD122" s="1559"/>
      <c r="AE122" s="1559"/>
      <c r="AF122" s="1559"/>
      <c r="AG122" s="1559"/>
      <c r="AH122" s="1559"/>
    </row>
    <row r="123" spans="2:34" x14ac:dyDescent="0.3">
      <c r="T123" s="71" t="s">
        <v>301</v>
      </c>
      <c r="U123" s="47" t="s">
        <v>1868</v>
      </c>
      <c r="V123" s="1559"/>
      <c r="W123" s="1559"/>
      <c r="X123" s="1559"/>
      <c r="Y123" s="1559"/>
      <c r="Z123" s="1559"/>
      <c r="AA123" s="1559"/>
      <c r="AB123" s="1559"/>
      <c r="AC123" s="1559"/>
      <c r="AD123" s="1559"/>
      <c r="AE123" s="1559"/>
      <c r="AF123" s="1559"/>
      <c r="AG123" s="1559"/>
      <c r="AH123" s="1559"/>
    </row>
    <row r="124" spans="2:34" x14ac:dyDescent="0.3">
      <c r="T124" s="71" t="s">
        <v>165</v>
      </c>
      <c r="U124" s="47" t="s">
        <v>166</v>
      </c>
      <c r="V124" s="1415"/>
      <c r="W124" s="1415"/>
      <c r="X124" s="1559"/>
      <c r="Y124" s="1559"/>
      <c r="Z124" s="1559"/>
      <c r="AA124" s="1559"/>
      <c r="AB124" s="1559"/>
      <c r="AC124" s="1559"/>
      <c r="AD124" s="1559"/>
      <c r="AE124" s="1559"/>
      <c r="AF124" s="1559"/>
      <c r="AG124" s="1559"/>
      <c r="AH124" s="1559"/>
    </row>
    <row r="125" spans="2:34" x14ac:dyDescent="0.3">
      <c r="T125" s="71" t="s">
        <v>1382</v>
      </c>
      <c r="U125" s="47" t="s">
        <v>1383</v>
      </c>
      <c r="V125" s="1415"/>
      <c r="W125" s="1415"/>
      <c r="X125" s="1559"/>
      <c r="Y125" s="1559"/>
      <c r="Z125" s="1559"/>
      <c r="AA125" s="1559"/>
      <c r="AB125" s="1559"/>
      <c r="AC125" s="1559"/>
      <c r="AD125" s="1559"/>
      <c r="AE125" s="1559"/>
      <c r="AF125" s="1559"/>
      <c r="AG125" s="1559"/>
      <c r="AH125" s="1559"/>
    </row>
    <row r="126" spans="2:34" x14ac:dyDescent="0.3">
      <c r="X126" s="1559"/>
      <c r="Y126" s="1559"/>
      <c r="Z126" s="1559"/>
      <c r="AA126" s="1559"/>
      <c r="AB126" s="1559"/>
      <c r="AC126" s="1559"/>
      <c r="AD126" s="1559"/>
      <c r="AE126" s="1559"/>
      <c r="AF126" s="1559"/>
      <c r="AG126" s="1559"/>
      <c r="AH126" s="1559"/>
    </row>
    <row r="127" spans="2:34" x14ac:dyDescent="0.3">
      <c r="T127" s="47" t="s">
        <v>1363</v>
      </c>
      <c r="U127" s="47" t="s">
        <v>1302</v>
      </c>
      <c r="AH127" s="1559"/>
    </row>
    <row r="128" spans="2:34" x14ac:dyDescent="0.3">
      <c r="T128" s="47" t="s">
        <v>167</v>
      </c>
      <c r="U128" s="47" t="s">
        <v>826</v>
      </c>
      <c r="V128" s="47" t="s">
        <v>827</v>
      </c>
      <c r="W128" s="47" t="s">
        <v>1272</v>
      </c>
      <c r="X128" s="47" t="s">
        <v>1273</v>
      </c>
      <c r="Y128" s="47" t="s">
        <v>1274</v>
      </c>
      <c r="Z128" s="47" t="s">
        <v>1275</v>
      </c>
      <c r="AA128" s="47" t="s">
        <v>1276</v>
      </c>
      <c r="AB128" s="47" t="s">
        <v>1277</v>
      </c>
      <c r="AC128" s="47" t="s">
        <v>1278</v>
      </c>
      <c r="AD128" s="47" t="s">
        <v>1279</v>
      </c>
      <c r="AE128" s="47" t="s">
        <v>1280</v>
      </c>
      <c r="AF128" s="47" t="s">
        <v>1281</v>
      </c>
      <c r="AG128" s="47" t="s">
        <v>290</v>
      </c>
      <c r="AH128" s="1559"/>
    </row>
    <row r="129" spans="20:34" x14ac:dyDescent="0.3">
      <c r="T129" s="47" t="s">
        <v>187</v>
      </c>
      <c r="Y129" s="47">
        <v>334.72</v>
      </c>
      <c r="AG129" s="47">
        <v>334.72</v>
      </c>
      <c r="AH129" s="1642">
        <v>0</v>
      </c>
    </row>
    <row r="130" spans="20:34" x14ac:dyDescent="0.3">
      <c r="T130" s="47" t="s">
        <v>251</v>
      </c>
      <c r="U130" s="47">
        <v>36118.9</v>
      </c>
      <c r="V130" s="47">
        <v>23075.304</v>
      </c>
      <c r="W130" s="47">
        <v>9931.5390000000007</v>
      </c>
      <c r="X130" s="47">
        <v>23672.5</v>
      </c>
      <c r="Y130" s="47">
        <v>22545.19</v>
      </c>
      <c r="Z130" s="47">
        <v>20585.04</v>
      </c>
      <c r="AA130" s="47">
        <v>11691.875</v>
      </c>
      <c r="AB130" s="47">
        <v>49510.45</v>
      </c>
      <c r="AC130" s="47">
        <v>39886.300000000003</v>
      </c>
      <c r="AD130" s="47">
        <v>49367.020000000004</v>
      </c>
      <c r="AE130" s="47">
        <v>29473.42</v>
      </c>
      <c r="AF130" s="47">
        <v>50143.32</v>
      </c>
      <c r="AG130" s="47">
        <v>366000.85800000001</v>
      </c>
      <c r="AH130" s="1642">
        <v>0</v>
      </c>
    </row>
    <row r="131" spans="20:34" x14ac:dyDescent="0.3">
      <c r="T131" s="47" t="s">
        <v>270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</row>
    <row r="132" spans="20:34" x14ac:dyDescent="0.3">
      <c r="T132" s="47" t="s">
        <v>290</v>
      </c>
      <c r="U132" s="47">
        <v>36118.9</v>
      </c>
      <c r="V132" s="47">
        <v>23075.304</v>
      </c>
      <c r="W132" s="47">
        <v>9931.5390000000007</v>
      </c>
      <c r="X132" s="47">
        <v>23672.5</v>
      </c>
      <c r="Y132" s="47">
        <v>22879.91</v>
      </c>
      <c r="Z132" s="47">
        <v>20585.04</v>
      </c>
      <c r="AA132" s="47">
        <v>11691.875</v>
      </c>
      <c r="AB132" s="47">
        <v>49510.45</v>
      </c>
      <c r="AC132" s="47">
        <v>39886.300000000003</v>
      </c>
      <c r="AD132" s="47">
        <v>49367.020000000004</v>
      </c>
      <c r="AE132" s="47">
        <v>29473.42</v>
      </c>
      <c r="AF132" s="47">
        <v>50143.32</v>
      </c>
      <c r="AG132" s="47">
        <v>366335.57799999998</v>
      </c>
    </row>
  </sheetData>
  <mergeCells count="2">
    <mergeCell ref="B2:Q2"/>
    <mergeCell ref="B105:C110"/>
  </mergeCells>
  <conditionalFormatting sqref="D6:D99">
    <cfRule type="containsText" dxfId="13" priority="1" stopIfTrue="1" operator="containsText" text="CA">
      <formula>NOT(ISERROR(SEARCH("CA",D6)))</formula>
    </cfRule>
    <cfRule type="containsText" dxfId="12" priority="2" stopIfTrue="1" operator="containsText" text="RQ">
      <formula>NOT(ISERROR(SEARCH("RQ",D6)))</formula>
    </cfRule>
    <cfRule type="containsText" dxfId="11" priority="3" stopIfTrue="1" operator="containsText" text="R6">
      <formula>NOT(ISERROR(SEARCH("R6",D6)))</formula>
    </cfRule>
    <cfRule type="containsText" dxfId="10" priority="4" stopIfTrue="1" operator="containsText" text="GN">
      <formula>NOT(ISERROR(SEARCH("GN",D6)))</formula>
    </cfRule>
    <cfRule type="containsText" dxfId="9" priority="5" stopIfTrue="1" operator="containsText" text="D2">
      <formula>NOT(ISERROR(SEARCH("D2",D6)))</formula>
    </cfRule>
    <cfRule type="containsText" dxfId="8" priority="6" stopIfTrue="1" operator="containsText" text="BG">
      <formula>NOT(ISERROR(SEARCH("BG",D6)))</formula>
    </cfRule>
    <cfRule type="containsText" dxfId="7" priority="7" operator="containsText" text="BZ">
      <formula>NOT(ISERROR(SEARCH("BZ",D6)))</formula>
    </cfRule>
  </conditionalFormatting>
  <conditionalFormatting sqref="D106:D110">
    <cfRule type="containsText" dxfId="6" priority="183" stopIfTrue="1" operator="containsText" text="CA">
      <formula>NOT(ISERROR(SEARCH("CA",D106)))</formula>
    </cfRule>
    <cfRule type="containsText" dxfId="5" priority="184" stopIfTrue="1" operator="containsText" text="RQ">
      <formula>NOT(ISERROR(SEARCH("RQ",D106)))</formula>
    </cfRule>
    <cfRule type="containsText" dxfId="4" priority="185" stopIfTrue="1" operator="containsText" text="R6">
      <formula>NOT(ISERROR(SEARCH("R6",D106)))</formula>
    </cfRule>
    <cfRule type="containsText" dxfId="3" priority="186" stopIfTrue="1" operator="containsText" text="GN">
      <formula>NOT(ISERROR(SEARCH("GN",D106)))</formula>
    </cfRule>
    <cfRule type="containsText" dxfId="2" priority="187" stopIfTrue="1" operator="containsText" text="D2">
      <formula>NOT(ISERROR(SEARCH("D2",D106)))</formula>
    </cfRule>
    <cfRule type="containsText" dxfId="1" priority="188" stopIfTrue="1" operator="containsText" text="BG">
      <formula>NOT(ISERROR(SEARCH("BG",D106)))</formula>
    </cfRule>
    <cfRule type="containsText" dxfId="0" priority="189" operator="containsText" text="BZ">
      <formula>NOT(ISERROR(SEARCH("BZ",D106)))</formula>
    </cfRule>
  </conditionalFormatting>
  <pageMargins left="0.78740157480314965" right="0.59055118110236227" top="0.59055118110236227" bottom="0.59055118110236227" header="0.31496062992125984" footer="0.31496062992125984"/>
  <pageSetup paperSize="9" scale="49" fitToHeight="3" orientation="landscape" r:id="rId1"/>
  <rowBreaks count="1" manualBreakCount="1">
    <brk id="42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A1:P55"/>
  <sheetViews>
    <sheetView view="pageBreakPreview" zoomScale="90" zoomScaleNormal="60" zoomScaleSheetLayoutView="90" workbookViewId="0">
      <selection activeCell="Q28" sqref="Q28"/>
    </sheetView>
  </sheetViews>
  <sheetFormatPr baseColWidth="10" defaultRowHeight="16.5" x14ac:dyDescent="0.3"/>
  <cols>
    <col min="1" max="1" width="3.7109375" style="24" customWidth="1"/>
    <col min="2" max="2" width="49.42578125" style="24" bestFit="1" customWidth="1"/>
    <col min="3" max="3" width="12.140625" style="24" customWidth="1"/>
    <col min="4" max="4" width="11.28515625" style="24" customWidth="1"/>
    <col min="5" max="9" width="11" style="24" bestFit="1" customWidth="1"/>
    <col min="10" max="10" width="11.28515625" style="24" customWidth="1"/>
    <col min="11" max="11" width="11" style="24" bestFit="1" customWidth="1"/>
    <col min="12" max="12" width="11.5703125" style="24" bestFit="1" customWidth="1"/>
    <col min="13" max="13" width="11.28515625" style="24" customWidth="1"/>
    <col min="14" max="14" width="11.5703125" style="24" customWidth="1"/>
    <col min="15" max="15" width="10.7109375" style="24" customWidth="1"/>
    <col min="16" max="16" width="12.42578125" style="24" bestFit="1" customWidth="1"/>
    <col min="17" max="16384" width="11.42578125" style="24"/>
  </cols>
  <sheetData>
    <row r="1" spans="1:16" ht="18.75" x14ac:dyDescent="0.3">
      <c r="A1" s="2046" t="s">
        <v>1416</v>
      </c>
      <c r="B1" s="2046"/>
      <c r="C1" s="2046"/>
      <c r="D1" s="2046"/>
      <c r="E1" s="2046"/>
      <c r="F1" s="2046"/>
      <c r="G1" s="2046"/>
      <c r="H1" s="2046"/>
      <c r="I1" s="2046"/>
      <c r="J1" s="2046"/>
      <c r="K1" s="2046"/>
      <c r="L1" s="2046"/>
      <c r="M1" s="2046"/>
      <c r="N1" s="2046"/>
      <c r="O1" s="2046"/>
      <c r="P1" s="2046"/>
    </row>
    <row r="2" spans="1:16" x14ac:dyDescent="0.3">
      <c r="A2" s="1658"/>
      <c r="B2" s="1658"/>
      <c r="C2" s="1658"/>
      <c r="D2" s="1658"/>
      <c r="E2" s="1658"/>
      <c r="F2" s="1658"/>
      <c r="G2" s="1658"/>
      <c r="H2" s="1658"/>
      <c r="I2" s="1658"/>
      <c r="J2" s="1658"/>
      <c r="K2" s="1658"/>
      <c r="L2" s="1658"/>
      <c r="M2" s="1658"/>
      <c r="N2" s="1658"/>
      <c r="O2" s="1658"/>
      <c r="P2" s="1658"/>
    </row>
    <row r="3" spans="1:16" x14ac:dyDescent="0.3">
      <c r="A3" s="1658"/>
      <c r="B3" s="1658"/>
      <c r="C3" s="1658"/>
      <c r="D3" s="1658"/>
      <c r="E3" s="1658"/>
      <c r="F3" s="1658"/>
      <c r="G3" s="1658"/>
      <c r="H3" s="1658"/>
      <c r="I3" s="1658"/>
      <c r="J3" s="1658"/>
      <c r="K3" s="1658"/>
      <c r="L3" s="1658"/>
      <c r="M3" s="1658"/>
      <c r="N3" s="1658"/>
      <c r="O3" s="1658"/>
      <c r="P3" s="1658"/>
    </row>
    <row r="4" spans="1:16" x14ac:dyDescent="0.3">
      <c r="A4" s="1659"/>
      <c r="B4" s="1659"/>
      <c r="C4" s="1660"/>
      <c r="D4" s="1659"/>
      <c r="E4" s="1659"/>
      <c r="F4" s="1659"/>
      <c r="G4" s="1659"/>
      <c r="H4" s="1659"/>
      <c r="I4" s="1659"/>
      <c r="J4" s="1659"/>
      <c r="K4" s="1659"/>
      <c r="L4" s="1659"/>
      <c r="M4" s="1659"/>
      <c r="N4" s="1659"/>
      <c r="O4" s="1659"/>
      <c r="P4" s="1659"/>
    </row>
    <row r="5" spans="1:16" x14ac:dyDescent="0.3">
      <c r="A5" s="1659"/>
      <c r="B5" s="1659"/>
      <c r="C5" s="1659"/>
      <c r="D5" s="1659"/>
      <c r="E5" s="1659"/>
      <c r="F5" s="1659"/>
      <c r="G5" s="1659"/>
      <c r="H5" s="1659"/>
      <c r="I5" s="1659"/>
      <c r="J5" s="1659"/>
      <c r="K5" s="1659"/>
      <c r="L5" s="1659"/>
      <c r="M5" s="1659"/>
      <c r="N5" s="1659"/>
      <c r="O5" s="1659"/>
      <c r="P5" s="1659"/>
    </row>
    <row r="6" spans="1:16" x14ac:dyDescent="0.3">
      <c r="A6" s="1659"/>
      <c r="B6" s="1659"/>
      <c r="C6" s="1659"/>
      <c r="D6" s="1659"/>
      <c r="E6" s="1659"/>
      <c r="F6" s="1659"/>
      <c r="G6" s="1659"/>
      <c r="H6" s="1659"/>
      <c r="I6" s="1659"/>
      <c r="J6" s="1659"/>
      <c r="K6" s="1659"/>
      <c r="L6" s="1659"/>
      <c r="M6" s="1659"/>
      <c r="N6" s="1659"/>
      <c r="O6" s="1659"/>
      <c r="P6" s="1659"/>
    </row>
    <row r="7" spans="1:16" x14ac:dyDescent="0.3">
      <c r="A7" s="1659"/>
      <c r="B7" s="1659"/>
      <c r="C7" s="1659"/>
      <c r="D7" s="1659"/>
      <c r="E7" s="1659"/>
      <c r="F7" s="1659"/>
      <c r="G7" s="1659"/>
      <c r="H7" s="1659"/>
      <c r="I7" s="1659"/>
      <c r="J7" s="1659"/>
      <c r="K7" s="1659"/>
      <c r="L7" s="1659"/>
      <c r="M7" s="1659"/>
      <c r="N7" s="1659"/>
      <c r="O7" s="1659"/>
      <c r="P7" s="1659"/>
    </row>
    <row r="8" spans="1:16" x14ac:dyDescent="0.3">
      <c r="A8" s="1659"/>
      <c r="B8" s="1659"/>
      <c r="C8" s="1659"/>
      <c r="D8" s="1659"/>
      <c r="E8" s="1659"/>
      <c r="F8" s="1659"/>
      <c r="G8" s="1659"/>
      <c r="H8" s="1659"/>
      <c r="I8" s="1659"/>
      <c r="J8" s="1659"/>
      <c r="K8" s="1659"/>
      <c r="L8" s="1659"/>
      <c r="M8" s="1659"/>
      <c r="N8" s="1659"/>
      <c r="O8" s="1659"/>
      <c r="P8" s="1659"/>
    </row>
    <row r="9" spans="1:16" x14ac:dyDescent="0.3">
      <c r="A9" s="1659"/>
      <c r="B9" s="1659"/>
      <c r="C9" s="1659"/>
      <c r="D9" s="1659"/>
      <c r="E9" s="1659"/>
      <c r="F9" s="1659"/>
      <c r="G9" s="1659"/>
      <c r="H9" s="1659"/>
      <c r="I9" s="1659"/>
      <c r="J9" s="1659"/>
      <c r="K9" s="1659"/>
      <c r="L9" s="1659"/>
      <c r="M9" s="1659"/>
      <c r="N9" s="1659"/>
      <c r="O9" s="1659"/>
      <c r="P9" s="1659"/>
    </row>
    <row r="10" spans="1:16" x14ac:dyDescent="0.3">
      <c r="A10" s="1659"/>
      <c r="B10" s="1659"/>
      <c r="C10" s="1659"/>
      <c r="D10" s="1659"/>
      <c r="E10" s="1659"/>
      <c r="F10" s="1659"/>
      <c r="G10" s="1659"/>
      <c r="H10" s="1659"/>
      <c r="I10" s="1659"/>
      <c r="J10" s="1659"/>
      <c r="K10" s="1659"/>
      <c r="L10" s="1659"/>
      <c r="M10" s="1659"/>
      <c r="N10" s="1659"/>
      <c r="O10" s="1659"/>
      <c r="P10" s="1659"/>
    </row>
    <row r="11" spans="1:16" x14ac:dyDescent="0.3">
      <c r="A11" s="1659"/>
      <c r="B11" s="1659"/>
      <c r="C11" s="1659"/>
      <c r="D11" s="1659"/>
      <c r="E11" s="1659"/>
      <c r="F11" s="1659"/>
      <c r="G11" s="1659"/>
      <c r="H11" s="1659"/>
      <c r="I11" s="1659"/>
      <c r="J11" s="1659"/>
      <c r="K11" s="1659"/>
      <c r="L11" s="1659"/>
      <c r="M11" s="1659"/>
      <c r="N11" s="1659"/>
      <c r="O11" s="1659"/>
      <c r="P11" s="1659"/>
    </row>
    <row r="12" spans="1:16" x14ac:dyDescent="0.3">
      <c r="A12" s="1659"/>
      <c r="B12" s="1659"/>
      <c r="C12" s="1659"/>
      <c r="D12" s="1659"/>
      <c r="E12" s="1659"/>
      <c r="F12" s="1659"/>
      <c r="G12" s="1659"/>
      <c r="H12" s="1659"/>
      <c r="I12" s="1659"/>
      <c r="J12" s="1659"/>
      <c r="K12" s="1659"/>
      <c r="L12" s="1659"/>
      <c r="M12" s="1659"/>
      <c r="N12" s="1659"/>
      <c r="O12" s="1659"/>
      <c r="P12" s="1659"/>
    </row>
    <row r="13" spans="1:16" x14ac:dyDescent="0.3">
      <c r="A13" s="1659"/>
      <c r="B13" s="1659"/>
      <c r="C13" s="1659"/>
      <c r="D13" s="1659"/>
      <c r="E13" s="1659"/>
      <c r="F13" s="1659"/>
      <c r="G13" s="1659"/>
      <c r="H13" s="1659"/>
      <c r="I13" s="1659"/>
      <c r="J13" s="1659"/>
      <c r="K13" s="1659"/>
      <c r="L13" s="1659"/>
      <c r="M13" s="1659"/>
      <c r="N13" s="1659"/>
      <c r="O13" s="1659"/>
      <c r="P13" s="1659"/>
    </row>
    <row r="14" spans="1:16" x14ac:dyDescent="0.3">
      <c r="A14" s="1659"/>
      <c r="B14" s="1659"/>
      <c r="C14" s="1659"/>
      <c r="D14" s="1659"/>
      <c r="E14" s="1659"/>
      <c r="F14" s="1659"/>
      <c r="G14" s="1659"/>
      <c r="H14" s="1659"/>
      <c r="I14" s="1659"/>
      <c r="J14" s="1659"/>
      <c r="K14" s="1659"/>
      <c r="L14" s="1659"/>
      <c r="M14" s="1659"/>
      <c r="N14" s="1659"/>
      <c r="O14" s="1659"/>
      <c r="P14" s="1659"/>
    </row>
    <row r="15" spans="1:16" x14ac:dyDescent="0.3">
      <c r="A15" s="1659"/>
      <c r="B15" s="1659"/>
      <c r="C15" s="1659"/>
      <c r="D15" s="1659"/>
      <c r="E15" s="1659"/>
      <c r="F15" s="1659"/>
      <c r="G15" s="1659"/>
      <c r="H15" s="1659"/>
      <c r="I15" s="1659"/>
      <c r="J15" s="1659"/>
      <c r="K15" s="1659"/>
      <c r="L15" s="1659"/>
      <c r="M15" s="1659"/>
      <c r="N15" s="1659"/>
      <c r="O15" s="1659"/>
      <c r="P15" s="1659"/>
    </row>
    <row r="16" spans="1:16" x14ac:dyDescent="0.3">
      <c r="A16" s="1659"/>
      <c r="B16" s="1659"/>
      <c r="C16" s="1659"/>
      <c r="D16" s="1659"/>
      <c r="E16" s="1659"/>
      <c r="F16" s="1659"/>
      <c r="G16" s="1659"/>
      <c r="H16" s="1659"/>
      <c r="I16" s="1659"/>
      <c r="J16" s="1659"/>
      <c r="K16" s="1659"/>
      <c r="L16" s="1659"/>
      <c r="M16" s="1659"/>
      <c r="N16" s="1659"/>
      <c r="O16" s="1659"/>
      <c r="P16" s="1659"/>
    </row>
    <row r="17" spans="1:16" x14ac:dyDescent="0.3">
      <c r="A17" s="1659"/>
      <c r="B17" s="1659"/>
      <c r="C17" s="1659"/>
      <c r="D17" s="1659"/>
      <c r="E17" s="1659"/>
      <c r="F17" s="1659"/>
      <c r="G17" s="1659"/>
      <c r="H17" s="1659"/>
      <c r="I17" s="1659"/>
      <c r="J17" s="1659"/>
      <c r="K17" s="1659"/>
      <c r="L17" s="1659"/>
      <c r="M17" s="1659"/>
      <c r="N17" s="1659"/>
      <c r="O17" s="1659"/>
      <c r="P17" s="1659"/>
    </row>
    <row r="18" spans="1:16" x14ac:dyDescent="0.3">
      <c r="A18" s="1659"/>
      <c r="B18" s="1659"/>
      <c r="C18" s="1659"/>
      <c r="D18" s="1659"/>
      <c r="E18" s="1659"/>
      <c r="F18" s="1659"/>
      <c r="G18" s="1659"/>
      <c r="H18" s="1659"/>
      <c r="I18" s="1659"/>
      <c r="J18" s="1659"/>
      <c r="K18" s="1659"/>
      <c r="L18" s="1659"/>
      <c r="M18" s="1659"/>
      <c r="N18" s="1659"/>
      <c r="O18" s="1659"/>
      <c r="P18" s="1659"/>
    </row>
    <row r="19" spans="1:16" x14ac:dyDescent="0.3">
      <c r="A19" s="1659"/>
      <c r="B19" s="1659"/>
      <c r="C19" s="1659"/>
      <c r="D19" s="1659"/>
      <c r="E19" s="1659"/>
      <c r="F19" s="1659"/>
      <c r="G19" s="1659"/>
      <c r="H19" s="1659"/>
      <c r="I19" s="1659"/>
      <c r="J19" s="1659"/>
      <c r="K19" s="1659"/>
      <c r="L19" s="1659"/>
      <c r="M19" s="1659"/>
      <c r="N19" s="1659"/>
      <c r="O19" s="1659"/>
      <c r="P19" s="1659"/>
    </row>
    <row r="20" spans="1:16" x14ac:dyDescent="0.3">
      <c r="A20" s="1659"/>
      <c r="B20" s="1659"/>
      <c r="C20" s="1659"/>
      <c r="D20" s="1659"/>
      <c r="E20" s="1659"/>
      <c r="F20" s="1659"/>
      <c r="G20" s="1659"/>
      <c r="H20" s="1659"/>
      <c r="I20" s="1659"/>
      <c r="J20" s="1659"/>
      <c r="K20" s="1659"/>
      <c r="L20" s="1659"/>
      <c r="M20" s="1659"/>
      <c r="N20" s="1659"/>
      <c r="O20" s="1659"/>
      <c r="P20" s="1659"/>
    </row>
    <row r="21" spans="1:16" x14ac:dyDescent="0.3">
      <c r="A21" s="1659"/>
      <c r="B21" s="1659"/>
      <c r="C21" s="1659"/>
      <c r="D21" s="1659"/>
      <c r="E21" s="1659"/>
      <c r="F21" s="1659"/>
      <c r="G21" s="1659"/>
      <c r="H21" s="1659"/>
      <c r="I21" s="1659"/>
      <c r="J21" s="1659"/>
      <c r="K21" s="1659"/>
      <c r="L21" s="1659"/>
      <c r="M21" s="1659"/>
      <c r="N21" s="1659"/>
      <c r="O21" s="1659"/>
      <c r="P21" s="1659"/>
    </row>
    <row r="22" spans="1:16" x14ac:dyDescent="0.3">
      <c r="A22" s="1659"/>
      <c r="B22" s="1659"/>
      <c r="C22" s="1659"/>
      <c r="D22" s="1659"/>
      <c r="E22" s="1659"/>
      <c r="F22" s="1659"/>
      <c r="G22" s="1659"/>
      <c r="H22" s="1659"/>
      <c r="I22" s="1659"/>
      <c r="J22" s="1659"/>
      <c r="K22" s="1659"/>
      <c r="L22" s="1659"/>
      <c r="M22" s="1659"/>
      <c r="N22" s="1659"/>
      <c r="O22" s="1659"/>
      <c r="P22" s="1659"/>
    </row>
    <row r="23" spans="1:16" x14ac:dyDescent="0.3">
      <c r="A23" s="1659"/>
      <c r="B23" s="1659"/>
      <c r="C23" s="1659"/>
      <c r="D23" s="1659"/>
      <c r="E23" s="1659"/>
      <c r="F23" s="1659"/>
      <c r="G23" s="1659"/>
      <c r="H23" s="1659"/>
      <c r="I23" s="1659"/>
      <c r="J23" s="1659"/>
      <c r="K23" s="1659"/>
      <c r="L23" s="1659"/>
      <c r="M23" s="1659"/>
      <c r="N23" s="1659"/>
      <c r="O23" s="1659"/>
      <c r="P23" s="1659"/>
    </row>
    <row r="24" spans="1:16" x14ac:dyDescent="0.3">
      <c r="A24" s="1659"/>
      <c r="B24" s="1659"/>
      <c r="C24" s="1659"/>
      <c r="D24" s="1659"/>
      <c r="E24" s="1659"/>
      <c r="F24" s="1659"/>
      <c r="G24" s="1659"/>
      <c r="H24" s="1659"/>
      <c r="I24" s="1659"/>
      <c r="J24" s="1659"/>
      <c r="K24" s="1659"/>
      <c r="L24" s="1659"/>
      <c r="M24" s="1659"/>
      <c r="N24" s="1659"/>
      <c r="O24" s="1659"/>
      <c r="P24" s="1659"/>
    </row>
    <row r="25" spans="1:16" x14ac:dyDescent="0.3">
      <c r="A25" s="1659"/>
      <c r="B25" s="1659"/>
      <c r="C25" s="1659"/>
      <c r="D25" s="1659"/>
      <c r="E25" s="1659"/>
      <c r="F25" s="1659"/>
      <c r="G25" s="1659"/>
      <c r="H25" s="1659"/>
      <c r="I25" s="1659"/>
      <c r="J25" s="1659"/>
      <c r="K25" s="1659"/>
      <c r="L25" s="1659"/>
      <c r="M25" s="1659"/>
      <c r="N25" s="1659"/>
      <c r="O25" s="1659"/>
      <c r="P25" s="1659"/>
    </row>
    <row r="26" spans="1:16" x14ac:dyDescent="0.3">
      <c r="A26" s="1659"/>
      <c r="B26" s="1659"/>
      <c r="C26" s="1659"/>
      <c r="D26" s="1659"/>
      <c r="E26" s="1659"/>
      <c r="F26" s="1659"/>
      <c r="G26" s="1659"/>
      <c r="H26" s="1659"/>
      <c r="I26" s="1659"/>
      <c r="J26" s="1659"/>
      <c r="K26" s="1659"/>
      <c r="L26" s="1659"/>
      <c r="M26" s="1659"/>
      <c r="N26" s="1659"/>
      <c r="O26" s="1659"/>
      <c r="P26" s="1659"/>
    </row>
    <row r="27" spans="1:16" x14ac:dyDescent="0.3">
      <c r="A27" s="1659"/>
      <c r="B27" s="1659"/>
      <c r="C27" s="1659"/>
      <c r="D27" s="1659"/>
      <c r="E27" s="1659"/>
      <c r="F27" s="1659"/>
      <c r="G27" s="1659"/>
      <c r="H27" s="1659"/>
      <c r="I27" s="1659"/>
      <c r="J27" s="1659"/>
      <c r="K27" s="1659"/>
      <c r="L27" s="1659"/>
      <c r="M27" s="1659"/>
      <c r="N27" s="1659"/>
      <c r="O27" s="1659"/>
      <c r="P27" s="1659"/>
    </row>
    <row r="28" spans="1:16" x14ac:dyDescent="0.3">
      <c r="A28" s="1659"/>
      <c r="B28" s="1659"/>
      <c r="C28" s="1659"/>
      <c r="D28" s="1659"/>
      <c r="E28" s="1659"/>
      <c r="F28" s="1659"/>
      <c r="G28" s="1659"/>
      <c r="H28" s="1659"/>
      <c r="I28" s="1659"/>
      <c r="J28" s="1659"/>
      <c r="K28" s="1659"/>
      <c r="L28" s="1659"/>
      <c r="M28" s="1659"/>
      <c r="N28" s="1659"/>
      <c r="O28" s="1659"/>
      <c r="P28" s="1659"/>
    </row>
    <row r="29" spans="1:16" x14ac:dyDescent="0.3">
      <c r="A29" s="1659"/>
      <c r="B29" s="1659"/>
      <c r="C29" s="1659"/>
      <c r="D29" s="1659"/>
      <c r="E29" s="1659"/>
      <c r="F29" s="1659"/>
      <c r="G29" s="1659"/>
      <c r="H29" s="1659"/>
      <c r="I29" s="1659"/>
      <c r="J29" s="1659"/>
      <c r="K29" s="1659"/>
      <c r="L29" s="1659"/>
      <c r="M29" s="1659"/>
      <c r="N29" s="1659"/>
      <c r="O29" s="1659"/>
      <c r="P29" s="1659"/>
    </row>
    <row r="30" spans="1:16" x14ac:dyDescent="0.3">
      <c r="A30" s="1659"/>
      <c r="B30" s="1659"/>
      <c r="C30" s="1659"/>
      <c r="D30" s="1659"/>
      <c r="E30" s="1659"/>
      <c r="F30" s="1659"/>
      <c r="G30" s="1659"/>
      <c r="H30" s="1659"/>
      <c r="I30" s="1659"/>
      <c r="J30" s="1659"/>
      <c r="K30" s="1659"/>
      <c r="L30" s="1659"/>
      <c r="M30" s="1659"/>
      <c r="N30" s="1659"/>
      <c r="O30" s="1659"/>
      <c r="P30" s="1659"/>
    </row>
    <row r="31" spans="1:16" x14ac:dyDescent="0.3">
      <c r="A31" s="1659"/>
      <c r="B31" s="1659"/>
      <c r="C31" s="1659"/>
      <c r="D31" s="1659"/>
      <c r="E31" s="1659"/>
      <c r="F31" s="1659"/>
      <c r="G31" s="1659"/>
      <c r="H31" s="1659"/>
      <c r="I31" s="1659"/>
      <c r="J31" s="1659"/>
      <c r="K31" s="1659"/>
      <c r="L31" s="1659"/>
      <c r="M31" s="1659"/>
      <c r="N31" s="1659"/>
      <c r="O31" s="1659"/>
      <c r="P31" s="1659"/>
    </row>
    <row r="32" spans="1:16" x14ac:dyDescent="0.3">
      <c r="A32" s="1659"/>
      <c r="B32" s="1659"/>
      <c r="C32" s="1659"/>
      <c r="D32" s="1659"/>
      <c r="E32" s="1659"/>
      <c r="F32" s="1659"/>
      <c r="G32" s="1659"/>
      <c r="H32" s="1659"/>
      <c r="I32" s="1659"/>
      <c r="J32" s="1659"/>
      <c r="K32" s="1659"/>
      <c r="L32" s="1659"/>
      <c r="M32" s="1659"/>
      <c r="N32" s="1659"/>
      <c r="O32" s="1659"/>
      <c r="P32" s="1659"/>
    </row>
    <row r="33" spans="1:16" x14ac:dyDescent="0.3">
      <c r="A33" s="1659"/>
      <c r="B33" s="1659"/>
      <c r="C33" s="1659"/>
      <c r="D33" s="1659"/>
      <c r="E33" s="1659"/>
      <c r="F33" s="1659"/>
      <c r="G33" s="1659"/>
      <c r="H33" s="1659"/>
      <c r="I33" s="1659"/>
      <c r="J33" s="1659"/>
      <c r="K33" s="1659"/>
      <c r="L33" s="1659"/>
      <c r="M33" s="1659"/>
      <c r="N33" s="1659"/>
      <c r="O33" s="1659"/>
      <c r="P33" s="1659"/>
    </row>
    <row r="34" spans="1:16" x14ac:dyDescent="0.3">
      <c r="A34" s="1659"/>
      <c r="B34" s="1659"/>
      <c r="C34" s="1659"/>
      <c r="D34" s="1659"/>
      <c r="E34" s="1659"/>
      <c r="F34" s="1659"/>
      <c r="G34" s="1659"/>
      <c r="H34" s="1659"/>
      <c r="I34" s="1659"/>
      <c r="J34" s="1659"/>
      <c r="K34" s="1659"/>
      <c r="L34" s="1659"/>
      <c r="M34" s="1659"/>
      <c r="N34" s="1659"/>
      <c r="O34" s="1659"/>
      <c r="P34" s="1659"/>
    </row>
    <row r="35" spans="1:16" x14ac:dyDescent="0.3">
      <c r="A35" s="1659"/>
      <c r="B35" s="1659"/>
      <c r="C35" s="1659"/>
      <c r="D35" s="1659"/>
      <c r="E35" s="1659"/>
      <c r="F35" s="1659"/>
      <c r="G35" s="1659"/>
      <c r="H35" s="1659"/>
      <c r="I35" s="1659"/>
      <c r="J35" s="1659"/>
      <c r="K35" s="1659"/>
      <c r="L35" s="1659"/>
      <c r="M35" s="1659"/>
      <c r="N35" s="1659"/>
      <c r="O35" s="1659"/>
      <c r="P35" s="1659"/>
    </row>
    <row r="36" spans="1:16" x14ac:dyDescent="0.3">
      <c r="A36" s="1659"/>
      <c r="B36" s="1659"/>
      <c r="C36" s="1659"/>
      <c r="D36" s="1659"/>
      <c r="E36" s="1659"/>
      <c r="F36" s="1659"/>
      <c r="G36" s="1659"/>
      <c r="H36" s="1659"/>
      <c r="I36" s="1659"/>
      <c r="J36" s="1659"/>
      <c r="K36" s="1659"/>
      <c r="L36" s="1659"/>
      <c r="M36" s="1659"/>
      <c r="N36" s="1659"/>
      <c r="O36" s="1659"/>
      <c r="P36" s="1659"/>
    </row>
    <row r="37" spans="1:16" x14ac:dyDescent="0.3">
      <c r="A37" s="1659"/>
      <c r="B37" s="1659"/>
      <c r="C37" s="1659"/>
      <c r="D37" s="1659"/>
      <c r="E37" s="1659"/>
      <c r="F37" s="1659"/>
      <c r="G37" s="1659"/>
      <c r="H37" s="1659"/>
      <c r="I37" s="1659"/>
      <c r="J37" s="1659"/>
      <c r="K37" s="1659"/>
      <c r="L37" s="1659"/>
      <c r="M37" s="1659"/>
      <c r="N37" s="1659"/>
      <c r="O37" s="1659"/>
      <c r="P37" s="1659"/>
    </row>
    <row r="38" spans="1:16" x14ac:dyDescent="0.3">
      <c r="A38" s="1659"/>
      <c r="B38" s="1659"/>
      <c r="C38" s="1659"/>
      <c r="D38" s="1659"/>
      <c r="E38" s="1659"/>
      <c r="F38" s="1659"/>
      <c r="G38" s="1659"/>
      <c r="H38" s="1659"/>
      <c r="I38" s="1659"/>
      <c r="J38" s="1659"/>
      <c r="K38" s="1659"/>
      <c r="L38" s="1659"/>
      <c r="M38" s="1659"/>
      <c r="N38" s="1659"/>
      <c r="O38" s="1659"/>
      <c r="P38" s="1659"/>
    </row>
    <row r="39" spans="1:16" x14ac:dyDescent="0.3">
      <c r="A39" s="1659"/>
      <c r="B39" s="1659"/>
      <c r="C39" s="1659"/>
      <c r="D39" s="1659"/>
      <c r="E39" s="1659"/>
      <c r="F39" s="1659"/>
      <c r="G39" s="1659"/>
      <c r="H39" s="1659"/>
      <c r="I39" s="1659"/>
      <c r="J39" s="1659"/>
      <c r="K39" s="1659"/>
      <c r="L39" s="1659"/>
      <c r="M39" s="1659"/>
      <c r="N39" s="1659"/>
      <c r="O39" s="1659"/>
      <c r="P39" s="1659"/>
    </row>
    <row r="40" spans="1:16" x14ac:dyDescent="0.3">
      <c r="A40" s="1659"/>
      <c r="B40" s="1659"/>
      <c r="C40" s="1659"/>
      <c r="D40" s="1659"/>
      <c r="E40" s="1659"/>
      <c r="F40" s="1659"/>
      <c r="G40" s="1659"/>
      <c r="H40" s="1659"/>
      <c r="I40" s="1659"/>
      <c r="J40" s="1659"/>
      <c r="K40" s="1659"/>
      <c r="L40" s="1659"/>
      <c r="M40" s="1659"/>
      <c r="N40" s="1659"/>
      <c r="O40" s="1659"/>
      <c r="P40" s="1659"/>
    </row>
    <row r="41" spans="1:16" x14ac:dyDescent="0.3">
      <c r="A41" s="1659"/>
      <c r="B41" s="1659"/>
      <c r="C41" s="1659"/>
      <c r="D41" s="1659"/>
      <c r="E41" s="1659"/>
      <c r="F41" s="1659"/>
      <c r="G41" s="1659"/>
      <c r="H41" s="1659"/>
      <c r="I41" s="1659"/>
      <c r="J41" s="1659"/>
      <c r="K41" s="1659"/>
      <c r="L41" s="1659"/>
      <c r="M41" s="1659"/>
      <c r="N41" s="1659"/>
      <c r="O41" s="1659"/>
      <c r="P41" s="1659"/>
    </row>
    <row r="42" spans="1:16" x14ac:dyDescent="0.3">
      <c r="A42" s="1659"/>
      <c r="B42" s="1659"/>
      <c r="C42" s="1659"/>
      <c r="D42" s="1659"/>
      <c r="E42" s="1659"/>
      <c r="F42" s="1659"/>
      <c r="G42" s="1659"/>
      <c r="H42" s="1659"/>
      <c r="I42" s="1659"/>
      <c r="J42" s="1659"/>
      <c r="K42" s="1659"/>
      <c r="L42" s="1659"/>
      <c r="M42" s="1659"/>
      <c r="N42" s="1659"/>
      <c r="O42" s="1659"/>
      <c r="P42" s="1659"/>
    </row>
    <row r="43" spans="1:16" x14ac:dyDescent="0.3">
      <c r="A43" s="1659"/>
      <c r="B43" s="1659"/>
      <c r="C43" s="1659"/>
      <c r="D43" s="1659"/>
      <c r="E43" s="1659"/>
      <c r="F43" s="1659"/>
      <c r="G43" s="1659"/>
      <c r="H43" s="1659"/>
      <c r="I43" s="1659"/>
      <c r="J43" s="1659"/>
      <c r="K43" s="1659"/>
      <c r="L43" s="1659"/>
      <c r="M43" s="1659"/>
      <c r="N43" s="1659"/>
      <c r="O43" s="1659"/>
      <c r="P43" s="1659"/>
    </row>
    <row r="44" spans="1:16" x14ac:dyDescent="0.3">
      <c r="A44" s="1659"/>
      <c r="B44" s="1659"/>
      <c r="C44" s="1659"/>
      <c r="D44" s="1659"/>
      <c r="E44" s="1659"/>
      <c r="F44" s="1659"/>
      <c r="G44" s="1659"/>
      <c r="H44" s="1659"/>
      <c r="I44" s="1659"/>
      <c r="J44" s="1659"/>
      <c r="K44" s="1659"/>
      <c r="L44" s="1659"/>
      <c r="M44" s="1659"/>
      <c r="N44" s="1659"/>
      <c r="O44" s="1659"/>
      <c r="P44" s="1659"/>
    </row>
    <row r="45" spans="1:16" x14ac:dyDescent="0.3">
      <c r="A45" s="1659"/>
      <c r="B45" s="1659"/>
      <c r="C45" s="1659"/>
      <c r="D45" s="1659"/>
      <c r="E45" s="1659"/>
      <c r="F45" s="1659"/>
      <c r="G45" s="1659"/>
      <c r="H45" s="1659"/>
      <c r="I45" s="1659"/>
      <c r="J45" s="1659"/>
      <c r="K45" s="1659"/>
      <c r="L45" s="1659"/>
      <c r="M45" s="1659"/>
      <c r="N45" s="1659"/>
      <c r="O45" s="1659"/>
      <c r="P45" s="1659"/>
    </row>
    <row r="46" spans="1:16" x14ac:dyDescent="0.3">
      <c r="A46" s="1659"/>
      <c r="B46" s="1659"/>
      <c r="C46" s="1659"/>
      <c r="D46" s="1659"/>
      <c r="E46" s="1659"/>
      <c r="F46" s="1659"/>
      <c r="G46" s="1659"/>
      <c r="H46" s="1659"/>
      <c r="I46" s="1659"/>
      <c r="J46" s="1659"/>
      <c r="K46" s="1659"/>
      <c r="L46" s="1659"/>
      <c r="M46" s="1659"/>
      <c r="N46" s="1659"/>
      <c r="O46" s="1659"/>
      <c r="P46" s="1659"/>
    </row>
    <row r="47" spans="1:16" x14ac:dyDescent="0.3">
      <c r="A47" s="1659"/>
      <c r="B47" s="1659"/>
      <c r="C47" s="1659"/>
      <c r="D47" s="1659"/>
      <c r="E47" s="1659"/>
      <c r="F47" s="1659"/>
      <c r="G47" s="1659"/>
      <c r="H47" s="1659"/>
      <c r="I47" s="1659"/>
      <c r="J47" s="1659"/>
      <c r="K47" s="1659"/>
      <c r="L47" s="1659"/>
      <c r="M47" s="1659"/>
      <c r="N47" s="1659"/>
      <c r="O47" s="1659"/>
      <c r="P47" s="1659"/>
    </row>
    <row r="48" spans="1:16" x14ac:dyDescent="0.3">
      <c r="A48" s="1659"/>
      <c r="B48" s="1659"/>
      <c r="C48" s="1659"/>
      <c r="D48" s="1659"/>
      <c r="E48" s="1659"/>
      <c r="F48" s="1659"/>
      <c r="G48" s="1659"/>
      <c r="H48" s="1659"/>
      <c r="I48" s="1659"/>
      <c r="J48" s="1659"/>
      <c r="K48" s="1659"/>
      <c r="L48" s="1659"/>
      <c r="M48" s="1659"/>
      <c r="N48" s="1659"/>
      <c r="O48" s="1659"/>
      <c r="P48" s="1659"/>
    </row>
    <row r="49" spans="1:16" x14ac:dyDescent="0.3">
      <c r="A49" s="1659"/>
      <c r="B49" s="1659"/>
      <c r="C49" s="1659"/>
      <c r="D49" s="1659"/>
      <c r="E49" s="1659"/>
      <c r="F49" s="1659"/>
      <c r="G49" s="1659"/>
      <c r="H49" s="1659"/>
      <c r="I49" s="1659"/>
      <c r="J49" s="1659"/>
      <c r="K49" s="1659"/>
      <c r="L49" s="1659"/>
      <c r="M49" s="1659"/>
      <c r="N49" s="1659"/>
      <c r="O49" s="1659"/>
      <c r="P49" s="1659"/>
    </row>
    <row r="50" spans="1:16" x14ac:dyDescent="0.3">
      <c r="A50" s="1659"/>
      <c r="B50" s="1659"/>
      <c r="C50" s="1659"/>
      <c r="D50" s="1659"/>
      <c r="E50" s="1659"/>
      <c r="F50" s="1659"/>
      <c r="G50" s="1659"/>
      <c r="H50" s="1659"/>
      <c r="I50" s="1659"/>
      <c r="J50" s="1659"/>
      <c r="K50" s="1659"/>
      <c r="L50" s="1659"/>
      <c r="M50" s="1659"/>
      <c r="N50" s="1659"/>
      <c r="O50" s="1659"/>
      <c r="P50" s="1659"/>
    </row>
    <row r="51" spans="1:16" x14ac:dyDescent="0.3">
      <c r="A51" s="1659"/>
      <c r="B51" s="1659"/>
      <c r="C51" s="1659"/>
      <c r="D51" s="1659"/>
      <c r="E51" s="1659"/>
      <c r="F51" s="1659"/>
      <c r="G51" s="1659"/>
      <c r="H51" s="1659"/>
      <c r="I51" s="1659"/>
      <c r="J51" s="1659"/>
      <c r="K51" s="1659"/>
      <c r="L51" s="1659"/>
      <c r="M51" s="1659"/>
      <c r="N51" s="1659"/>
      <c r="O51" s="1659"/>
      <c r="P51" s="1659"/>
    </row>
    <row r="52" spans="1:16" x14ac:dyDescent="0.3">
      <c r="A52" s="1659"/>
      <c r="B52" s="1659"/>
      <c r="C52" s="1659"/>
      <c r="D52" s="1659"/>
      <c r="E52" s="1659"/>
      <c r="F52" s="1659"/>
      <c r="G52" s="1659"/>
      <c r="H52" s="1659"/>
      <c r="I52" s="1659"/>
      <c r="J52" s="1659"/>
      <c r="K52" s="1659"/>
      <c r="L52" s="1659"/>
      <c r="M52" s="1659"/>
      <c r="N52" s="1659"/>
      <c r="O52" s="1659"/>
      <c r="P52" s="1659"/>
    </row>
    <row r="53" spans="1:16" x14ac:dyDescent="0.3">
      <c r="A53" s="1659"/>
      <c r="B53" s="1659"/>
      <c r="C53" s="1659"/>
      <c r="D53" s="1659"/>
      <c r="E53" s="1659"/>
      <c r="F53" s="1659"/>
      <c r="G53" s="1659"/>
      <c r="H53" s="1659"/>
      <c r="I53" s="1659"/>
      <c r="J53" s="1659"/>
      <c r="K53" s="1659"/>
      <c r="L53" s="1659"/>
      <c r="M53" s="1659"/>
      <c r="N53" s="1659"/>
      <c r="O53" s="1659"/>
      <c r="P53" s="1659"/>
    </row>
    <row r="54" spans="1:16" x14ac:dyDescent="0.3">
      <c r="A54" s="1659"/>
      <c r="B54" s="1659"/>
      <c r="C54" s="1659"/>
      <c r="D54" s="1659"/>
      <c r="E54" s="1659"/>
      <c r="F54" s="1659"/>
      <c r="G54" s="1659"/>
      <c r="H54" s="1659"/>
      <c r="I54" s="1659"/>
      <c r="J54" s="1659"/>
      <c r="K54" s="1659"/>
      <c r="L54" s="1659"/>
      <c r="M54" s="1659"/>
      <c r="N54" s="1659"/>
      <c r="O54" s="1659"/>
      <c r="P54" s="1659"/>
    </row>
    <row r="55" spans="1:16" x14ac:dyDescent="0.3">
      <c r="A55" s="1659"/>
      <c r="B55" s="1659"/>
      <c r="C55" s="1659"/>
      <c r="D55" s="1659"/>
      <c r="E55" s="1659"/>
      <c r="F55" s="1659"/>
      <c r="G55" s="1659"/>
      <c r="H55" s="1659"/>
      <c r="I55" s="1659"/>
      <c r="J55" s="1659"/>
      <c r="K55" s="1659"/>
      <c r="L55" s="1659"/>
      <c r="M55" s="1659"/>
      <c r="N55" s="1659"/>
      <c r="O55" s="1659"/>
      <c r="P55" s="1659"/>
    </row>
  </sheetData>
  <mergeCells count="1">
    <mergeCell ref="A1:P1"/>
  </mergeCells>
  <pageMargins left="0.78740157480314965" right="0.78740157480314965" top="0.78740157480314965" bottom="0.78740157480314965" header="0.31496062992125984" footer="0.31496062992125984"/>
  <pageSetup paperSize="9" scale="53" orientation="landscape" r:id="rId1"/>
  <colBreaks count="1" manualBreakCount="1">
    <brk id="16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A1:N645"/>
  <sheetViews>
    <sheetView showGridLines="0" view="pageBreakPreview" zoomScale="90" zoomScaleNormal="80" zoomScaleSheetLayoutView="90" workbookViewId="0">
      <selection activeCell="M230" sqref="M230"/>
    </sheetView>
  </sheetViews>
  <sheetFormatPr baseColWidth="10" defaultColWidth="11.42578125" defaultRowHeight="16.5" x14ac:dyDescent="0.25"/>
  <cols>
    <col min="1" max="1" width="2.5703125" style="549" customWidth="1"/>
    <col min="2" max="2" width="22.85546875" style="549" bestFit="1" customWidth="1"/>
    <col min="3" max="3" width="63.42578125" style="549" bestFit="1" customWidth="1"/>
    <col min="4" max="4" width="45.28515625" style="549" bestFit="1" customWidth="1"/>
    <col min="5" max="5" width="31.7109375" style="1669" bestFit="1" customWidth="1"/>
    <col min="6" max="6" width="17.28515625" style="1669" bestFit="1" customWidth="1"/>
    <col min="7" max="7" width="19" style="1669" bestFit="1" customWidth="1"/>
    <col min="8" max="8" width="15" style="1669" bestFit="1" customWidth="1"/>
    <col min="9" max="9" width="17.7109375" style="1669" customWidth="1"/>
    <col min="10" max="12" width="18.85546875" style="549" customWidth="1"/>
    <col min="13" max="13" width="18.85546875" style="1669" customWidth="1"/>
    <col min="14" max="14" width="18.85546875" style="1687" customWidth="1"/>
    <col min="15" max="15" width="19.85546875" style="549" bestFit="1" customWidth="1"/>
    <col min="16" max="16384" width="11.42578125" style="549"/>
  </cols>
  <sheetData>
    <row r="1" spans="1:14" ht="20.25" x14ac:dyDescent="0.25">
      <c r="A1" s="1721" t="s">
        <v>1667</v>
      </c>
      <c r="B1" s="1661"/>
      <c r="C1" s="1662"/>
      <c r="D1" s="1663"/>
      <c r="E1" s="1677"/>
      <c r="F1" s="1664"/>
      <c r="G1" s="1664"/>
      <c r="H1" s="1664"/>
      <c r="I1" s="1664"/>
      <c r="J1" s="1665"/>
      <c r="K1" s="1665"/>
      <c r="L1" s="1665"/>
      <c r="M1" s="1666"/>
      <c r="N1" s="1667"/>
    </row>
    <row r="2" spans="1:14" ht="17.25" thickBot="1" x14ac:dyDescent="0.3">
      <c r="A2" s="22"/>
      <c r="B2" s="1668"/>
      <c r="C2" s="1662"/>
      <c r="D2" s="1663"/>
      <c r="E2" s="1664"/>
      <c r="F2" s="1664"/>
      <c r="G2" s="1664"/>
      <c r="H2" s="1664"/>
      <c r="I2" s="1664"/>
      <c r="J2" s="1665"/>
      <c r="K2" s="1665"/>
      <c r="L2" s="1665"/>
      <c r="M2" s="1666"/>
      <c r="N2" s="1665"/>
    </row>
    <row r="3" spans="1:14" ht="40.5" customHeight="1" thickBot="1" x14ac:dyDescent="0.3">
      <c r="A3" s="22"/>
      <c r="B3" s="1671" t="s">
        <v>1417</v>
      </c>
      <c r="C3" s="1672" t="s">
        <v>1418</v>
      </c>
      <c r="D3" s="1672" t="s">
        <v>1076</v>
      </c>
      <c r="E3" s="1672" t="s">
        <v>1419</v>
      </c>
      <c r="F3" s="1672" t="s">
        <v>1420</v>
      </c>
      <c r="G3" s="1672" t="s">
        <v>1421</v>
      </c>
      <c r="H3" s="1672" t="s">
        <v>1195</v>
      </c>
      <c r="I3" s="1673" t="s">
        <v>1422</v>
      </c>
      <c r="J3" s="1674" t="s">
        <v>1123</v>
      </c>
      <c r="K3" s="1675" t="s">
        <v>1423</v>
      </c>
      <c r="L3" s="1675" t="s">
        <v>1424</v>
      </c>
      <c r="M3" s="1675" t="s">
        <v>1425</v>
      </c>
      <c r="N3" s="1676" t="s">
        <v>1426</v>
      </c>
    </row>
    <row r="4" spans="1:14" ht="17.25" thickTop="1" x14ac:dyDescent="0.25">
      <c r="A4" s="22"/>
      <c r="B4" s="1720" t="s">
        <v>292</v>
      </c>
      <c r="C4" s="1678" t="s">
        <v>6</v>
      </c>
      <c r="D4" s="1679" t="s">
        <v>319</v>
      </c>
      <c r="E4" s="1680" t="s">
        <v>320</v>
      </c>
      <c r="F4" s="1681" t="s">
        <v>313</v>
      </c>
      <c r="G4" s="1680" t="s">
        <v>313</v>
      </c>
      <c r="H4" s="1681" t="s">
        <v>1196</v>
      </c>
      <c r="I4" s="1680" t="s">
        <v>1098</v>
      </c>
      <c r="J4" s="1682">
        <v>23.000000000000004</v>
      </c>
      <c r="K4" s="1683">
        <v>13.450000000000001</v>
      </c>
      <c r="L4" s="1684">
        <v>105778.47300000001</v>
      </c>
      <c r="M4" s="1681" t="s">
        <v>1105</v>
      </c>
      <c r="N4" s="1685">
        <v>321165.40999999992</v>
      </c>
    </row>
    <row r="5" spans="1:14" x14ac:dyDescent="0.25">
      <c r="A5" s="22"/>
      <c r="B5" s="1718"/>
      <c r="C5" s="1678" t="s">
        <v>8</v>
      </c>
      <c r="D5" s="1679" t="s">
        <v>321</v>
      </c>
      <c r="E5" s="1680" t="s">
        <v>322</v>
      </c>
      <c r="F5" s="1681" t="s">
        <v>313</v>
      </c>
      <c r="G5" s="1680" t="s">
        <v>313</v>
      </c>
      <c r="H5" s="1681" t="s">
        <v>1196</v>
      </c>
      <c r="I5" s="1680" t="s">
        <v>1098</v>
      </c>
      <c r="J5" s="1682">
        <v>37.5</v>
      </c>
      <c r="K5" s="1683">
        <v>20.389000000000006</v>
      </c>
      <c r="L5" s="1684">
        <v>53394.389000000003</v>
      </c>
      <c r="M5" s="1681" t="s">
        <v>1105</v>
      </c>
      <c r="N5" s="1685">
        <v>201830.75999999998</v>
      </c>
    </row>
    <row r="6" spans="1:14" x14ac:dyDescent="0.25">
      <c r="A6" s="22"/>
      <c r="B6" s="1718"/>
      <c r="C6" s="1678" t="s">
        <v>160</v>
      </c>
      <c r="D6" s="1679" t="s">
        <v>323</v>
      </c>
      <c r="E6" s="1680" t="s">
        <v>324</v>
      </c>
      <c r="F6" s="1681" t="s">
        <v>313</v>
      </c>
      <c r="G6" s="1680" t="s">
        <v>313</v>
      </c>
      <c r="H6" s="1681" t="s">
        <v>1196</v>
      </c>
      <c r="I6" s="1680" t="s">
        <v>1098</v>
      </c>
      <c r="J6" s="1682">
        <v>21.709999999999997</v>
      </c>
      <c r="K6" s="1683">
        <v>8.1500000000000021</v>
      </c>
      <c r="L6" s="1684">
        <v>46027.512999999999</v>
      </c>
      <c r="M6" s="1681" t="s">
        <v>1105</v>
      </c>
      <c r="N6" s="1685">
        <v>159025.06</v>
      </c>
    </row>
    <row r="7" spans="1:14" x14ac:dyDescent="0.25">
      <c r="A7" s="22"/>
      <c r="B7" s="1718"/>
      <c r="C7" s="1678" t="s">
        <v>16</v>
      </c>
      <c r="D7" s="1679" t="s">
        <v>330</v>
      </c>
      <c r="E7" s="1680" t="s">
        <v>332</v>
      </c>
      <c r="F7" s="1681" t="s">
        <v>313</v>
      </c>
      <c r="G7" s="1680" t="s">
        <v>313</v>
      </c>
      <c r="H7" s="1681" t="s">
        <v>1196</v>
      </c>
      <c r="I7" s="1680" t="s">
        <v>1098</v>
      </c>
      <c r="J7" s="1682">
        <v>10</v>
      </c>
      <c r="K7" s="1683">
        <v>10</v>
      </c>
      <c r="L7" s="1684">
        <v>65023.331000000006</v>
      </c>
      <c r="M7" s="1681" t="s">
        <v>1105</v>
      </c>
      <c r="N7" s="1685">
        <v>287995</v>
      </c>
    </row>
    <row r="8" spans="1:14" x14ac:dyDescent="0.25">
      <c r="A8" s="22"/>
      <c r="B8" s="1718"/>
      <c r="C8" s="1678"/>
      <c r="D8" s="1679"/>
      <c r="E8" s="1680" t="s">
        <v>334</v>
      </c>
      <c r="F8" s="1681" t="s">
        <v>313</v>
      </c>
      <c r="G8" s="1680" t="s">
        <v>313</v>
      </c>
      <c r="H8" s="1681" t="s">
        <v>1196</v>
      </c>
      <c r="I8" s="1680" t="s">
        <v>1098</v>
      </c>
      <c r="J8" s="1682">
        <v>4</v>
      </c>
      <c r="K8" s="1683">
        <v>4</v>
      </c>
      <c r="L8" s="1684">
        <v>1806.7</v>
      </c>
      <c r="M8" s="1681" t="s">
        <v>1105</v>
      </c>
      <c r="N8" s="1685">
        <v>4123</v>
      </c>
    </row>
    <row r="9" spans="1:14" x14ac:dyDescent="0.25">
      <c r="A9" s="22"/>
      <c r="B9" s="1718"/>
      <c r="C9" s="1678"/>
      <c r="D9" s="1679" t="s">
        <v>331</v>
      </c>
      <c r="E9" s="1680" t="s">
        <v>1801</v>
      </c>
      <c r="F9" s="1681" t="s">
        <v>311</v>
      </c>
      <c r="G9" s="1680" t="s">
        <v>311</v>
      </c>
      <c r="H9" s="1681" t="s">
        <v>1196</v>
      </c>
      <c r="I9" s="1680" t="s">
        <v>1100</v>
      </c>
      <c r="J9" s="1682">
        <v>1.82</v>
      </c>
      <c r="K9" s="1683">
        <v>1.82</v>
      </c>
      <c r="L9" s="1684">
        <v>0</v>
      </c>
      <c r="M9" s="1681" t="s">
        <v>1435</v>
      </c>
      <c r="N9" s="1685">
        <v>0</v>
      </c>
    </row>
    <row r="10" spans="1:14" x14ac:dyDescent="0.25">
      <c r="A10" s="22"/>
      <c r="B10" s="1718"/>
      <c r="C10" s="1678" t="s">
        <v>1817</v>
      </c>
      <c r="D10" s="1679" t="s">
        <v>674</v>
      </c>
      <c r="E10" s="1680" t="s">
        <v>828</v>
      </c>
      <c r="F10" s="1681" t="s">
        <v>312</v>
      </c>
      <c r="G10" s="1680" t="s">
        <v>312</v>
      </c>
      <c r="H10" s="1681" t="s">
        <v>1196</v>
      </c>
      <c r="I10" s="1680" t="s">
        <v>1098</v>
      </c>
      <c r="J10" s="1682">
        <v>31</v>
      </c>
      <c r="K10" s="1683">
        <v>29.039000000000001</v>
      </c>
      <c r="L10" s="1684">
        <v>0</v>
      </c>
      <c r="M10" s="1681" t="s">
        <v>1374</v>
      </c>
      <c r="N10" s="1685">
        <v>0</v>
      </c>
    </row>
    <row r="11" spans="1:14" x14ac:dyDescent="0.25">
      <c r="A11" s="22"/>
      <c r="B11" s="1718"/>
      <c r="C11" s="1678"/>
      <c r="D11" s="1679"/>
      <c r="E11" s="1680" t="s">
        <v>324</v>
      </c>
      <c r="F11" s="1681" t="s">
        <v>313</v>
      </c>
      <c r="G11" s="1680" t="s">
        <v>313</v>
      </c>
      <c r="H11" s="1681" t="s">
        <v>1196</v>
      </c>
      <c r="I11" s="1680" t="s">
        <v>1098</v>
      </c>
      <c r="J11" s="1682">
        <v>5.42</v>
      </c>
      <c r="K11" s="1683">
        <v>5</v>
      </c>
      <c r="L11" s="1684">
        <v>170.61699999999999</v>
      </c>
      <c r="M11" s="1681" t="s">
        <v>1374</v>
      </c>
      <c r="N11" s="1685">
        <v>283833.56959948124</v>
      </c>
    </row>
    <row r="12" spans="1:14" x14ac:dyDescent="0.25">
      <c r="A12" s="22"/>
      <c r="B12" s="1718"/>
      <c r="C12" s="1678"/>
      <c r="D12" s="1679"/>
      <c r="E12" s="1680" t="s">
        <v>845</v>
      </c>
      <c r="F12" s="1681" t="s">
        <v>313</v>
      </c>
      <c r="G12" s="1680" t="s">
        <v>313</v>
      </c>
      <c r="H12" s="1681" t="s">
        <v>1196</v>
      </c>
      <c r="I12" s="1680" t="s">
        <v>1100</v>
      </c>
      <c r="J12" s="1682">
        <v>2.52</v>
      </c>
      <c r="K12" s="1683">
        <v>2.1</v>
      </c>
      <c r="L12" s="1684">
        <v>2238.9740000000002</v>
      </c>
      <c r="M12" s="1681" t="s">
        <v>1374</v>
      </c>
      <c r="N12" s="1685">
        <v>3795642.4304005187</v>
      </c>
    </row>
    <row r="13" spans="1:14" x14ac:dyDescent="0.25">
      <c r="A13" s="22"/>
      <c r="B13" s="1718"/>
      <c r="C13" s="1678" t="s">
        <v>32</v>
      </c>
      <c r="D13" s="1679" t="s">
        <v>518</v>
      </c>
      <c r="E13" s="1680" t="s">
        <v>349</v>
      </c>
      <c r="F13" s="1681" t="s">
        <v>311</v>
      </c>
      <c r="G13" s="1680" t="s">
        <v>311</v>
      </c>
      <c r="H13" s="1681" t="s">
        <v>1196</v>
      </c>
      <c r="I13" s="1680" t="s">
        <v>1100</v>
      </c>
      <c r="J13" s="1682">
        <v>9.9499999999999993</v>
      </c>
      <c r="K13" s="1683">
        <v>3.1389999999999998</v>
      </c>
      <c r="L13" s="1684">
        <v>10996.619000000002</v>
      </c>
      <c r="M13" s="1681" t="s">
        <v>1374</v>
      </c>
      <c r="N13" s="1685">
        <v>2687167.94</v>
      </c>
    </row>
    <row r="14" spans="1:14" x14ac:dyDescent="0.25">
      <c r="A14" s="22"/>
      <c r="B14" s="1718"/>
      <c r="C14" s="1678"/>
      <c r="D14" s="1679" t="s">
        <v>1591</v>
      </c>
      <c r="E14" s="1680" t="s">
        <v>349</v>
      </c>
      <c r="F14" s="1681" t="s">
        <v>311</v>
      </c>
      <c r="G14" s="1680" t="s">
        <v>311</v>
      </c>
      <c r="H14" s="1681" t="s">
        <v>1196</v>
      </c>
      <c r="I14" s="1680" t="s">
        <v>1100</v>
      </c>
      <c r="J14" s="1682">
        <v>9.8999999999999986</v>
      </c>
      <c r="K14" s="1683">
        <v>9.7999999999999989</v>
      </c>
      <c r="L14" s="1684">
        <v>12757.647999999997</v>
      </c>
      <c r="M14" s="1681" t="s">
        <v>1374</v>
      </c>
      <c r="N14" s="1685">
        <v>3310232.79</v>
      </c>
    </row>
    <row r="15" spans="1:14" x14ac:dyDescent="0.25">
      <c r="A15" s="22"/>
      <c r="B15" s="1718"/>
      <c r="C15" s="1678" t="s">
        <v>38</v>
      </c>
      <c r="D15" s="1679" t="s">
        <v>355</v>
      </c>
      <c r="E15" s="1680" t="s">
        <v>322</v>
      </c>
      <c r="F15" s="1681" t="s">
        <v>311</v>
      </c>
      <c r="G15" s="1680" t="s">
        <v>311</v>
      </c>
      <c r="H15" s="1681" t="s">
        <v>1196</v>
      </c>
      <c r="I15" s="1680" t="s">
        <v>1100</v>
      </c>
      <c r="J15" s="1682">
        <v>9.6</v>
      </c>
      <c r="K15" s="1683">
        <v>9.3409999999999993</v>
      </c>
      <c r="L15" s="1684">
        <v>56296.2</v>
      </c>
      <c r="M15" s="1681" t="s">
        <v>1374</v>
      </c>
      <c r="N15" s="1685">
        <v>12732642</v>
      </c>
    </row>
    <row r="16" spans="1:14" x14ac:dyDescent="0.25">
      <c r="A16" s="22"/>
      <c r="B16" s="1718"/>
      <c r="C16" s="1678"/>
      <c r="D16" s="1679"/>
      <c r="E16" s="1680" t="s">
        <v>374</v>
      </c>
      <c r="F16" s="1681" t="s">
        <v>311</v>
      </c>
      <c r="G16" s="1680" t="s">
        <v>311</v>
      </c>
      <c r="H16" s="1681" t="s">
        <v>1196</v>
      </c>
      <c r="I16" s="1680" t="s">
        <v>1100</v>
      </c>
      <c r="J16" s="1682">
        <v>9.6</v>
      </c>
      <c r="K16" s="1683">
        <v>9.3409999999999993</v>
      </c>
      <c r="L16" s="1684">
        <v>57230.41</v>
      </c>
      <c r="M16" s="1681" t="s">
        <v>1374</v>
      </c>
      <c r="N16" s="1685">
        <v>13136846</v>
      </c>
    </row>
    <row r="17" spans="1:14" x14ac:dyDescent="0.25">
      <c r="A17" s="22"/>
      <c r="B17" s="1718"/>
      <c r="C17" s="1678"/>
      <c r="D17" s="1679" t="s">
        <v>357</v>
      </c>
      <c r="E17" s="1680" t="s">
        <v>322</v>
      </c>
      <c r="F17" s="1681" t="s">
        <v>311</v>
      </c>
      <c r="G17" s="1680" t="s">
        <v>311</v>
      </c>
      <c r="H17" s="1681" t="s">
        <v>1196</v>
      </c>
      <c r="I17" s="1680" t="s">
        <v>1100</v>
      </c>
      <c r="J17" s="1682">
        <v>9.6</v>
      </c>
      <c r="K17" s="1683">
        <v>9.3409999999999993</v>
      </c>
      <c r="L17" s="1684">
        <v>58925.359999999993</v>
      </c>
      <c r="M17" s="1681" t="s">
        <v>1374</v>
      </c>
      <c r="N17" s="1685">
        <v>12791416</v>
      </c>
    </row>
    <row r="18" spans="1:14" x14ac:dyDescent="0.25">
      <c r="A18" s="22"/>
      <c r="B18" s="1718"/>
      <c r="C18" s="1678"/>
      <c r="D18" s="1679"/>
      <c r="E18" s="1680" t="s">
        <v>374</v>
      </c>
      <c r="F18" s="1681" t="s">
        <v>311</v>
      </c>
      <c r="G18" s="1680" t="s">
        <v>311</v>
      </c>
      <c r="H18" s="1681" t="s">
        <v>1196</v>
      </c>
      <c r="I18" s="1680" t="s">
        <v>1100</v>
      </c>
      <c r="J18" s="1682">
        <v>9.6</v>
      </c>
      <c r="K18" s="1683">
        <v>9.3409999999999993</v>
      </c>
      <c r="L18" s="1684">
        <v>57587.37999999999</v>
      </c>
      <c r="M18" s="1681" t="s">
        <v>1374</v>
      </c>
      <c r="N18" s="1685">
        <v>12551449</v>
      </c>
    </row>
    <row r="19" spans="1:14" x14ac:dyDescent="0.25">
      <c r="A19" s="22"/>
      <c r="B19" s="1718"/>
      <c r="C19" s="1678" t="s">
        <v>40</v>
      </c>
      <c r="D19" s="1679" t="s">
        <v>375</v>
      </c>
      <c r="E19" s="1680" t="s">
        <v>401</v>
      </c>
      <c r="F19" s="1681" t="s">
        <v>311</v>
      </c>
      <c r="G19" s="1680" t="s">
        <v>311</v>
      </c>
      <c r="H19" s="1681" t="s">
        <v>1196</v>
      </c>
      <c r="I19" s="1680" t="s">
        <v>1100</v>
      </c>
      <c r="J19" s="1682">
        <v>0.5</v>
      </c>
      <c r="K19" s="1683">
        <v>0.35000000000000003</v>
      </c>
      <c r="L19" s="1684">
        <v>117.80800000000001</v>
      </c>
      <c r="M19" s="1681" t="s">
        <v>1435</v>
      </c>
      <c r="N19" s="1685">
        <v>10885</v>
      </c>
    </row>
    <row r="20" spans="1:14" x14ac:dyDescent="0.25">
      <c r="A20" s="22"/>
      <c r="B20" s="1718"/>
      <c r="C20" s="1678"/>
      <c r="D20" s="1679"/>
      <c r="E20" s="1680" t="s">
        <v>402</v>
      </c>
      <c r="F20" s="1681" t="s">
        <v>311</v>
      </c>
      <c r="G20" s="1680" t="s">
        <v>311</v>
      </c>
      <c r="H20" s="1681" t="s">
        <v>1196</v>
      </c>
      <c r="I20" s="1680" t="s">
        <v>1100</v>
      </c>
      <c r="J20" s="1682">
        <v>0.5</v>
      </c>
      <c r="K20" s="1683">
        <v>0.35000000000000003</v>
      </c>
      <c r="L20" s="1684">
        <v>34.183999999999997</v>
      </c>
      <c r="M20" s="1681" t="s">
        <v>1435</v>
      </c>
      <c r="N20" s="1685">
        <v>3165</v>
      </c>
    </row>
    <row r="21" spans="1:14" x14ac:dyDescent="0.25">
      <c r="A21" s="22"/>
      <c r="B21" s="1718"/>
      <c r="C21" s="1678"/>
      <c r="D21" s="1679"/>
      <c r="E21" s="1680" t="s">
        <v>403</v>
      </c>
      <c r="F21" s="1681" t="s">
        <v>311</v>
      </c>
      <c r="G21" s="1680" t="s">
        <v>311</v>
      </c>
      <c r="H21" s="1681" t="s">
        <v>1196</v>
      </c>
      <c r="I21" s="1680" t="s">
        <v>1100</v>
      </c>
      <c r="J21" s="1682">
        <v>0.4499999999999999</v>
      </c>
      <c r="K21" s="1683">
        <v>0.3</v>
      </c>
      <c r="L21" s="1684">
        <v>10.706</v>
      </c>
      <c r="M21" s="1681" t="s">
        <v>1435</v>
      </c>
      <c r="N21" s="1685">
        <v>987</v>
      </c>
    </row>
    <row r="22" spans="1:14" x14ac:dyDescent="0.25">
      <c r="A22" s="22"/>
      <c r="B22" s="1718"/>
      <c r="C22" s="1678"/>
      <c r="D22" s="1679"/>
      <c r="E22" s="1680" t="s">
        <v>405</v>
      </c>
      <c r="F22" s="1681" t="s">
        <v>311</v>
      </c>
      <c r="G22" s="1680" t="s">
        <v>311</v>
      </c>
      <c r="H22" s="1681" t="s">
        <v>1196</v>
      </c>
      <c r="I22" s="1680" t="s">
        <v>1100</v>
      </c>
      <c r="J22" s="1682">
        <v>2</v>
      </c>
      <c r="K22" s="1683">
        <v>0.8999999999999998</v>
      </c>
      <c r="L22" s="1684">
        <v>589.10699999999997</v>
      </c>
      <c r="M22" s="1681" t="s">
        <v>1435</v>
      </c>
      <c r="N22" s="1685">
        <v>50396</v>
      </c>
    </row>
    <row r="23" spans="1:14" x14ac:dyDescent="0.25">
      <c r="A23" s="22"/>
      <c r="B23" s="1718"/>
      <c r="C23" s="1678"/>
      <c r="D23" s="1679" t="s">
        <v>377</v>
      </c>
      <c r="E23" s="1680" t="s">
        <v>407</v>
      </c>
      <c r="F23" s="1681" t="s">
        <v>311</v>
      </c>
      <c r="G23" s="1680" t="s">
        <v>311</v>
      </c>
      <c r="H23" s="1681" t="s">
        <v>1196</v>
      </c>
      <c r="I23" s="1680" t="s">
        <v>1100</v>
      </c>
      <c r="J23" s="1682">
        <v>2.4999999999999996</v>
      </c>
      <c r="K23" s="1683">
        <v>1.6</v>
      </c>
      <c r="L23" s="1684">
        <v>0</v>
      </c>
      <c r="M23" s="1681" t="s">
        <v>1435</v>
      </c>
      <c r="N23" s="1685">
        <v>0</v>
      </c>
    </row>
    <row r="24" spans="1:14" x14ac:dyDescent="0.25">
      <c r="A24" s="22"/>
      <c r="B24" s="1718"/>
      <c r="C24" s="1678"/>
      <c r="D24" s="1679" t="s">
        <v>378</v>
      </c>
      <c r="E24" s="1680" t="s">
        <v>408</v>
      </c>
      <c r="F24" s="1681" t="s">
        <v>311</v>
      </c>
      <c r="G24" s="1680" t="s">
        <v>311</v>
      </c>
      <c r="H24" s="1681" t="s">
        <v>1197</v>
      </c>
      <c r="I24" s="1680" t="s">
        <v>1100</v>
      </c>
      <c r="J24" s="1682">
        <v>0.5</v>
      </c>
      <c r="K24" s="1683">
        <v>0</v>
      </c>
      <c r="L24" s="1684">
        <v>0</v>
      </c>
      <c r="M24" s="1681" t="s">
        <v>1435</v>
      </c>
      <c r="N24" s="1685"/>
    </row>
    <row r="25" spans="1:14" x14ac:dyDescent="0.25">
      <c r="A25" s="22"/>
      <c r="B25" s="1718"/>
      <c r="C25" s="1678"/>
      <c r="D25" s="1679"/>
      <c r="E25" s="1680" t="s">
        <v>410</v>
      </c>
      <c r="F25" s="1681" t="s">
        <v>311</v>
      </c>
      <c r="G25" s="1680" t="s">
        <v>311</v>
      </c>
      <c r="H25" s="1681" t="s">
        <v>1197</v>
      </c>
      <c r="I25" s="1680" t="s">
        <v>1100</v>
      </c>
      <c r="J25" s="1682">
        <v>0.5</v>
      </c>
      <c r="K25" s="1683">
        <v>0</v>
      </c>
      <c r="L25" s="1684">
        <v>0</v>
      </c>
      <c r="M25" s="1681" t="s">
        <v>1435</v>
      </c>
      <c r="N25" s="1685"/>
    </row>
    <row r="26" spans="1:14" x14ac:dyDescent="0.25">
      <c r="A26" s="22"/>
      <c r="B26" s="1718"/>
      <c r="C26" s="1678"/>
      <c r="D26" s="1679"/>
      <c r="E26" s="1680" t="s">
        <v>412</v>
      </c>
      <c r="F26" s="1681" t="s">
        <v>311</v>
      </c>
      <c r="G26" s="1680" t="s">
        <v>311</v>
      </c>
      <c r="H26" s="1681" t="s">
        <v>1197</v>
      </c>
      <c r="I26" s="1680" t="s">
        <v>1100</v>
      </c>
      <c r="J26" s="1682">
        <v>0.7340000000000001</v>
      </c>
      <c r="K26" s="1683">
        <v>0.19999999999999998</v>
      </c>
      <c r="L26" s="1684">
        <v>491.68</v>
      </c>
      <c r="M26" s="1681" t="s">
        <v>1435</v>
      </c>
      <c r="N26" s="1685">
        <v>40964</v>
      </c>
    </row>
    <row r="27" spans="1:14" x14ac:dyDescent="0.25">
      <c r="A27" s="22"/>
      <c r="B27" s="1718"/>
      <c r="C27" s="1678"/>
      <c r="D27" s="1679"/>
      <c r="E27" s="1680" t="s">
        <v>1672</v>
      </c>
      <c r="F27" s="1681" t="s">
        <v>311</v>
      </c>
      <c r="G27" s="1680" t="s">
        <v>311</v>
      </c>
      <c r="H27" s="1681" t="s">
        <v>1197</v>
      </c>
      <c r="I27" s="1680" t="s">
        <v>1100</v>
      </c>
      <c r="J27" s="1682">
        <v>0.68100000000000005</v>
      </c>
      <c r="K27" s="1683">
        <v>0.45</v>
      </c>
      <c r="L27" s="1684">
        <v>1486.546</v>
      </c>
      <c r="M27" s="1681" t="s">
        <v>1435</v>
      </c>
      <c r="N27" s="1685">
        <v>123314</v>
      </c>
    </row>
    <row r="28" spans="1:14" x14ac:dyDescent="0.25">
      <c r="A28" s="22"/>
      <c r="B28" s="1718"/>
      <c r="C28" s="1678"/>
      <c r="D28" s="1679"/>
      <c r="E28" s="1680" t="s">
        <v>1673</v>
      </c>
      <c r="F28" s="1681" t="s">
        <v>311</v>
      </c>
      <c r="G28" s="1680" t="s">
        <v>311</v>
      </c>
      <c r="H28" s="1681" t="s">
        <v>1197</v>
      </c>
      <c r="I28" s="1680" t="s">
        <v>1100</v>
      </c>
      <c r="J28" s="1682">
        <v>0.68099999999999994</v>
      </c>
      <c r="K28" s="1683">
        <v>0.6</v>
      </c>
      <c r="L28" s="1684">
        <v>1437.6420000000001</v>
      </c>
      <c r="M28" s="1681" t="s">
        <v>1435</v>
      </c>
      <c r="N28" s="1685">
        <v>113458</v>
      </c>
    </row>
    <row r="29" spans="1:14" x14ac:dyDescent="0.25">
      <c r="A29" s="22"/>
      <c r="B29" s="1718"/>
      <c r="C29" s="1678"/>
      <c r="D29" s="1679"/>
      <c r="E29" s="1680" t="s">
        <v>1674</v>
      </c>
      <c r="F29" s="1681" t="s">
        <v>311</v>
      </c>
      <c r="G29" s="1680" t="s">
        <v>311</v>
      </c>
      <c r="H29" s="1681" t="s">
        <v>1197</v>
      </c>
      <c r="I29" s="1680" t="s">
        <v>1100</v>
      </c>
      <c r="J29" s="1682">
        <v>0.56000000000000005</v>
      </c>
      <c r="K29" s="1683">
        <v>0.45</v>
      </c>
      <c r="L29" s="1684">
        <v>1360.2540000000001</v>
      </c>
      <c r="M29" s="1681" t="s">
        <v>1435</v>
      </c>
      <c r="N29" s="1685">
        <v>119329</v>
      </c>
    </row>
    <row r="30" spans="1:14" x14ac:dyDescent="0.25">
      <c r="A30" s="22"/>
      <c r="B30" s="1718"/>
      <c r="C30" s="1678"/>
      <c r="D30" s="1679"/>
      <c r="E30" s="1680" t="s">
        <v>1685</v>
      </c>
      <c r="F30" s="1681" t="s">
        <v>311</v>
      </c>
      <c r="G30" s="1680" t="s">
        <v>311</v>
      </c>
      <c r="H30" s="1681" t="s">
        <v>1197</v>
      </c>
      <c r="I30" s="1680" t="s">
        <v>1100</v>
      </c>
      <c r="J30" s="1682">
        <v>0.49</v>
      </c>
      <c r="K30" s="1683">
        <v>0.38000000000000006</v>
      </c>
      <c r="L30" s="1684">
        <v>871.96699999999998</v>
      </c>
      <c r="M30" s="1681" t="s">
        <v>1435</v>
      </c>
      <c r="N30" s="1685">
        <v>72973</v>
      </c>
    </row>
    <row r="31" spans="1:14" x14ac:dyDescent="0.25">
      <c r="A31" s="22"/>
      <c r="B31" s="1718"/>
      <c r="C31" s="1678"/>
      <c r="D31" s="1679"/>
      <c r="E31" s="1680" t="s">
        <v>1800</v>
      </c>
      <c r="F31" s="1681" t="s">
        <v>311</v>
      </c>
      <c r="G31" s="1680" t="s">
        <v>311</v>
      </c>
      <c r="H31" s="1681" t="s">
        <v>1197</v>
      </c>
      <c r="I31" s="1680" t="s">
        <v>1100</v>
      </c>
      <c r="J31" s="1682">
        <v>0.56000000000000005</v>
      </c>
      <c r="K31" s="1683">
        <v>0.44999999999999996</v>
      </c>
      <c r="L31" s="1684">
        <v>1107.336</v>
      </c>
      <c r="M31" s="1681" t="s">
        <v>1435</v>
      </c>
      <c r="N31" s="1685">
        <v>92550</v>
      </c>
    </row>
    <row r="32" spans="1:14" x14ac:dyDescent="0.25">
      <c r="A32" s="22"/>
      <c r="B32" s="1718"/>
      <c r="C32" s="1678"/>
      <c r="D32" s="1679" t="s">
        <v>380</v>
      </c>
      <c r="E32" s="1680" t="s">
        <v>417</v>
      </c>
      <c r="F32" s="1681" t="s">
        <v>311</v>
      </c>
      <c r="G32" s="1680" t="s">
        <v>311</v>
      </c>
      <c r="H32" s="1681" t="s">
        <v>1197</v>
      </c>
      <c r="I32" s="1680" t="s">
        <v>1100</v>
      </c>
      <c r="J32" s="1682">
        <v>2</v>
      </c>
      <c r="K32" s="1683">
        <v>1</v>
      </c>
      <c r="L32" s="1684">
        <v>0</v>
      </c>
      <c r="M32" s="1681" t="s">
        <v>1435</v>
      </c>
      <c r="N32" s="1685">
        <v>0</v>
      </c>
    </row>
    <row r="33" spans="1:14" x14ac:dyDescent="0.25">
      <c r="A33" s="22"/>
      <c r="B33" s="1718"/>
      <c r="C33" s="1678"/>
      <c r="D33" s="1679"/>
      <c r="E33" s="1680" t="s">
        <v>419</v>
      </c>
      <c r="F33" s="1681" t="s">
        <v>311</v>
      </c>
      <c r="G33" s="1680" t="s">
        <v>311</v>
      </c>
      <c r="H33" s="1681" t="s">
        <v>1197</v>
      </c>
      <c r="I33" s="1680" t="s">
        <v>1100</v>
      </c>
      <c r="J33" s="1682">
        <v>1.25</v>
      </c>
      <c r="K33" s="1683">
        <v>0.6</v>
      </c>
      <c r="L33" s="1684">
        <v>0</v>
      </c>
      <c r="M33" s="1681" t="s">
        <v>1435</v>
      </c>
      <c r="N33" s="1685">
        <v>0</v>
      </c>
    </row>
    <row r="34" spans="1:14" x14ac:dyDescent="0.25">
      <c r="A34" s="22"/>
      <c r="B34" s="1718"/>
      <c r="C34" s="1678"/>
      <c r="D34" s="1679" t="s">
        <v>383</v>
      </c>
      <c r="E34" s="1680" t="s">
        <v>424</v>
      </c>
      <c r="F34" s="1681" t="s">
        <v>311</v>
      </c>
      <c r="G34" s="1680" t="s">
        <v>311</v>
      </c>
      <c r="H34" s="1681" t="s">
        <v>1197</v>
      </c>
      <c r="I34" s="1680" t="s">
        <v>1100</v>
      </c>
      <c r="J34" s="1682">
        <v>0.5</v>
      </c>
      <c r="K34" s="1683">
        <v>0.32</v>
      </c>
      <c r="L34" s="1684">
        <v>1160.32</v>
      </c>
      <c r="M34" s="1681" t="s">
        <v>1435</v>
      </c>
      <c r="N34" s="1685">
        <v>98134</v>
      </c>
    </row>
    <row r="35" spans="1:14" x14ac:dyDescent="0.25">
      <c r="A35" s="22"/>
      <c r="B35" s="1718"/>
      <c r="C35" s="1678"/>
      <c r="D35" s="1679"/>
      <c r="E35" s="1680" t="s">
        <v>426</v>
      </c>
      <c r="F35" s="1681" t="s">
        <v>311</v>
      </c>
      <c r="G35" s="1680" t="s">
        <v>311</v>
      </c>
      <c r="H35" s="1681" t="s">
        <v>1197</v>
      </c>
      <c r="I35" s="1680" t="s">
        <v>1100</v>
      </c>
      <c r="J35" s="1682">
        <v>0.5</v>
      </c>
      <c r="K35" s="1683">
        <v>0</v>
      </c>
      <c r="L35" s="1684">
        <v>641.28</v>
      </c>
      <c r="M35" s="1681" t="s">
        <v>1435</v>
      </c>
      <c r="N35" s="1685">
        <v>54360</v>
      </c>
    </row>
    <row r="36" spans="1:14" x14ac:dyDescent="0.25">
      <c r="A36" s="22"/>
      <c r="B36" s="1718"/>
      <c r="C36" s="1678"/>
      <c r="D36" s="1679"/>
      <c r="E36" s="1680" t="s">
        <v>430</v>
      </c>
      <c r="F36" s="1681" t="s">
        <v>311</v>
      </c>
      <c r="G36" s="1680" t="s">
        <v>311</v>
      </c>
      <c r="H36" s="1681" t="s">
        <v>1197</v>
      </c>
      <c r="I36" s="1680" t="s">
        <v>1100</v>
      </c>
      <c r="J36" s="1682">
        <v>0.4549999999999999</v>
      </c>
      <c r="K36" s="1683">
        <v>0</v>
      </c>
      <c r="L36" s="1684">
        <v>0</v>
      </c>
      <c r="M36" s="1681" t="s">
        <v>1435</v>
      </c>
      <c r="N36" s="1685">
        <v>0</v>
      </c>
    </row>
    <row r="37" spans="1:14" x14ac:dyDescent="0.25">
      <c r="A37" s="22"/>
      <c r="B37" s="1718"/>
      <c r="C37" s="1678"/>
      <c r="D37" s="1679"/>
      <c r="E37" s="1680" t="s">
        <v>433</v>
      </c>
      <c r="F37" s="1681" t="s">
        <v>311</v>
      </c>
      <c r="G37" s="1680" t="s">
        <v>311</v>
      </c>
      <c r="H37" s="1681" t="s">
        <v>1197</v>
      </c>
      <c r="I37" s="1680" t="s">
        <v>1100</v>
      </c>
      <c r="J37" s="1682">
        <v>2</v>
      </c>
      <c r="K37" s="1683">
        <v>1</v>
      </c>
      <c r="L37" s="1684">
        <v>917.88400000000001</v>
      </c>
      <c r="M37" s="1681" t="s">
        <v>1435</v>
      </c>
      <c r="N37" s="1685">
        <v>79220</v>
      </c>
    </row>
    <row r="38" spans="1:14" x14ac:dyDescent="0.25">
      <c r="A38" s="22"/>
      <c r="B38" s="1718"/>
      <c r="C38" s="1678"/>
      <c r="D38" s="1679"/>
      <c r="E38" s="1680" t="s">
        <v>435</v>
      </c>
      <c r="F38" s="1681" t="s">
        <v>311</v>
      </c>
      <c r="G38" s="1680" t="s">
        <v>311</v>
      </c>
      <c r="H38" s="1681" t="s">
        <v>1197</v>
      </c>
      <c r="I38" s="1680" t="s">
        <v>1100</v>
      </c>
      <c r="J38" s="1682">
        <v>0.6</v>
      </c>
      <c r="K38" s="1683">
        <v>0</v>
      </c>
      <c r="L38" s="1684">
        <v>0</v>
      </c>
      <c r="M38" s="1681" t="s">
        <v>1435</v>
      </c>
      <c r="N38" s="1685">
        <v>0</v>
      </c>
    </row>
    <row r="39" spans="1:14" x14ac:dyDescent="0.25">
      <c r="A39" s="22"/>
      <c r="B39" s="1718"/>
      <c r="C39" s="1678"/>
      <c r="D39" s="1679"/>
      <c r="E39" s="1680" t="s">
        <v>1677</v>
      </c>
      <c r="F39" s="1681" t="s">
        <v>311</v>
      </c>
      <c r="G39" s="1680" t="s">
        <v>311</v>
      </c>
      <c r="H39" s="1681" t="s">
        <v>1197</v>
      </c>
      <c r="I39" s="1680" t="s">
        <v>1100</v>
      </c>
      <c r="J39" s="1682">
        <v>2</v>
      </c>
      <c r="K39" s="1683">
        <v>1.1000000000000001</v>
      </c>
      <c r="L39" s="1684">
        <v>4945.38</v>
      </c>
      <c r="M39" s="1681" t="s">
        <v>1435</v>
      </c>
      <c r="N39" s="1685">
        <v>417622</v>
      </c>
    </row>
    <row r="40" spans="1:14" x14ac:dyDescent="0.25">
      <c r="A40" s="22"/>
      <c r="B40" s="1718"/>
      <c r="C40" s="1678"/>
      <c r="D40" s="1679" t="s">
        <v>385</v>
      </c>
      <c r="E40" s="1680" t="s">
        <v>438</v>
      </c>
      <c r="F40" s="1681" t="s">
        <v>311</v>
      </c>
      <c r="G40" s="1680" t="s">
        <v>311</v>
      </c>
      <c r="H40" s="1681" t="s">
        <v>1197</v>
      </c>
      <c r="I40" s="1680" t="s">
        <v>1100</v>
      </c>
      <c r="J40" s="1682">
        <v>0.27500000000000002</v>
      </c>
      <c r="K40" s="1683">
        <v>0</v>
      </c>
      <c r="L40" s="1684">
        <v>0</v>
      </c>
      <c r="M40" s="1681" t="s">
        <v>1435</v>
      </c>
      <c r="N40" s="1685">
        <v>0</v>
      </c>
    </row>
    <row r="41" spans="1:14" x14ac:dyDescent="0.25">
      <c r="A41" s="22"/>
      <c r="B41" s="1718"/>
      <c r="C41" s="1678"/>
      <c r="D41" s="1679"/>
      <c r="E41" s="1680" t="s">
        <v>440</v>
      </c>
      <c r="F41" s="1681" t="s">
        <v>311</v>
      </c>
      <c r="G41" s="1680" t="s">
        <v>311</v>
      </c>
      <c r="H41" s="1681" t="s">
        <v>1197</v>
      </c>
      <c r="I41" s="1680" t="s">
        <v>1100</v>
      </c>
      <c r="J41" s="1682">
        <v>0.22499999999999995</v>
      </c>
      <c r="K41" s="1683">
        <v>0</v>
      </c>
      <c r="L41" s="1684">
        <v>0</v>
      </c>
      <c r="M41" s="1681" t="s">
        <v>1435</v>
      </c>
      <c r="N41" s="1685">
        <v>0</v>
      </c>
    </row>
    <row r="42" spans="1:14" x14ac:dyDescent="0.25">
      <c r="A42" s="22"/>
      <c r="B42" s="1718"/>
      <c r="C42" s="1678"/>
      <c r="D42" s="1679"/>
      <c r="E42" s="1680" t="s">
        <v>442</v>
      </c>
      <c r="F42" s="1681" t="s">
        <v>311</v>
      </c>
      <c r="G42" s="1680" t="s">
        <v>311</v>
      </c>
      <c r="H42" s="1681" t="s">
        <v>1197</v>
      </c>
      <c r="I42" s="1680" t="s">
        <v>1100</v>
      </c>
      <c r="J42" s="1682">
        <v>0.36399999999999993</v>
      </c>
      <c r="K42" s="1683">
        <v>0.32500000000000012</v>
      </c>
      <c r="L42" s="1684">
        <v>606.70100000000002</v>
      </c>
      <c r="M42" s="1681" t="s">
        <v>1435</v>
      </c>
      <c r="N42" s="1685">
        <v>57680</v>
      </c>
    </row>
    <row r="43" spans="1:14" x14ac:dyDescent="0.25">
      <c r="A43" s="22"/>
      <c r="B43" s="1718"/>
      <c r="C43" s="1678"/>
      <c r="D43" s="1679"/>
      <c r="E43" s="1680" t="s">
        <v>1798</v>
      </c>
      <c r="F43" s="1681" t="s">
        <v>311</v>
      </c>
      <c r="G43" s="1680" t="s">
        <v>311</v>
      </c>
      <c r="H43" s="1681" t="s">
        <v>1197</v>
      </c>
      <c r="I43" s="1680" t="s">
        <v>1100</v>
      </c>
      <c r="J43" s="1682">
        <v>0.35000000000000003</v>
      </c>
      <c r="K43" s="1683">
        <v>0.32</v>
      </c>
      <c r="L43" s="1684">
        <v>487.71500000000003</v>
      </c>
      <c r="M43" s="1681" t="s">
        <v>1435</v>
      </c>
      <c r="N43" s="1685">
        <v>48355</v>
      </c>
    </row>
    <row r="44" spans="1:14" x14ac:dyDescent="0.25">
      <c r="A44" s="22"/>
      <c r="B44" s="1718"/>
      <c r="C44" s="1678"/>
      <c r="D44" s="1679" t="s">
        <v>386</v>
      </c>
      <c r="E44" s="1680" t="s">
        <v>445</v>
      </c>
      <c r="F44" s="1681" t="s">
        <v>311</v>
      </c>
      <c r="G44" s="1680" t="s">
        <v>311</v>
      </c>
      <c r="H44" s="1681" t="s">
        <v>1197</v>
      </c>
      <c r="I44" s="1680" t="s">
        <v>1100</v>
      </c>
      <c r="J44" s="1682">
        <v>0.04</v>
      </c>
      <c r="K44" s="1683">
        <v>2.9999999999999995E-2</v>
      </c>
      <c r="L44" s="1684">
        <v>20.145999999999997</v>
      </c>
      <c r="M44" s="1681" t="s">
        <v>1435</v>
      </c>
      <c r="N44" s="1685">
        <v>3228</v>
      </c>
    </row>
    <row r="45" spans="1:14" x14ac:dyDescent="0.25">
      <c r="A45" s="22"/>
      <c r="B45" s="1718"/>
      <c r="C45" s="1678"/>
      <c r="D45" s="1679" t="s">
        <v>387</v>
      </c>
      <c r="E45" s="1680" t="s">
        <v>448</v>
      </c>
      <c r="F45" s="1681" t="s">
        <v>311</v>
      </c>
      <c r="G45" s="1680" t="s">
        <v>311</v>
      </c>
      <c r="H45" s="1681" t="s">
        <v>1197</v>
      </c>
      <c r="I45" s="1680" t="s">
        <v>1100</v>
      </c>
      <c r="J45" s="1682">
        <v>0.72499999999999998</v>
      </c>
      <c r="K45" s="1683">
        <v>0</v>
      </c>
      <c r="L45" s="1684">
        <v>0</v>
      </c>
      <c r="M45" s="1681" t="s">
        <v>1435</v>
      </c>
      <c r="N45" s="1685">
        <v>0</v>
      </c>
    </row>
    <row r="46" spans="1:14" x14ac:dyDescent="0.25">
      <c r="A46" s="22"/>
      <c r="B46" s="1718"/>
      <c r="C46" s="1678"/>
      <c r="D46" s="1679"/>
      <c r="E46" s="1680" t="s">
        <v>450</v>
      </c>
      <c r="F46" s="1681" t="s">
        <v>311</v>
      </c>
      <c r="G46" s="1680" t="s">
        <v>311</v>
      </c>
      <c r="H46" s="1681" t="s">
        <v>1197</v>
      </c>
      <c r="I46" s="1680" t="s">
        <v>1100</v>
      </c>
      <c r="J46" s="1682">
        <v>0.36399999999999993</v>
      </c>
      <c r="K46" s="1683">
        <v>0</v>
      </c>
      <c r="L46" s="1684">
        <v>0</v>
      </c>
      <c r="M46" s="1681" t="s">
        <v>1435</v>
      </c>
      <c r="N46" s="1685">
        <v>0</v>
      </c>
    </row>
    <row r="47" spans="1:14" x14ac:dyDescent="0.25">
      <c r="A47" s="22"/>
      <c r="B47" s="1718"/>
      <c r="C47" s="1678"/>
      <c r="D47" s="1679"/>
      <c r="E47" s="1680" t="s">
        <v>451</v>
      </c>
      <c r="F47" s="1681" t="s">
        <v>311</v>
      </c>
      <c r="G47" s="1680" t="s">
        <v>311</v>
      </c>
      <c r="H47" s="1681" t="s">
        <v>1197</v>
      </c>
      <c r="I47" s="1680" t="s">
        <v>1100</v>
      </c>
      <c r="J47" s="1682">
        <v>0.45599999999999991</v>
      </c>
      <c r="K47" s="1683">
        <v>0</v>
      </c>
      <c r="L47" s="1684">
        <v>0</v>
      </c>
      <c r="M47" s="1681" t="s">
        <v>1435</v>
      </c>
      <c r="N47" s="1685">
        <v>0</v>
      </c>
    </row>
    <row r="48" spans="1:14" x14ac:dyDescent="0.25">
      <c r="A48" s="22"/>
      <c r="B48" s="1718"/>
      <c r="C48" s="1678"/>
      <c r="D48" s="1679"/>
      <c r="E48" s="1680" t="s">
        <v>435</v>
      </c>
      <c r="F48" s="1681" t="s">
        <v>311</v>
      </c>
      <c r="G48" s="1680" t="s">
        <v>311</v>
      </c>
      <c r="H48" s="1681" t="s">
        <v>1197</v>
      </c>
      <c r="I48" s="1680" t="s">
        <v>1100</v>
      </c>
      <c r="J48" s="1682">
        <v>0.60000000000000009</v>
      </c>
      <c r="K48" s="1683">
        <v>0.39999999999999997</v>
      </c>
      <c r="L48" s="1684">
        <v>953.87900000000002</v>
      </c>
      <c r="M48" s="1681" t="s">
        <v>1435</v>
      </c>
      <c r="N48" s="1685">
        <v>94166</v>
      </c>
    </row>
    <row r="49" spans="1:14" x14ac:dyDescent="0.25">
      <c r="A49" s="22"/>
      <c r="B49" s="1718"/>
      <c r="C49" s="1678"/>
      <c r="D49" s="1679"/>
      <c r="E49" s="1680" t="s">
        <v>453</v>
      </c>
      <c r="F49" s="1681" t="s">
        <v>311</v>
      </c>
      <c r="G49" s="1680" t="s">
        <v>311</v>
      </c>
      <c r="H49" s="1681" t="s">
        <v>1197</v>
      </c>
      <c r="I49" s="1680" t="s">
        <v>1100</v>
      </c>
      <c r="J49" s="1682">
        <v>0.6</v>
      </c>
      <c r="K49" s="1683">
        <v>0</v>
      </c>
      <c r="L49" s="1684">
        <v>80.730999999999995</v>
      </c>
      <c r="M49" s="1681" t="s">
        <v>1435</v>
      </c>
      <c r="N49" s="1685">
        <v>10475</v>
      </c>
    </row>
    <row r="50" spans="1:14" x14ac:dyDescent="0.25">
      <c r="A50" s="22"/>
      <c r="B50" s="1718"/>
      <c r="C50" s="1678"/>
      <c r="D50" s="1679"/>
      <c r="E50" s="1680" t="s">
        <v>1683</v>
      </c>
      <c r="F50" s="1681" t="s">
        <v>311</v>
      </c>
      <c r="G50" s="1680" t="s">
        <v>311</v>
      </c>
      <c r="H50" s="1681" t="s">
        <v>1197</v>
      </c>
      <c r="I50" s="1680" t="s">
        <v>1100</v>
      </c>
      <c r="J50" s="1682">
        <v>0.53999999999999992</v>
      </c>
      <c r="K50" s="1683">
        <v>0.26</v>
      </c>
      <c r="L50" s="1684">
        <v>622.37299999999993</v>
      </c>
      <c r="M50" s="1681" t="s">
        <v>1435</v>
      </c>
      <c r="N50" s="1685">
        <v>64759</v>
      </c>
    </row>
    <row r="51" spans="1:14" x14ac:dyDescent="0.25">
      <c r="A51" s="22"/>
      <c r="B51" s="1718"/>
      <c r="C51" s="1678"/>
      <c r="D51" s="1679"/>
      <c r="E51" s="1680" t="s">
        <v>1797</v>
      </c>
      <c r="F51" s="1681" t="s">
        <v>311</v>
      </c>
      <c r="G51" s="1680" t="s">
        <v>311</v>
      </c>
      <c r="H51" s="1681" t="s">
        <v>1197</v>
      </c>
      <c r="I51" s="1680" t="s">
        <v>1100</v>
      </c>
      <c r="J51" s="1682">
        <v>0.6</v>
      </c>
      <c r="K51" s="1683">
        <v>0.4</v>
      </c>
      <c r="L51" s="1684">
        <v>211.81400000000002</v>
      </c>
      <c r="M51" s="1681" t="s">
        <v>1435</v>
      </c>
      <c r="N51" s="1685">
        <v>20863</v>
      </c>
    </row>
    <row r="52" spans="1:14" x14ac:dyDescent="0.25">
      <c r="B52" s="1718"/>
      <c r="C52" s="1678"/>
      <c r="D52" s="1679"/>
      <c r="E52" s="1680" t="s">
        <v>1802</v>
      </c>
      <c r="F52" s="1681" t="s">
        <v>311</v>
      </c>
      <c r="G52" s="1680" t="s">
        <v>311</v>
      </c>
      <c r="H52" s="1681" t="s">
        <v>1197</v>
      </c>
      <c r="I52" s="1680" t="s">
        <v>1100</v>
      </c>
      <c r="J52" s="1682">
        <v>0.6</v>
      </c>
      <c r="K52" s="1683">
        <v>0.26</v>
      </c>
      <c r="L52" s="1684">
        <v>738.92700000000002</v>
      </c>
      <c r="M52" s="1681" t="s">
        <v>1435</v>
      </c>
      <c r="N52" s="1685">
        <v>65589</v>
      </c>
    </row>
    <row r="53" spans="1:14" x14ac:dyDescent="0.25">
      <c r="B53" s="1718"/>
      <c r="C53" s="1678"/>
      <c r="D53" s="1679" t="s">
        <v>388</v>
      </c>
      <c r="E53" s="1680" t="s">
        <v>1668</v>
      </c>
      <c r="F53" s="1681" t="s">
        <v>311</v>
      </c>
      <c r="G53" s="1680" t="s">
        <v>311</v>
      </c>
      <c r="H53" s="1681" t="s">
        <v>1197</v>
      </c>
      <c r="I53" s="1680" t="s">
        <v>1100</v>
      </c>
      <c r="J53" s="1682">
        <v>0</v>
      </c>
      <c r="K53" s="1683">
        <v>0</v>
      </c>
      <c r="L53" s="1684">
        <v>0</v>
      </c>
      <c r="M53" s="1681" t="s">
        <v>1435</v>
      </c>
      <c r="N53" s="1685">
        <v>5</v>
      </c>
    </row>
    <row r="54" spans="1:14" x14ac:dyDescent="0.25">
      <c r="B54" s="1718"/>
      <c r="C54" s="1678"/>
      <c r="D54" s="1679"/>
      <c r="E54" s="1680" t="s">
        <v>1799</v>
      </c>
      <c r="F54" s="1681" t="s">
        <v>311</v>
      </c>
      <c r="G54" s="1680" t="s">
        <v>311</v>
      </c>
      <c r="H54" s="1681" t="s">
        <v>1197</v>
      </c>
      <c r="I54" s="1680" t="s">
        <v>1100</v>
      </c>
      <c r="J54" s="1682">
        <v>0.72499999999999998</v>
      </c>
      <c r="K54" s="1683">
        <v>0.49999999999999994</v>
      </c>
      <c r="L54" s="1684">
        <v>0.40200000000000002</v>
      </c>
      <c r="M54" s="1681" t="s">
        <v>1435</v>
      </c>
      <c r="N54" s="1685">
        <v>49</v>
      </c>
    </row>
    <row r="55" spans="1:14" x14ac:dyDescent="0.25">
      <c r="B55" s="1718"/>
      <c r="C55" s="1678"/>
      <c r="D55" s="1679" t="s">
        <v>389</v>
      </c>
      <c r="E55" s="1680" t="s">
        <v>456</v>
      </c>
      <c r="F55" s="1681" t="s">
        <v>311</v>
      </c>
      <c r="G55" s="1680" t="s">
        <v>311</v>
      </c>
      <c r="H55" s="1681" t="s">
        <v>1197</v>
      </c>
      <c r="I55" s="1680" t="s">
        <v>1100</v>
      </c>
      <c r="J55" s="1682">
        <v>7.5179999999999998</v>
      </c>
      <c r="K55" s="1683">
        <v>0</v>
      </c>
      <c r="L55" s="1684">
        <v>0</v>
      </c>
      <c r="M55" s="1681" t="s">
        <v>1435</v>
      </c>
      <c r="N55" s="1685">
        <v>0</v>
      </c>
    </row>
    <row r="56" spans="1:14" x14ac:dyDescent="0.25">
      <c r="B56" s="1718"/>
      <c r="C56" s="1678"/>
      <c r="D56" s="1679"/>
      <c r="E56" s="1680" t="s">
        <v>458</v>
      </c>
      <c r="F56" s="1681" t="s">
        <v>311</v>
      </c>
      <c r="G56" s="1680" t="s">
        <v>311</v>
      </c>
      <c r="H56" s="1681" t="s">
        <v>1197</v>
      </c>
      <c r="I56" s="1680" t="s">
        <v>1100</v>
      </c>
      <c r="J56" s="1682">
        <v>7.5179999999999998</v>
      </c>
      <c r="K56" s="1683">
        <v>0</v>
      </c>
      <c r="L56" s="1684">
        <v>0</v>
      </c>
      <c r="M56" s="1681" t="s">
        <v>1435</v>
      </c>
      <c r="N56" s="1685">
        <v>0</v>
      </c>
    </row>
    <row r="57" spans="1:14" x14ac:dyDescent="0.25">
      <c r="B57" s="1718"/>
      <c r="C57" s="1678"/>
      <c r="D57" s="1679"/>
      <c r="E57" s="1680" t="s">
        <v>460</v>
      </c>
      <c r="F57" s="1681" t="s">
        <v>311</v>
      </c>
      <c r="G57" s="1680" t="s">
        <v>311</v>
      </c>
      <c r="H57" s="1681" t="s">
        <v>1197</v>
      </c>
      <c r="I57" s="1680" t="s">
        <v>1100</v>
      </c>
      <c r="J57" s="1682">
        <v>7.4000000000000021</v>
      </c>
      <c r="K57" s="1683">
        <v>6.5000000000000009</v>
      </c>
      <c r="L57" s="1684">
        <v>0</v>
      </c>
      <c r="M57" s="1681" t="s">
        <v>1435</v>
      </c>
      <c r="N57" s="1685">
        <v>28</v>
      </c>
    </row>
    <row r="58" spans="1:14" x14ac:dyDescent="0.25">
      <c r="B58" s="1718"/>
      <c r="C58" s="1678"/>
      <c r="D58" s="1679"/>
      <c r="E58" s="1680" t="s">
        <v>462</v>
      </c>
      <c r="F58" s="1681" t="s">
        <v>311</v>
      </c>
      <c r="G58" s="1680" t="s">
        <v>311</v>
      </c>
      <c r="H58" s="1681" t="s">
        <v>1197</v>
      </c>
      <c r="I58" s="1680" t="s">
        <v>1100</v>
      </c>
      <c r="J58" s="1682">
        <v>6.3999999999999995</v>
      </c>
      <c r="K58" s="1683">
        <v>6</v>
      </c>
      <c r="L58" s="1684">
        <v>186.61599999999999</v>
      </c>
      <c r="M58" s="1681" t="s">
        <v>1435</v>
      </c>
      <c r="N58" s="1685">
        <v>15667</v>
      </c>
    </row>
    <row r="59" spans="1:14" x14ac:dyDescent="0.25">
      <c r="B59" s="1718"/>
      <c r="C59" s="1678"/>
      <c r="D59" s="1679"/>
      <c r="E59" s="1680" t="s">
        <v>464</v>
      </c>
      <c r="F59" s="1681" t="s">
        <v>311</v>
      </c>
      <c r="G59" s="1680" t="s">
        <v>311</v>
      </c>
      <c r="H59" s="1681" t="s">
        <v>1197</v>
      </c>
      <c r="I59" s="1680" t="s">
        <v>1100</v>
      </c>
      <c r="J59" s="1682">
        <v>6.3999999999999995</v>
      </c>
      <c r="K59" s="1683">
        <v>6</v>
      </c>
      <c r="L59" s="1684">
        <v>0</v>
      </c>
      <c r="M59" s="1681" t="s">
        <v>1435</v>
      </c>
      <c r="N59" s="1685">
        <v>269</v>
      </c>
    </row>
    <row r="60" spans="1:14" x14ac:dyDescent="0.25">
      <c r="B60" s="1718"/>
      <c r="C60" s="1678"/>
      <c r="D60" s="1679"/>
      <c r="E60" s="1680" t="s">
        <v>466</v>
      </c>
      <c r="F60" s="1681" t="s">
        <v>311</v>
      </c>
      <c r="G60" s="1680" t="s">
        <v>311</v>
      </c>
      <c r="H60" s="1681" t="s">
        <v>1197</v>
      </c>
      <c r="I60" s="1680" t="s">
        <v>1100</v>
      </c>
      <c r="J60" s="1682">
        <v>6.3999999999999995</v>
      </c>
      <c r="K60" s="1683">
        <v>0</v>
      </c>
      <c r="L60" s="1684">
        <v>0</v>
      </c>
      <c r="M60" s="1681" t="s">
        <v>1435</v>
      </c>
      <c r="N60" s="1685"/>
    </row>
    <row r="61" spans="1:14" x14ac:dyDescent="0.25">
      <c r="B61" s="1718"/>
      <c r="C61" s="1678"/>
      <c r="D61" s="1679"/>
      <c r="E61" s="1680" t="s">
        <v>468</v>
      </c>
      <c r="F61" s="1681" t="s">
        <v>311</v>
      </c>
      <c r="G61" s="1680" t="s">
        <v>311</v>
      </c>
      <c r="H61" s="1681" t="s">
        <v>1197</v>
      </c>
      <c r="I61" s="1680" t="s">
        <v>1100</v>
      </c>
      <c r="J61" s="1682">
        <v>6.3999999999999995</v>
      </c>
      <c r="K61" s="1683">
        <v>6</v>
      </c>
      <c r="L61" s="1684">
        <v>481.20099999999996</v>
      </c>
      <c r="M61" s="1681" t="s">
        <v>1435</v>
      </c>
      <c r="N61" s="1685">
        <v>33632</v>
      </c>
    </row>
    <row r="62" spans="1:14" x14ac:dyDescent="0.25">
      <c r="B62" s="1718"/>
      <c r="C62" s="1678"/>
      <c r="D62" s="1679"/>
      <c r="E62" s="1680" t="s">
        <v>469</v>
      </c>
      <c r="F62" s="1681" t="s">
        <v>311</v>
      </c>
      <c r="G62" s="1680" t="s">
        <v>311</v>
      </c>
      <c r="H62" s="1681" t="s">
        <v>1197</v>
      </c>
      <c r="I62" s="1680" t="s">
        <v>1100</v>
      </c>
      <c r="J62" s="1682">
        <v>8.1</v>
      </c>
      <c r="K62" s="1683">
        <v>7.8000000000000016</v>
      </c>
      <c r="L62" s="1684">
        <v>573.85599999999999</v>
      </c>
      <c r="M62" s="1681" t="s">
        <v>1435</v>
      </c>
      <c r="N62" s="1685">
        <v>36462</v>
      </c>
    </row>
    <row r="63" spans="1:14" x14ac:dyDescent="0.25">
      <c r="B63" s="1718"/>
      <c r="C63" s="1678"/>
      <c r="D63" s="1679"/>
      <c r="E63" s="1680"/>
      <c r="F63" s="1681"/>
      <c r="G63" s="1680"/>
      <c r="H63" s="1681"/>
      <c r="I63" s="1680"/>
      <c r="J63" s="1682"/>
      <c r="K63" s="1683"/>
      <c r="L63" s="1684"/>
      <c r="M63" s="1681" t="s">
        <v>1864</v>
      </c>
      <c r="N63" s="1685">
        <v>227</v>
      </c>
    </row>
    <row r="64" spans="1:14" x14ac:dyDescent="0.25">
      <c r="B64" s="1718"/>
      <c r="C64" s="1678"/>
      <c r="D64" s="1679"/>
      <c r="E64" s="1680" t="s">
        <v>471</v>
      </c>
      <c r="F64" s="1681" t="s">
        <v>311</v>
      </c>
      <c r="G64" s="1680" t="s">
        <v>311</v>
      </c>
      <c r="H64" s="1681" t="s">
        <v>1197</v>
      </c>
      <c r="I64" s="1680" t="s">
        <v>1100</v>
      </c>
      <c r="J64" s="1682">
        <v>8.1</v>
      </c>
      <c r="K64" s="1683">
        <v>7.8000000000000016</v>
      </c>
      <c r="L64" s="1684">
        <v>5110.3460000000005</v>
      </c>
      <c r="M64" s="1681" t="s">
        <v>1435</v>
      </c>
      <c r="N64" s="1685">
        <v>303677</v>
      </c>
    </row>
    <row r="65" spans="2:14" x14ac:dyDescent="0.25">
      <c r="B65" s="1718"/>
      <c r="C65" s="1678"/>
      <c r="D65" s="1679"/>
      <c r="E65" s="1680"/>
      <c r="F65" s="1681"/>
      <c r="G65" s="1680"/>
      <c r="H65" s="1681"/>
      <c r="I65" s="1680"/>
      <c r="J65" s="1682"/>
      <c r="K65" s="1683"/>
      <c r="L65" s="1684"/>
      <c r="M65" s="1681" t="s">
        <v>1864</v>
      </c>
      <c r="N65" s="1685">
        <v>21923</v>
      </c>
    </row>
    <row r="66" spans="2:14" x14ac:dyDescent="0.25">
      <c r="B66" s="1718"/>
      <c r="C66" s="1678"/>
      <c r="D66" s="1679"/>
      <c r="E66" s="1680" t="s">
        <v>473</v>
      </c>
      <c r="F66" s="1681" t="s">
        <v>311</v>
      </c>
      <c r="G66" s="1680" t="s">
        <v>311</v>
      </c>
      <c r="H66" s="1681" t="s">
        <v>1197</v>
      </c>
      <c r="I66" s="1680" t="s">
        <v>1100</v>
      </c>
      <c r="J66" s="1682">
        <v>8.1</v>
      </c>
      <c r="K66" s="1683">
        <v>7.8000000000000016</v>
      </c>
      <c r="L66" s="1684">
        <v>3645.9590000000003</v>
      </c>
      <c r="M66" s="1681" t="s">
        <v>1435</v>
      </c>
      <c r="N66" s="1685">
        <v>190253</v>
      </c>
    </row>
    <row r="67" spans="2:14" x14ac:dyDescent="0.25">
      <c r="B67" s="1718"/>
      <c r="C67" s="1678"/>
      <c r="D67" s="1679"/>
      <c r="E67" s="1680"/>
      <c r="F67" s="1681"/>
      <c r="G67" s="1680"/>
      <c r="H67" s="1681"/>
      <c r="I67" s="1680"/>
      <c r="J67" s="1682"/>
      <c r="K67" s="1683"/>
      <c r="L67" s="1684"/>
      <c r="M67" s="1681" t="s">
        <v>1864</v>
      </c>
      <c r="N67" s="1685">
        <v>37699</v>
      </c>
    </row>
    <row r="68" spans="2:14" x14ac:dyDescent="0.25">
      <c r="B68" s="1718"/>
      <c r="C68" s="1678"/>
      <c r="D68" s="1679" t="s">
        <v>392</v>
      </c>
      <c r="E68" s="1680" t="s">
        <v>477</v>
      </c>
      <c r="F68" s="1681" t="s">
        <v>311</v>
      </c>
      <c r="G68" s="1680" t="s">
        <v>311</v>
      </c>
      <c r="H68" s="1681" t="s">
        <v>1197</v>
      </c>
      <c r="I68" s="1680" t="s">
        <v>1100</v>
      </c>
      <c r="J68" s="1682">
        <v>0.5</v>
      </c>
      <c r="K68" s="1683">
        <v>0.5</v>
      </c>
      <c r="L68" s="1684">
        <v>0</v>
      </c>
      <c r="M68" s="1681" t="s">
        <v>1435</v>
      </c>
      <c r="N68" s="1685">
        <v>0</v>
      </c>
    </row>
    <row r="69" spans="2:14" x14ac:dyDescent="0.25">
      <c r="B69" s="1718"/>
      <c r="C69" s="1678"/>
      <c r="D69" s="1679"/>
      <c r="E69" s="1680" t="s">
        <v>479</v>
      </c>
      <c r="F69" s="1681" t="s">
        <v>311</v>
      </c>
      <c r="G69" s="1680" t="s">
        <v>311</v>
      </c>
      <c r="H69" s="1681" t="s">
        <v>1197</v>
      </c>
      <c r="I69" s="1680" t="s">
        <v>1100</v>
      </c>
      <c r="J69" s="1682">
        <v>0.5</v>
      </c>
      <c r="K69" s="1683">
        <v>0.4499999999999999</v>
      </c>
      <c r="L69" s="1684">
        <v>1419.0020000000002</v>
      </c>
      <c r="M69" s="1681" t="s">
        <v>1435</v>
      </c>
      <c r="N69" s="1685">
        <v>127532</v>
      </c>
    </row>
    <row r="70" spans="2:14" x14ac:dyDescent="0.25">
      <c r="B70" s="1718"/>
      <c r="C70" s="1678"/>
      <c r="D70" s="1679"/>
      <c r="E70" s="1680" t="s">
        <v>481</v>
      </c>
      <c r="F70" s="1681" t="s">
        <v>311</v>
      </c>
      <c r="G70" s="1680" t="s">
        <v>311</v>
      </c>
      <c r="H70" s="1681" t="s">
        <v>1197</v>
      </c>
      <c r="I70" s="1680" t="s">
        <v>1100</v>
      </c>
      <c r="J70" s="1682">
        <v>0.5</v>
      </c>
      <c r="K70" s="1683">
        <v>0.39999999999999997</v>
      </c>
      <c r="L70" s="1684">
        <v>134.16900000000001</v>
      </c>
      <c r="M70" s="1681" t="s">
        <v>1435</v>
      </c>
      <c r="N70" s="1685">
        <v>12012</v>
      </c>
    </row>
    <row r="71" spans="2:14" x14ac:dyDescent="0.25">
      <c r="B71" s="1718"/>
      <c r="C71" s="1678"/>
      <c r="D71" s="1679" t="s">
        <v>394</v>
      </c>
      <c r="E71" s="1680" t="s">
        <v>483</v>
      </c>
      <c r="F71" s="1681" t="s">
        <v>311</v>
      </c>
      <c r="G71" s="1680" t="s">
        <v>311</v>
      </c>
      <c r="H71" s="1681" t="s">
        <v>1197</v>
      </c>
      <c r="I71" s="1680" t="s">
        <v>1100</v>
      </c>
      <c r="J71" s="1682">
        <v>0.5</v>
      </c>
      <c r="K71" s="1683">
        <v>0.4499999999999999</v>
      </c>
      <c r="L71" s="1684">
        <v>709.13199999999995</v>
      </c>
      <c r="M71" s="1681" t="s">
        <v>1435</v>
      </c>
      <c r="N71" s="1685">
        <v>62036</v>
      </c>
    </row>
    <row r="72" spans="2:14" x14ac:dyDescent="0.25">
      <c r="B72" s="1718"/>
      <c r="C72" s="1678"/>
      <c r="D72" s="1679"/>
      <c r="E72" s="1680" t="s">
        <v>485</v>
      </c>
      <c r="F72" s="1681" t="s">
        <v>311</v>
      </c>
      <c r="G72" s="1680" t="s">
        <v>311</v>
      </c>
      <c r="H72" s="1681" t="s">
        <v>1197</v>
      </c>
      <c r="I72" s="1680" t="s">
        <v>1100</v>
      </c>
      <c r="J72" s="1682">
        <v>1.2249999999999999</v>
      </c>
      <c r="K72" s="1683">
        <v>0</v>
      </c>
      <c r="L72" s="1684">
        <v>0</v>
      </c>
      <c r="M72" s="1681" t="s">
        <v>1435</v>
      </c>
      <c r="N72" s="1685"/>
    </row>
    <row r="73" spans="2:14" x14ac:dyDescent="0.25">
      <c r="B73" s="1718"/>
      <c r="C73" s="1678"/>
      <c r="D73" s="1679"/>
      <c r="E73" s="1680" t="s">
        <v>487</v>
      </c>
      <c r="F73" s="1681" t="s">
        <v>311</v>
      </c>
      <c r="G73" s="1680" t="s">
        <v>311</v>
      </c>
      <c r="H73" s="1681" t="s">
        <v>1197</v>
      </c>
      <c r="I73" s="1680" t="s">
        <v>1100</v>
      </c>
      <c r="J73" s="1682">
        <v>1.2249999999999999</v>
      </c>
      <c r="K73" s="1683">
        <v>0.4499999999999999</v>
      </c>
      <c r="L73" s="1684">
        <v>1004.9680000000001</v>
      </c>
      <c r="M73" s="1681" t="s">
        <v>1435</v>
      </c>
      <c r="N73" s="1685">
        <v>89352</v>
      </c>
    </row>
    <row r="74" spans="2:14" x14ac:dyDescent="0.25">
      <c r="B74" s="1718"/>
      <c r="C74" s="1678"/>
      <c r="D74" s="1679"/>
      <c r="E74" s="1680" t="s">
        <v>1596</v>
      </c>
      <c r="F74" s="1681" t="s">
        <v>311</v>
      </c>
      <c r="G74" s="1680" t="s">
        <v>311</v>
      </c>
      <c r="H74" s="1681" t="s">
        <v>1197</v>
      </c>
      <c r="I74" s="1680" t="s">
        <v>1100</v>
      </c>
      <c r="J74" s="1682">
        <v>1.9999999999999998</v>
      </c>
      <c r="K74" s="1683">
        <v>0</v>
      </c>
      <c r="L74" s="1684">
        <v>27.428000000000001</v>
      </c>
      <c r="M74" s="1681" t="s">
        <v>1435</v>
      </c>
      <c r="N74" s="1685">
        <v>2269</v>
      </c>
    </row>
    <row r="75" spans="2:14" x14ac:dyDescent="0.25">
      <c r="B75" s="1718"/>
      <c r="C75" s="1678"/>
      <c r="D75" s="1679"/>
      <c r="E75" s="1680" t="s">
        <v>1619</v>
      </c>
      <c r="F75" s="1681" t="s">
        <v>311</v>
      </c>
      <c r="G75" s="1680" t="s">
        <v>311</v>
      </c>
      <c r="H75" s="1681" t="s">
        <v>1197</v>
      </c>
      <c r="I75" s="1680" t="s">
        <v>1100</v>
      </c>
      <c r="J75" s="1682">
        <v>2</v>
      </c>
      <c r="K75" s="1683">
        <v>1.96</v>
      </c>
      <c r="L75" s="1684">
        <v>1520.6849999999999</v>
      </c>
      <c r="M75" s="1681" t="s">
        <v>1435</v>
      </c>
      <c r="N75" s="1685">
        <v>130116</v>
      </c>
    </row>
    <row r="76" spans="2:14" x14ac:dyDescent="0.25">
      <c r="B76" s="1718"/>
      <c r="C76" s="1678"/>
      <c r="D76" s="1679"/>
      <c r="E76" s="1680" t="s">
        <v>1678</v>
      </c>
      <c r="F76" s="1681" t="s">
        <v>311</v>
      </c>
      <c r="G76" s="1680" t="s">
        <v>311</v>
      </c>
      <c r="H76" s="1681" t="s">
        <v>1197</v>
      </c>
      <c r="I76" s="1680" t="s">
        <v>1100</v>
      </c>
      <c r="J76" s="1682">
        <v>2.0000000000000004</v>
      </c>
      <c r="K76" s="1683">
        <v>1.9600000000000002</v>
      </c>
      <c r="L76" s="1684">
        <v>4629.3980000000001</v>
      </c>
      <c r="M76" s="1681" t="s">
        <v>1435</v>
      </c>
      <c r="N76" s="1685">
        <v>403526</v>
      </c>
    </row>
    <row r="77" spans="2:14" x14ac:dyDescent="0.25">
      <c r="B77" s="1718"/>
      <c r="C77" s="1678"/>
      <c r="D77" s="1679"/>
      <c r="E77" s="1680" t="s">
        <v>1679</v>
      </c>
      <c r="F77" s="1681" t="s">
        <v>311</v>
      </c>
      <c r="G77" s="1680" t="s">
        <v>311</v>
      </c>
      <c r="H77" s="1681" t="s">
        <v>1197</v>
      </c>
      <c r="I77" s="1680" t="s">
        <v>1100</v>
      </c>
      <c r="J77" s="1682">
        <v>0.99999999999999989</v>
      </c>
      <c r="K77" s="1683">
        <v>0.49999999999999994</v>
      </c>
      <c r="L77" s="1684">
        <v>232.50799999999998</v>
      </c>
      <c r="M77" s="1681" t="s">
        <v>1435</v>
      </c>
      <c r="N77" s="1685">
        <v>19607</v>
      </c>
    </row>
    <row r="78" spans="2:14" x14ac:dyDescent="0.25">
      <c r="B78" s="1718"/>
      <c r="C78" s="1678"/>
      <c r="D78" s="1679"/>
      <c r="E78" s="1680" t="s">
        <v>1805</v>
      </c>
      <c r="F78" s="1681" t="s">
        <v>311</v>
      </c>
      <c r="G78" s="1680" t="s">
        <v>311</v>
      </c>
      <c r="H78" s="1681" t="s">
        <v>1197</v>
      </c>
      <c r="I78" s="1680" t="s">
        <v>1100</v>
      </c>
      <c r="J78" s="1682">
        <v>2</v>
      </c>
      <c r="K78" s="1683">
        <v>0.6</v>
      </c>
      <c r="L78" s="1684">
        <v>501.78200000000004</v>
      </c>
      <c r="M78" s="1681" t="s">
        <v>1435</v>
      </c>
      <c r="N78" s="1685">
        <v>44870</v>
      </c>
    </row>
    <row r="79" spans="2:14" x14ac:dyDescent="0.25">
      <c r="B79" s="1718"/>
      <c r="C79" s="1678"/>
      <c r="D79" s="1679"/>
      <c r="E79" s="1680" t="s">
        <v>1807</v>
      </c>
      <c r="F79" s="1681" t="s">
        <v>311</v>
      </c>
      <c r="G79" s="1680" t="s">
        <v>311</v>
      </c>
      <c r="H79" s="1681" t="s">
        <v>1197</v>
      </c>
      <c r="I79" s="1680" t="s">
        <v>1100</v>
      </c>
      <c r="J79" s="1682">
        <v>1</v>
      </c>
      <c r="K79" s="1683">
        <v>0.55000000000000004</v>
      </c>
      <c r="L79" s="1684">
        <v>259.32599999999996</v>
      </c>
      <c r="M79" s="1681" t="s">
        <v>1435</v>
      </c>
      <c r="N79" s="1685">
        <v>22851</v>
      </c>
    </row>
    <row r="80" spans="2:14" x14ac:dyDescent="0.25">
      <c r="B80" s="1718"/>
      <c r="C80" s="1678"/>
      <c r="D80" s="1679" t="s">
        <v>395</v>
      </c>
      <c r="E80" s="1680" t="s">
        <v>489</v>
      </c>
      <c r="F80" s="1681" t="s">
        <v>311</v>
      </c>
      <c r="G80" s="1680" t="s">
        <v>311</v>
      </c>
      <c r="H80" s="1681" t="s">
        <v>1197</v>
      </c>
      <c r="I80" s="1680" t="s">
        <v>1100</v>
      </c>
      <c r="J80" s="1682">
        <v>0.5</v>
      </c>
      <c r="K80" s="1683">
        <v>0</v>
      </c>
      <c r="L80" s="1684">
        <v>0</v>
      </c>
      <c r="M80" s="1681" t="s">
        <v>1435</v>
      </c>
      <c r="N80" s="1685">
        <v>0</v>
      </c>
    </row>
    <row r="81" spans="2:14" x14ac:dyDescent="0.25">
      <c r="B81" s="1718"/>
      <c r="C81" s="1678"/>
      <c r="D81" s="1679"/>
      <c r="E81" s="1680" t="s">
        <v>491</v>
      </c>
      <c r="F81" s="1681" t="s">
        <v>311</v>
      </c>
      <c r="G81" s="1680" t="s">
        <v>311</v>
      </c>
      <c r="H81" s="1681" t="s">
        <v>1197</v>
      </c>
      <c r="I81" s="1680" t="s">
        <v>1100</v>
      </c>
      <c r="J81" s="1682">
        <v>0.46799999999999992</v>
      </c>
      <c r="K81" s="1683">
        <v>0</v>
      </c>
      <c r="L81" s="1684">
        <v>0</v>
      </c>
      <c r="M81" s="1681" t="s">
        <v>1435</v>
      </c>
      <c r="N81" s="1685">
        <v>0</v>
      </c>
    </row>
    <row r="82" spans="2:14" x14ac:dyDescent="0.25">
      <c r="B82" s="1718"/>
      <c r="C82" s="1678"/>
      <c r="D82" s="1679"/>
      <c r="E82" s="1680" t="s">
        <v>1618</v>
      </c>
      <c r="F82" s="1681" t="s">
        <v>311</v>
      </c>
      <c r="G82" s="1680" t="s">
        <v>311</v>
      </c>
      <c r="H82" s="1681" t="s">
        <v>1197</v>
      </c>
      <c r="I82" s="1680" t="s">
        <v>1100</v>
      </c>
      <c r="J82" s="1682">
        <v>0.35099999999999998</v>
      </c>
      <c r="K82" s="1683">
        <v>0.28100000000000003</v>
      </c>
      <c r="L82" s="1684">
        <v>321.37600000000003</v>
      </c>
      <c r="M82" s="1681" t="s">
        <v>1435</v>
      </c>
      <c r="N82" s="1685">
        <v>51193</v>
      </c>
    </row>
    <row r="83" spans="2:14" x14ac:dyDescent="0.25">
      <c r="B83" s="1718"/>
      <c r="C83" s="1678"/>
      <c r="D83" s="1679"/>
      <c r="E83" s="1680" t="s">
        <v>1682</v>
      </c>
      <c r="F83" s="1681" t="s">
        <v>311</v>
      </c>
      <c r="G83" s="1680" t="s">
        <v>311</v>
      </c>
      <c r="H83" s="1681" t="s">
        <v>1197</v>
      </c>
      <c r="I83" s="1680" t="s">
        <v>1100</v>
      </c>
      <c r="J83" s="1682">
        <v>0.48</v>
      </c>
      <c r="K83" s="1683">
        <v>0.35999999999999993</v>
      </c>
      <c r="L83" s="1684">
        <v>869.59400000000005</v>
      </c>
      <c r="M83" s="1681" t="s">
        <v>1435</v>
      </c>
      <c r="N83" s="1685">
        <v>101063</v>
      </c>
    </row>
    <row r="84" spans="2:14" x14ac:dyDescent="0.25">
      <c r="B84" s="1718"/>
      <c r="C84" s="1678"/>
      <c r="D84" s="1679" t="s">
        <v>396</v>
      </c>
      <c r="E84" s="1680" t="s">
        <v>494</v>
      </c>
      <c r="F84" s="1681" t="s">
        <v>311</v>
      </c>
      <c r="G84" s="1680" t="s">
        <v>311</v>
      </c>
      <c r="H84" s="1681" t="s">
        <v>1197</v>
      </c>
      <c r="I84" s="1680" t="s">
        <v>1100</v>
      </c>
      <c r="J84" s="1682">
        <v>3.1E-2</v>
      </c>
      <c r="K84" s="1683">
        <v>2.4999999999999998E-2</v>
      </c>
      <c r="L84" s="1684">
        <v>16.974</v>
      </c>
      <c r="M84" s="1681" t="s">
        <v>1435</v>
      </c>
      <c r="N84" s="1685">
        <v>3265</v>
      </c>
    </row>
    <row r="85" spans="2:14" x14ac:dyDescent="0.25">
      <c r="B85" s="1718"/>
      <c r="C85" s="1678"/>
      <c r="D85" s="1679"/>
      <c r="E85" s="1680" t="s">
        <v>496</v>
      </c>
      <c r="F85" s="1681" t="s">
        <v>311</v>
      </c>
      <c r="G85" s="1680" t="s">
        <v>311</v>
      </c>
      <c r="H85" s="1681" t="s">
        <v>1197</v>
      </c>
      <c r="I85" s="1680" t="s">
        <v>1100</v>
      </c>
      <c r="J85" s="1682">
        <v>3.1E-2</v>
      </c>
      <c r="K85" s="1683">
        <v>2.4999999999999998E-2</v>
      </c>
      <c r="L85" s="1684">
        <v>0</v>
      </c>
      <c r="M85" s="1681" t="s">
        <v>1435</v>
      </c>
      <c r="N85" s="1685">
        <v>0</v>
      </c>
    </row>
    <row r="86" spans="2:14" x14ac:dyDescent="0.25">
      <c r="B86" s="1718"/>
      <c r="C86" s="1678"/>
      <c r="D86" s="1679" t="s">
        <v>397</v>
      </c>
      <c r="E86" s="1680" t="s">
        <v>500</v>
      </c>
      <c r="F86" s="1681" t="s">
        <v>311</v>
      </c>
      <c r="G86" s="1680" t="s">
        <v>311</v>
      </c>
      <c r="H86" s="1681" t="s">
        <v>1197</v>
      </c>
      <c r="I86" s="1680" t="s">
        <v>1100</v>
      </c>
      <c r="J86" s="1682">
        <v>2</v>
      </c>
      <c r="K86" s="1683">
        <v>1.2</v>
      </c>
      <c r="L86" s="1684">
        <v>2505.2830000000004</v>
      </c>
      <c r="M86" s="1681" t="s">
        <v>1435</v>
      </c>
      <c r="N86" s="1685">
        <v>223989</v>
      </c>
    </row>
    <row r="87" spans="2:14" x14ac:dyDescent="0.25">
      <c r="B87" s="1718"/>
      <c r="C87" s="1678"/>
      <c r="D87" s="1679"/>
      <c r="E87" s="1680" t="s">
        <v>502</v>
      </c>
      <c r="F87" s="1681" t="s">
        <v>311</v>
      </c>
      <c r="G87" s="1680" t="s">
        <v>311</v>
      </c>
      <c r="H87" s="1681" t="s">
        <v>1197</v>
      </c>
      <c r="I87" s="1680" t="s">
        <v>1100</v>
      </c>
      <c r="J87" s="1682">
        <v>0.5</v>
      </c>
      <c r="K87" s="1683">
        <v>0</v>
      </c>
      <c r="L87" s="1684">
        <v>0</v>
      </c>
      <c r="M87" s="1681" t="s">
        <v>1435</v>
      </c>
      <c r="N87" s="1685">
        <v>0</v>
      </c>
    </row>
    <row r="88" spans="2:14" x14ac:dyDescent="0.25">
      <c r="B88" s="1718"/>
      <c r="C88" s="1678"/>
      <c r="D88" s="1679"/>
      <c r="E88" s="1680" t="s">
        <v>504</v>
      </c>
      <c r="F88" s="1681" t="s">
        <v>311</v>
      </c>
      <c r="G88" s="1680" t="s">
        <v>311</v>
      </c>
      <c r="H88" s="1681" t="s">
        <v>1197</v>
      </c>
      <c r="I88" s="1680" t="s">
        <v>1100</v>
      </c>
      <c r="J88" s="1682">
        <v>0.5</v>
      </c>
      <c r="K88" s="1683">
        <v>0.3</v>
      </c>
      <c r="L88" s="1684">
        <v>613.67999999999995</v>
      </c>
      <c r="M88" s="1681" t="s">
        <v>1435</v>
      </c>
      <c r="N88" s="1685">
        <v>54712</v>
      </c>
    </row>
    <row r="89" spans="2:14" x14ac:dyDescent="0.25">
      <c r="B89" s="1718"/>
      <c r="C89" s="1678"/>
      <c r="D89" s="1679"/>
      <c r="E89" s="1680" t="s">
        <v>506</v>
      </c>
      <c r="F89" s="1681" t="s">
        <v>311</v>
      </c>
      <c r="G89" s="1680" t="s">
        <v>311</v>
      </c>
      <c r="H89" s="1681" t="s">
        <v>1197</v>
      </c>
      <c r="I89" s="1680" t="s">
        <v>1100</v>
      </c>
      <c r="J89" s="1682">
        <v>0.6</v>
      </c>
      <c r="K89" s="1683">
        <v>0.39999999999999997</v>
      </c>
      <c r="L89" s="1684">
        <v>501.67999999999995</v>
      </c>
      <c r="M89" s="1681" t="s">
        <v>1435</v>
      </c>
      <c r="N89" s="1685">
        <v>49724</v>
      </c>
    </row>
    <row r="90" spans="2:14" x14ac:dyDescent="0.25">
      <c r="B90" s="1718"/>
      <c r="C90" s="1678"/>
      <c r="D90" s="1679"/>
      <c r="E90" s="1680" t="s">
        <v>508</v>
      </c>
      <c r="F90" s="1681" t="s">
        <v>311</v>
      </c>
      <c r="G90" s="1680" t="s">
        <v>311</v>
      </c>
      <c r="H90" s="1681" t="s">
        <v>1197</v>
      </c>
      <c r="I90" s="1680" t="s">
        <v>1100</v>
      </c>
      <c r="J90" s="1682">
        <v>1.2249999999999999</v>
      </c>
      <c r="K90" s="1683">
        <v>0.70000000000000007</v>
      </c>
      <c r="L90" s="1684">
        <v>628.75800000000004</v>
      </c>
      <c r="M90" s="1681" t="s">
        <v>1435</v>
      </c>
      <c r="N90" s="1685">
        <v>57324</v>
      </c>
    </row>
    <row r="91" spans="2:14" x14ac:dyDescent="0.25">
      <c r="B91" s="1718"/>
      <c r="C91" s="1678"/>
      <c r="D91" s="1679"/>
      <c r="E91" s="1680" t="s">
        <v>1676</v>
      </c>
      <c r="F91" s="1681" t="s">
        <v>311</v>
      </c>
      <c r="G91" s="1680" t="s">
        <v>311</v>
      </c>
      <c r="H91" s="1681" t="s">
        <v>1197</v>
      </c>
      <c r="I91" s="1680" t="s">
        <v>1100</v>
      </c>
      <c r="J91" s="1682">
        <v>2</v>
      </c>
      <c r="K91" s="1683">
        <v>1.2</v>
      </c>
      <c r="L91" s="1684">
        <v>3833.6469999999999</v>
      </c>
      <c r="M91" s="1681" t="s">
        <v>1435</v>
      </c>
      <c r="N91" s="1685">
        <v>345179</v>
      </c>
    </row>
    <row r="92" spans="2:14" x14ac:dyDescent="0.25">
      <c r="B92" s="1718"/>
      <c r="C92" s="1678"/>
      <c r="D92" s="1679" t="s">
        <v>404</v>
      </c>
      <c r="E92" s="1680" t="s">
        <v>519</v>
      </c>
      <c r="F92" s="1681" t="s">
        <v>311</v>
      </c>
      <c r="G92" s="1680" t="s">
        <v>311</v>
      </c>
      <c r="H92" s="1681" t="s">
        <v>1197</v>
      </c>
      <c r="I92" s="1680" t="s">
        <v>1100</v>
      </c>
      <c r="J92" s="1682">
        <v>0.18000000000000005</v>
      </c>
      <c r="K92" s="1683">
        <v>0.08</v>
      </c>
      <c r="L92" s="1684">
        <v>0</v>
      </c>
      <c r="M92" s="1681" t="s">
        <v>1435</v>
      </c>
      <c r="N92" s="1685">
        <v>0</v>
      </c>
    </row>
    <row r="93" spans="2:14" x14ac:dyDescent="0.25">
      <c r="B93" s="1718"/>
      <c r="C93" s="1678"/>
      <c r="D93" s="1679"/>
      <c r="E93" s="1680" t="s">
        <v>521</v>
      </c>
      <c r="F93" s="1681" t="s">
        <v>311</v>
      </c>
      <c r="G93" s="1680" t="s">
        <v>311</v>
      </c>
      <c r="H93" s="1681" t="s">
        <v>1197</v>
      </c>
      <c r="I93" s="1680" t="s">
        <v>1100</v>
      </c>
      <c r="J93" s="1682">
        <v>0.20800000000000005</v>
      </c>
      <c r="K93" s="1683">
        <v>0.14000000000000001</v>
      </c>
      <c r="L93" s="1684">
        <v>47.382000000000005</v>
      </c>
      <c r="M93" s="1681" t="s">
        <v>1435</v>
      </c>
      <c r="N93" s="1685">
        <v>5866</v>
      </c>
    </row>
    <row r="94" spans="2:14" x14ac:dyDescent="0.25">
      <c r="B94" s="1718"/>
      <c r="C94" s="1678"/>
      <c r="D94" s="1679"/>
      <c r="E94" s="1680" t="s">
        <v>523</v>
      </c>
      <c r="F94" s="1681" t="s">
        <v>311</v>
      </c>
      <c r="G94" s="1680" t="s">
        <v>311</v>
      </c>
      <c r="H94" s="1681" t="s">
        <v>1197</v>
      </c>
      <c r="I94" s="1680" t="s">
        <v>1100</v>
      </c>
      <c r="J94" s="1682">
        <v>0.20800000000000005</v>
      </c>
      <c r="K94" s="1683">
        <v>0.16999999999999996</v>
      </c>
      <c r="L94" s="1684">
        <v>5.988999999999999</v>
      </c>
      <c r="M94" s="1681" t="s">
        <v>1435</v>
      </c>
      <c r="N94" s="1685">
        <v>751</v>
      </c>
    </row>
    <row r="95" spans="2:14" x14ac:dyDescent="0.25">
      <c r="B95" s="1718"/>
      <c r="C95" s="1678"/>
      <c r="D95" s="1679"/>
      <c r="E95" s="1680" t="s">
        <v>1620</v>
      </c>
      <c r="F95" s="1681" t="s">
        <v>311</v>
      </c>
      <c r="G95" s="1680" t="s">
        <v>311</v>
      </c>
      <c r="H95" s="1681" t="s">
        <v>1197</v>
      </c>
      <c r="I95" s="1680" t="s">
        <v>1100</v>
      </c>
      <c r="J95" s="1682">
        <v>0.4499999999999999</v>
      </c>
      <c r="K95" s="1683">
        <v>0.18000000000000005</v>
      </c>
      <c r="L95" s="1684">
        <v>602.86500000000012</v>
      </c>
      <c r="M95" s="1681" t="s">
        <v>1435</v>
      </c>
      <c r="N95" s="1685">
        <v>49138</v>
      </c>
    </row>
    <row r="96" spans="2:14" x14ac:dyDescent="0.25">
      <c r="B96" s="1718"/>
      <c r="C96" s="1678"/>
      <c r="D96" s="1679"/>
      <c r="E96" s="1680" t="s">
        <v>1796</v>
      </c>
      <c r="F96" s="1681" t="s">
        <v>311</v>
      </c>
      <c r="G96" s="1680" t="s">
        <v>311</v>
      </c>
      <c r="H96" s="1681" t="s">
        <v>1197</v>
      </c>
      <c r="I96" s="1680" t="s">
        <v>1100</v>
      </c>
      <c r="J96" s="1682">
        <v>0.35199999999999992</v>
      </c>
      <c r="K96" s="1683">
        <v>0.28000000000000003</v>
      </c>
      <c r="L96" s="1684">
        <v>1070.0819999999999</v>
      </c>
      <c r="M96" s="1681" t="s">
        <v>1435</v>
      </c>
      <c r="N96" s="1685">
        <v>85814</v>
      </c>
    </row>
    <row r="97" spans="2:14" x14ac:dyDescent="0.25">
      <c r="B97" s="1718"/>
      <c r="C97" s="1678"/>
      <c r="D97" s="1679" t="s">
        <v>409</v>
      </c>
      <c r="E97" s="1680" t="s">
        <v>531</v>
      </c>
      <c r="F97" s="1681" t="s">
        <v>311</v>
      </c>
      <c r="G97" s="1680" t="s">
        <v>311</v>
      </c>
      <c r="H97" s="1681" t="s">
        <v>1196</v>
      </c>
      <c r="I97" s="1680" t="s">
        <v>1100</v>
      </c>
      <c r="J97" s="1682">
        <v>1</v>
      </c>
      <c r="K97" s="1683">
        <v>0.94999999999999973</v>
      </c>
      <c r="L97" s="1684">
        <v>0</v>
      </c>
      <c r="M97" s="1681" t="s">
        <v>1435</v>
      </c>
      <c r="N97" s="1685">
        <v>0</v>
      </c>
    </row>
    <row r="98" spans="2:14" x14ac:dyDescent="0.25">
      <c r="B98" s="1718"/>
      <c r="C98" s="1678"/>
      <c r="D98" s="1679"/>
      <c r="E98" s="1680" t="s">
        <v>534</v>
      </c>
      <c r="F98" s="1681" t="s">
        <v>311</v>
      </c>
      <c r="G98" s="1680" t="s">
        <v>311</v>
      </c>
      <c r="H98" s="1681" t="s">
        <v>1196</v>
      </c>
      <c r="I98" s="1680" t="s">
        <v>1100</v>
      </c>
      <c r="J98" s="1682">
        <v>0.5</v>
      </c>
      <c r="K98" s="1683">
        <v>0.39999999999999997</v>
      </c>
      <c r="L98" s="1684">
        <v>43.701999999999998</v>
      </c>
      <c r="M98" s="1681" t="s">
        <v>1435</v>
      </c>
      <c r="N98" s="1685">
        <v>3631</v>
      </c>
    </row>
    <row r="99" spans="2:14" x14ac:dyDescent="0.25">
      <c r="B99" s="1718"/>
      <c r="C99" s="1678"/>
      <c r="D99" s="1679"/>
      <c r="E99" s="1680" t="s">
        <v>536</v>
      </c>
      <c r="F99" s="1681" t="s">
        <v>311</v>
      </c>
      <c r="G99" s="1680" t="s">
        <v>311</v>
      </c>
      <c r="H99" s="1681" t="s">
        <v>1196</v>
      </c>
      <c r="I99" s="1680" t="s">
        <v>1100</v>
      </c>
      <c r="J99" s="1682">
        <v>0.5</v>
      </c>
      <c r="K99" s="1683">
        <v>0.4499999999999999</v>
      </c>
      <c r="L99" s="1684">
        <v>23.831999999999997</v>
      </c>
      <c r="M99" s="1681" t="s">
        <v>1435</v>
      </c>
      <c r="N99" s="1685">
        <v>2010</v>
      </c>
    </row>
    <row r="100" spans="2:14" x14ac:dyDescent="0.25">
      <c r="B100" s="1718"/>
      <c r="C100" s="1678"/>
      <c r="D100" s="1679"/>
      <c r="E100" s="1680" t="s">
        <v>1675</v>
      </c>
      <c r="F100" s="1681" t="s">
        <v>311</v>
      </c>
      <c r="G100" s="1680" t="s">
        <v>311</v>
      </c>
      <c r="H100" s="1681" t="s">
        <v>1196</v>
      </c>
      <c r="I100" s="1680" t="s">
        <v>1100</v>
      </c>
      <c r="J100" s="1682">
        <v>4.4000000000000004</v>
      </c>
      <c r="K100" s="1683">
        <v>4</v>
      </c>
      <c r="L100" s="1684">
        <v>626.21100000000001</v>
      </c>
      <c r="M100" s="1681" t="s">
        <v>1435</v>
      </c>
      <c r="N100" s="1685">
        <v>50869</v>
      </c>
    </row>
    <row r="101" spans="2:14" x14ac:dyDescent="0.25">
      <c r="B101" s="1718"/>
      <c r="C101" s="1678"/>
      <c r="D101" s="1679" t="s">
        <v>406</v>
      </c>
      <c r="E101" s="1680" t="s">
        <v>526</v>
      </c>
      <c r="F101" s="1681" t="s">
        <v>311</v>
      </c>
      <c r="G101" s="1680" t="s">
        <v>311</v>
      </c>
      <c r="H101" s="1681" t="s">
        <v>1196</v>
      </c>
      <c r="I101" s="1680" t="s">
        <v>1100</v>
      </c>
      <c r="J101" s="1682">
        <v>0.52</v>
      </c>
      <c r="K101" s="1683">
        <v>0.39999999999999997</v>
      </c>
      <c r="L101" s="1684">
        <v>0</v>
      </c>
      <c r="M101" s="1681" t="s">
        <v>1435</v>
      </c>
      <c r="N101" s="1685">
        <v>0</v>
      </c>
    </row>
    <row r="102" spans="2:14" x14ac:dyDescent="0.25">
      <c r="B102" s="1718"/>
      <c r="C102" s="1678"/>
      <c r="D102" s="1679"/>
      <c r="E102" s="1680" t="s">
        <v>462</v>
      </c>
      <c r="F102" s="1681" t="s">
        <v>311</v>
      </c>
      <c r="G102" s="1680" t="s">
        <v>311</v>
      </c>
      <c r="H102" s="1681" t="s">
        <v>1196</v>
      </c>
      <c r="I102" s="1680" t="s">
        <v>1100</v>
      </c>
      <c r="J102" s="1682">
        <v>6.2399999999999984</v>
      </c>
      <c r="K102" s="1683">
        <v>6</v>
      </c>
      <c r="L102" s="1684">
        <v>12.416</v>
      </c>
      <c r="M102" s="1681" t="s">
        <v>1435</v>
      </c>
      <c r="N102" s="1685">
        <v>570</v>
      </c>
    </row>
    <row r="103" spans="2:14" x14ac:dyDescent="0.25">
      <c r="B103" s="1718"/>
      <c r="C103" s="1678"/>
      <c r="D103" s="1679"/>
      <c r="E103" s="1680"/>
      <c r="F103" s="1681"/>
      <c r="G103" s="1680"/>
      <c r="H103" s="1681"/>
      <c r="I103" s="1680"/>
      <c r="J103" s="1682"/>
      <c r="K103" s="1683"/>
      <c r="L103" s="1684"/>
      <c r="M103" s="1681" t="s">
        <v>1864</v>
      </c>
      <c r="N103" s="1685">
        <v>0</v>
      </c>
    </row>
    <row r="104" spans="2:14" x14ac:dyDescent="0.25">
      <c r="B104" s="1718"/>
      <c r="C104" s="1678"/>
      <c r="D104" s="1679"/>
      <c r="E104" s="1680" t="s">
        <v>464</v>
      </c>
      <c r="F104" s="1681" t="s">
        <v>311</v>
      </c>
      <c r="G104" s="1680" t="s">
        <v>311</v>
      </c>
      <c r="H104" s="1681" t="s">
        <v>1196</v>
      </c>
      <c r="I104" s="1680" t="s">
        <v>1100</v>
      </c>
      <c r="J104" s="1682">
        <v>6.2399999999999984</v>
      </c>
      <c r="K104" s="1683">
        <v>6</v>
      </c>
      <c r="L104" s="1684">
        <v>4.9909999999999997</v>
      </c>
      <c r="M104" s="1681" t="s">
        <v>1435</v>
      </c>
      <c r="N104" s="1685">
        <v>592</v>
      </c>
    </row>
    <row r="105" spans="2:14" x14ac:dyDescent="0.25">
      <c r="B105" s="1718"/>
      <c r="C105" s="1678"/>
      <c r="D105" s="1679"/>
      <c r="E105" s="1680"/>
      <c r="F105" s="1681"/>
      <c r="G105" s="1680"/>
      <c r="H105" s="1681"/>
      <c r="I105" s="1680"/>
      <c r="J105" s="1682"/>
      <c r="K105" s="1683"/>
      <c r="L105" s="1684"/>
      <c r="M105" s="1681" t="s">
        <v>1864</v>
      </c>
      <c r="N105" s="1685">
        <v>0</v>
      </c>
    </row>
    <row r="106" spans="2:14" x14ac:dyDescent="0.25">
      <c r="B106" s="1718"/>
      <c r="C106" s="1678"/>
      <c r="D106" s="1679" t="s">
        <v>411</v>
      </c>
      <c r="E106" s="1680" t="s">
        <v>1577</v>
      </c>
      <c r="F106" s="1681" t="s">
        <v>311</v>
      </c>
      <c r="G106" s="1680" t="s">
        <v>311</v>
      </c>
      <c r="H106" s="1681" t="s">
        <v>1196</v>
      </c>
      <c r="I106" s="1680" t="s">
        <v>1100</v>
      </c>
      <c r="J106" s="1682">
        <v>1.1000000000000001</v>
      </c>
      <c r="K106" s="1683">
        <v>0.79999999999999993</v>
      </c>
      <c r="L106" s="1684">
        <v>572.55600000000004</v>
      </c>
      <c r="M106" s="1681" t="s">
        <v>1435</v>
      </c>
      <c r="N106" s="1685">
        <v>52346</v>
      </c>
    </row>
    <row r="107" spans="2:14" x14ac:dyDescent="0.25">
      <c r="B107" s="1718"/>
      <c r="C107" s="1678"/>
      <c r="D107" s="1679" t="s">
        <v>413</v>
      </c>
      <c r="E107" s="1680" t="s">
        <v>541</v>
      </c>
      <c r="F107" s="1681" t="s">
        <v>311</v>
      </c>
      <c r="G107" s="1680" t="s">
        <v>311</v>
      </c>
      <c r="H107" s="1681" t="s">
        <v>1197</v>
      </c>
      <c r="I107" s="1680" t="s">
        <v>1100</v>
      </c>
      <c r="J107" s="1682">
        <v>0.43</v>
      </c>
      <c r="K107" s="1683">
        <v>0.3</v>
      </c>
      <c r="L107" s="1684">
        <v>608.24</v>
      </c>
      <c r="M107" s="1681" t="s">
        <v>1435</v>
      </c>
      <c r="N107" s="1685">
        <v>75705</v>
      </c>
    </row>
    <row r="108" spans="2:14" x14ac:dyDescent="0.25">
      <c r="B108" s="1718"/>
      <c r="C108" s="1678"/>
      <c r="D108" s="1679"/>
      <c r="E108" s="1680" t="s">
        <v>1804</v>
      </c>
      <c r="F108" s="1681" t="s">
        <v>311</v>
      </c>
      <c r="G108" s="1680" t="s">
        <v>311</v>
      </c>
      <c r="H108" s="1681" t="s">
        <v>1197</v>
      </c>
      <c r="I108" s="1680" t="s">
        <v>1100</v>
      </c>
      <c r="J108" s="1682">
        <v>0.36499999999999999</v>
      </c>
      <c r="K108" s="1683">
        <v>0.3</v>
      </c>
      <c r="L108" s="1684">
        <v>205.14699999999999</v>
      </c>
      <c r="M108" s="1681" t="s">
        <v>1435</v>
      </c>
      <c r="N108" s="1685">
        <v>25562</v>
      </c>
    </row>
    <row r="109" spans="2:14" x14ac:dyDescent="0.25">
      <c r="B109" s="1718"/>
      <c r="C109" s="1678"/>
      <c r="D109" s="1679" t="s">
        <v>414</v>
      </c>
      <c r="E109" s="1680" t="s">
        <v>544</v>
      </c>
      <c r="F109" s="1681" t="s">
        <v>311</v>
      </c>
      <c r="G109" s="1680" t="s">
        <v>311</v>
      </c>
      <c r="H109" s="1681" t="s">
        <v>1197</v>
      </c>
      <c r="I109" s="1680" t="s">
        <v>1100</v>
      </c>
      <c r="J109" s="1682">
        <v>0.22000000000000006</v>
      </c>
      <c r="K109" s="1683">
        <v>0</v>
      </c>
      <c r="L109" s="1684">
        <v>0</v>
      </c>
      <c r="M109" s="1681" t="s">
        <v>1435</v>
      </c>
      <c r="N109" s="1685">
        <v>0</v>
      </c>
    </row>
    <row r="110" spans="2:14" x14ac:dyDescent="0.25">
      <c r="B110" s="1718"/>
      <c r="C110" s="1678"/>
      <c r="D110" s="1679"/>
      <c r="E110" s="1680" t="s">
        <v>546</v>
      </c>
      <c r="F110" s="1681" t="s">
        <v>311</v>
      </c>
      <c r="G110" s="1680" t="s">
        <v>311</v>
      </c>
      <c r="H110" s="1681" t="s">
        <v>1197</v>
      </c>
      <c r="I110" s="1680" t="s">
        <v>1100</v>
      </c>
      <c r="J110" s="1682">
        <v>0.48</v>
      </c>
      <c r="K110" s="1683">
        <v>0</v>
      </c>
      <c r="L110" s="1684">
        <v>0</v>
      </c>
      <c r="M110" s="1681" t="s">
        <v>1435</v>
      </c>
      <c r="N110" s="1685">
        <v>0</v>
      </c>
    </row>
    <row r="111" spans="2:14" x14ac:dyDescent="0.25">
      <c r="B111" s="1718"/>
      <c r="C111" s="1678"/>
      <c r="D111" s="1679"/>
      <c r="E111" s="1680" t="s">
        <v>1621</v>
      </c>
      <c r="F111" s="1681" t="s">
        <v>311</v>
      </c>
      <c r="G111" s="1680" t="s">
        <v>311</v>
      </c>
      <c r="H111" s="1681" t="s">
        <v>1197</v>
      </c>
      <c r="I111" s="1680" t="s">
        <v>1100</v>
      </c>
      <c r="J111" s="1682">
        <v>0</v>
      </c>
      <c r="K111" s="1683">
        <v>0</v>
      </c>
      <c r="L111" s="1684">
        <v>0</v>
      </c>
      <c r="M111" s="1681" t="s">
        <v>1435</v>
      </c>
      <c r="N111" s="1685">
        <v>0</v>
      </c>
    </row>
    <row r="112" spans="2:14" x14ac:dyDescent="0.25">
      <c r="B112" s="1718"/>
      <c r="C112" s="1678"/>
      <c r="D112" s="1679"/>
      <c r="E112" s="1680" t="s">
        <v>1680</v>
      </c>
      <c r="F112" s="1681" t="s">
        <v>311</v>
      </c>
      <c r="G112" s="1680" t="s">
        <v>311</v>
      </c>
      <c r="H112" s="1681" t="s">
        <v>1197</v>
      </c>
      <c r="I112" s="1680" t="s">
        <v>1100</v>
      </c>
      <c r="J112" s="1682">
        <v>0.4549999999999999</v>
      </c>
      <c r="K112" s="1683">
        <v>0.39999999999999997</v>
      </c>
      <c r="L112" s="1684">
        <v>1155.124</v>
      </c>
      <c r="M112" s="1681" t="s">
        <v>1435</v>
      </c>
      <c r="N112" s="1685">
        <v>118784</v>
      </c>
    </row>
    <row r="113" spans="2:14" x14ac:dyDescent="0.25">
      <c r="B113" s="1718"/>
      <c r="C113" s="1678"/>
      <c r="D113" s="1679"/>
      <c r="E113" s="1680" t="s">
        <v>1808</v>
      </c>
      <c r="F113" s="1681" t="s">
        <v>311</v>
      </c>
      <c r="G113" s="1680" t="s">
        <v>311</v>
      </c>
      <c r="H113" s="1681" t="s">
        <v>1197</v>
      </c>
      <c r="I113" s="1680" t="s">
        <v>1100</v>
      </c>
      <c r="J113" s="1682">
        <v>0.48</v>
      </c>
      <c r="K113" s="1683">
        <v>0.45</v>
      </c>
      <c r="L113" s="1684">
        <v>228.12</v>
      </c>
      <c r="M113" s="1681" t="s">
        <v>1435</v>
      </c>
      <c r="N113" s="1685">
        <v>21231</v>
      </c>
    </row>
    <row r="114" spans="2:14" x14ac:dyDescent="0.25">
      <c r="B114" s="1718"/>
      <c r="C114" s="1678"/>
      <c r="D114" s="1679" t="s">
        <v>415</v>
      </c>
      <c r="E114" s="1680" t="s">
        <v>445</v>
      </c>
      <c r="F114" s="1681" t="s">
        <v>311</v>
      </c>
      <c r="G114" s="1680" t="s">
        <v>311</v>
      </c>
      <c r="H114" s="1681" t="s">
        <v>1197</v>
      </c>
      <c r="I114" s="1680" t="s">
        <v>1100</v>
      </c>
      <c r="J114" s="1682">
        <v>0.13</v>
      </c>
      <c r="K114" s="1683">
        <v>9.9999999999999992E-2</v>
      </c>
      <c r="L114" s="1684">
        <v>0</v>
      </c>
      <c r="M114" s="1681" t="s">
        <v>1435</v>
      </c>
      <c r="N114" s="1685">
        <v>0</v>
      </c>
    </row>
    <row r="115" spans="2:14" x14ac:dyDescent="0.25">
      <c r="B115" s="1718"/>
      <c r="C115" s="1678"/>
      <c r="D115" s="1679"/>
      <c r="E115" s="1680" t="s">
        <v>549</v>
      </c>
      <c r="F115" s="1681" t="s">
        <v>311</v>
      </c>
      <c r="G115" s="1680" t="s">
        <v>311</v>
      </c>
      <c r="H115" s="1681" t="s">
        <v>1197</v>
      </c>
      <c r="I115" s="1680" t="s">
        <v>1100</v>
      </c>
      <c r="J115" s="1682">
        <v>0.27299999999999996</v>
      </c>
      <c r="K115" s="1683">
        <v>0.19999999999999998</v>
      </c>
      <c r="L115" s="1684">
        <v>0</v>
      </c>
      <c r="M115" s="1681" t="s">
        <v>1435</v>
      </c>
      <c r="N115" s="1685">
        <v>0</v>
      </c>
    </row>
    <row r="116" spans="2:14" x14ac:dyDescent="0.25">
      <c r="B116" s="1718"/>
      <c r="C116" s="1678"/>
      <c r="D116" s="1679"/>
      <c r="E116" s="1680" t="s">
        <v>1681</v>
      </c>
      <c r="F116" s="1681" t="s">
        <v>311</v>
      </c>
      <c r="G116" s="1680" t="s">
        <v>311</v>
      </c>
      <c r="H116" s="1681" t="s">
        <v>1197</v>
      </c>
      <c r="I116" s="1680" t="s">
        <v>1100</v>
      </c>
      <c r="J116" s="1682">
        <v>0.6</v>
      </c>
      <c r="K116" s="1683">
        <v>0.47999999999999993</v>
      </c>
      <c r="L116" s="1684">
        <v>758.09500000000003</v>
      </c>
      <c r="M116" s="1681" t="s">
        <v>1435</v>
      </c>
      <c r="N116" s="1685">
        <v>79647</v>
      </c>
    </row>
    <row r="117" spans="2:14" x14ac:dyDescent="0.25">
      <c r="B117" s="1718"/>
      <c r="C117" s="1678"/>
      <c r="D117" s="1679" t="s">
        <v>416</v>
      </c>
      <c r="E117" s="1680" t="s">
        <v>553</v>
      </c>
      <c r="F117" s="1681" t="s">
        <v>311</v>
      </c>
      <c r="G117" s="1680" t="s">
        <v>311</v>
      </c>
      <c r="H117" s="1681" t="s">
        <v>1196</v>
      </c>
      <c r="I117" s="1680" t="s">
        <v>1100</v>
      </c>
      <c r="J117" s="1682">
        <v>0.90999999999999981</v>
      </c>
      <c r="K117" s="1683">
        <v>0.79999999999999993</v>
      </c>
      <c r="L117" s="1684">
        <v>152.761</v>
      </c>
      <c r="M117" s="1681" t="s">
        <v>1435</v>
      </c>
      <c r="N117" s="1685">
        <v>10951</v>
      </c>
    </row>
    <row r="118" spans="2:14" x14ac:dyDescent="0.25">
      <c r="B118" s="1718"/>
      <c r="C118" s="1678"/>
      <c r="D118" s="1679"/>
      <c r="E118" s="1680" t="s">
        <v>555</v>
      </c>
      <c r="F118" s="1681" t="s">
        <v>311</v>
      </c>
      <c r="G118" s="1680" t="s">
        <v>311</v>
      </c>
      <c r="H118" s="1681" t="s">
        <v>1196</v>
      </c>
      <c r="I118" s="1680" t="s">
        <v>1100</v>
      </c>
      <c r="J118" s="1682">
        <v>1.3500000000000003</v>
      </c>
      <c r="K118" s="1683">
        <v>1</v>
      </c>
      <c r="L118" s="1684">
        <v>400.471</v>
      </c>
      <c r="M118" s="1681" t="s">
        <v>1435</v>
      </c>
      <c r="N118" s="1685">
        <v>108862</v>
      </c>
    </row>
    <row r="119" spans="2:14" x14ac:dyDescent="0.25">
      <c r="B119" s="1718"/>
      <c r="C119" s="1678"/>
      <c r="D119" s="1679"/>
      <c r="E119" s="1680" t="s">
        <v>557</v>
      </c>
      <c r="F119" s="1681" t="s">
        <v>311</v>
      </c>
      <c r="G119" s="1680" t="s">
        <v>311</v>
      </c>
      <c r="H119" s="1681" t="s">
        <v>1196</v>
      </c>
      <c r="I119" s="1680" t="s">
        <v>1100</v>
      </c>
      <c r="J119" s="1682">
        <v>0.70000000000000007</v>
      </c>
      <c r="K119" s="1683">
        <v>0.5</v>
      </c>
      <c r="L119" s="1684">
        <v>43.404999999999987</v>
      </c>
      <c r="M119" s="1681" t="s">
        <v>1435</v>
      </c>
      <c r="N119" s="1685">
        <v>3699</v>
      </c>
    </row>
    <row r="120" spans="2:14" x14ac:dyDescent="0.25">
      <c r="B120" s="1718"/>
      <c r="C120" s="1678"/>
      <c r="D120" s="1679"/>
      <c r="E120" s="1680" t="s">
        <v>559</v>
      </c>
      <c r="F120" s="1681" t="s">
        <v>311</v>
      </c>
      <c r="G120" s="1680" t="s">
        <v>311</v>
      </c>
      <c r="H120" s="1681" t="s">
        <v>1196</v>
      </c>
      <c r="I120" s="1680" t="s">
        <v>1100</v>
      </c>
      <c r="J120" s="1682">
        <v>0.70000000000000007</v>
      </c>
      <c r="K120" s="1683">
        <v>0.5</v>
      </c>
      <c r="L120" s="1684">
        <v>132.304</v>
      </c>
      <c r="M120" s="1681" t="s">
        <v>1435</v>
      </c>
      <c r="N120" s="1685">
        <v>9484</v>
      </c>
    </row>
    <row r="121" spans="2:14" x14ac:dyDescent="0.25">
      <c r="B121" s="1718"/>
      <c r="C121" s="1678"/>
      <c r="D121" s="1679"/>
      <c r="E121" s="1680" t="s">
        <v>551</v>
      </c>
      <c r="F121" s="1681" t="s">
        <v>311</v>
      </c>
      <c r="G121" s="1680" t="s">
        <v>311</v>
      </c>
      <c r="H121" s="1681" t="s">
        <v>1196</v>
      </c>
      <c r="I121" s="1680" t="s">
        <v>1100</v>
      </c>
      <c r="J121" s="1682">
        <v>1.83</v>
      </c>
      <c r="K121" s="1683">
        <v>1</v>
      </c>
      <c r="L121" s="1684">
        <v>316.53999999999996</v>
      </c>
      <c r="M121" s="1681" t="s">
        <v>1435</v>
      </c>
      <c r="N121" s="1685">
        <v>22118</v>
      </c>
    </row>
    <row r="122" spans="2:14" x14ac:dyDescent="0.25">
      <c r="B122" s="1718"/>
      <c r="C122" s="1678"/>
      <c r="D122" s="1679" t="s">
        <v>418</v>
      </c>
      <c r="E122" s="1680" t="s">
        <v>561</v>
      </c>
      <c r="F122" s="1681" t="s">
        <v>311</v>
      </c>
      <c r="G122" s="1680" t="s">
        <v>311</v>
      </c>
      <c r="H122" s="1681" t="s">
        <v>1197</v>
      </c>
      <c r="I122" s="1680" t="s">
        <v>1100</v>
      </c>
      <c r="J122" s="1682">
        <v>0.13600000000000001</v>
      </c>
      <c r="K122" s="1683">
        <v>0.124</v>
      </c>
      <c r="L122" s="1684">
        <v>98.256</v>
      </c>
      <c r="M122" s="1681" t="s">
        <v>1435</v>
      </c>
      <c r="N122" s="1685">
        <v>16230</v>
      </c>
    </row>
    <row r="123" spans="2:14" x14ac:dyDescent="0.25">
      <c r="B123" s="1718"/>
      <c r="C123" s="1678"/>
      <c r="D123" s="1679"/>
      <c r="E123" s="1680" t="s">
        <v>562</v>
      </c>
      <c r="F123" s="1681" t="s">
        <v>311</v>
      </c>
      <c r="G123" s="1680" t="s">
        <v>311</v>
      </c>
      <c r="H123" s="1681" t="s">
        <v>1197</v>
      </c>
      <c r="I123" s="1680" t="s">
        <v>1100</v>
      </c>
      <c r="J123" s="1682">
        <v>0.13199999999999998</v>
      </c>
      <c r="K123" s="1683">
        <v>0</v>
      </c>
      <c r="L123" s="1684">
        <v>0</v>
      </c>
      <c r="M123" s="1681" t="s">
        <v>1435</v>
      </c>
      <c r="N123" s="1685">
        <v>0</v>
      </c>
    </row>
    <row r="124" spans="2:14" x14ac:dyDescent="0.25">
      <c r="B124" s="1718"/>
      <c r="C124" s="1678"/>
      <c r="D124" s="1679"/>
      <c r="E124" s="1680" t="s">
        <v>563</v>
      </c>
      <c r="F124" s="1681" t="s">
        <v>311</v>
      </c>
      <c r="G124" s="1680" t="s">
        <v>311</v>
      </c>
      <c r="H124" s="1681" t="s">
        <v>1197</v>
      </c>
      <c r="I124" s="1680" t="s">
        <v>1100</v>
      </c>
      <c r="J124" s="1682">
        <v>0.13600000000000001</v>
      </c>
      <c r="K124" s="1683">
        <v>0.12299999999999998</v>
      </c>
      <c r="L124" s="1684">
        <v>90.882000000000005</v>
      </c>
      <c r="M124" s="1681" t="s">
        <v>1435</v>
      </c>
      <c r="N124" s="1685">
        <v>14985</v>
      </c>
    </row>
    <row r="125" spans="2:14" x14ac:dyDescent="0.25">
      <c r="B125" s="1718"/>
      <c r="C125" s="1678"/>
      <c r="D125" s="1679"/>
      <c r="E125" s="1680" t="s">
        <v>1622</v>
      </c>
      <c r="F125" s="1681" t="s">
        <v>311</v>
      </c>
      <c r="G125" s="1680" t="s">
        <v>311</v>
      </c>
      <c r="H125" s="1681" t="s">
        <v>1197</v>
      </c>
      <c r="I125" s="1680" t="s">
        <v>1100</v>
      </c>
      <c r="J125" s="1682">
        <v>0.25</v>
      </c>
      <c r="K125" s="1683">
        <v>0.18000000000000005</v>
      </c>
      <c r="L125" s="1684">
        <v>437.00700000000001</v>
      </c>
      <c r="M125" s="1681" t="s">
        <v>1435</v>
      </c>
      <c r="N125" s="1685">
        <v>66439</v>
      </c>
    </row>
    <row r="126" spans="2:14" x14ac:dyDescent="0.25">
      <c r="B126" s="1718"/>
      <c r="C126" s="1678"/>
      <c r="D126" s="1679" t="s">
        <v>1593</v>
      </c>
      <c r="E126" s="1680" t="s">
        <v>1592</v>
      </c>
      <c r="F126" s="1681" t="s">
        <v>311</v>
      </c>
      <c r="G126" s="1680" t="s">
        <v>311</v>
      </c>
      <c r="H126" s="1681" t="s">
        <v>1196</v>
      </c>
      <c r="I126" s="1680" t="s">
        <v>1100</v>
      </c>
      <c r="J126" s="1682">
        <v>0.5</v>
      </c>
      <c r="K126" s="1683">
        <v>0.4499999999999999</v>
      </c>
      <c r="L126" s="1684">
        <v>503.74299999999994</v>
      </c>
      <c r="M126" s="1681" t="s">
        <v>1435</v>
      </c>
      <c r="N126" s="1685">
        <v>44145</v>
      </c>
    </row>
    <row r="127" spans="2:14" x14ac:dyDescent="0.25">
      <c r="B127" s="1718"/>
      <c r="C127" s="1678"/>
      <c r="D127" s="1679"/>
      <c r="E127" s="1680" t="s">
        <v>1594</v>
      </c>
      <c r="F127" s="1681" t="s">
        <v>311</v>
      </c>
      <c r="G127" s="1680" t="s">
        <v>311</v>
      </c>
      <c r="H127" s="1681" t="s">
        <v>1196</v>
      </c>
      <c r="I127" s="1680" t="s">
        <v>1100</v>
      </c>
      <c r="J127" s="1682">
        <v>0.5</v>
      </c>
      <c r="K127" s="1683">
        <v>0.4499999999999999</v>
      </c>
      <c r="L127" s="1684">
        <v>871.79099999999994</v>
      </c>
      <c r="M127" s="1681" t="s">
        <v>1435</v>
      </c>
      <c r="N127" s="1685">
        <v>74745</v>
      </c>
    </row>
    <row r="128" spans="2:14" x14ac:dyDescent="0.25">
      <c r="B128" s="1718"/>
      <c r="C128" s="1678"/>
      <c r="D128" s="1679"/>
      <c r="E128" s="1680" t="s">
        <v>1595</v>
      </c>
      <c r="F128" s="1681" t="s">
        <v>311</v>
      </c>
      <c r="G128" s="1680" t="s">
        <v>311</v>
      </c>
      <c r="H128" s="1681" t="s">
        <v>1196</v>
      </c>
      <c r="I128" s="1680" t="s">
        <v>1100</v>
      </c>
      <c r="J128" s="1682">
        <v>0.4499999999999999</v>
      </c>
      <c r="K128" s="1683">
        <v>0.39999999999999997</v>
      </c>
      <c r="L128" s="1684">
        <v>765.01599999999996</v>
      </c>
      <c r="M128" s="1681" t="s">
        <v>1435</v>
      </c>
      <c r="N128" s="1685">
        <v>65865</v>
      </c>
    </row>
    <row r="129" spans="2:14" x14ac:dyDescent="0.25">
      <c r="B129" s="1718"/>
      <c r="C129" s="1678"/>
      <c r="D129" s="1679" t="s">
        <v>390</v>
      </c>
      <c r="E129" s="1680" t="s">
        <v>1669</v>
      </c>
      <c r="F129" s="1681" t="s">
        <v>311</v>
      </c>
      <c r="G129" s="1680" t="s">
        <v>311</v>
      </c>
      <c r="H129" s="1681" t="s">
        <v>1197</v>
      </c>
      <c r="I129" s="1680" t="s">
        <v>1100</v>
      </c>
      <c r="J129" s="1682">
        <v>0.32400000000000007</v>
      </c>
      <c r="K129" s="1683">
        <v>0.3</v>
      </c>
      <c r="L129" s="1684">
        <v>134.91800000000001</v>
      </c>
      <c r="M129" s="1681" t="s">
        <v>1435</v>
      </c>
      <c r="N129" s="1685">
        <v>13387</v>
      </c>
    </row>
    <row r="130" spans="2:14" x14ac:dyDescent="0.25">
      <c r="B130" s="1718"/>
      <c r="C130" s="1678"/>
      <c r="D130" s="1679"/>
      <c r="E130" s="1680" t="s">
        <v>1670</v>
      </c>
      <c r="F130" s="1681" t="s">
        <v>311</v>
      </c>
      <c r="G130" s="1680" t="s">
        <v>311</v>
      </c>
      <c r="H130" s="1681" t="s">
        <v>1197</v>
      </c>
      <c r="I130" s="1680" t="s">
        <v>1100</v>
      </c>
      <c r="J130" s="1682">
        <v>0.32400000000000007</v>
      </c>
      <c r="K130" s="1683">
        <v>0.3</v>
      </c>
      <c r="L130" s="1684">
        <v>44.535000000000004</v>
      </c>
      <c r="M130" s="1681" t="s">
        <v>1435</v>
      </c>
      <c r="N130" s="1685">
        <v>4813</v>
      </c>
    </row>
    <row r="131" spans="2:14" x14ac:dyDescent="0.25">
      <c r="B131" s="1718"/>
      <c r="C131" s="1678"/>
      <c r="D131" s="1679"/>
      <c r="E131" s="1680" t="s">
        <v>1671</v>
      </c>
      <c r="F131" s="1681" t="s">
        <v>311</v>
      </c>
      <c r="G131" s="1680" t="s">
        <v>311</v>
      </c>
      <c r="H131" s="1681" t="s">
        <v>1197</v>
      </c>
      <c r="I131" s="1680" t="s">
        <v>1100</v>
      </c>
      <c r="J131" s="1682">
        <v>0.32400000000000007</v>
      </c>
      <c r="K131" s="1683">
        <v>0.3</v>
      </c>
      <c r="L131" s="1684">
        <v>44.974000000000004</v>
      </c>
      <c r="M131" s="1681" t="s">
        <v>1435</v>
      </c>
      <c r="N131" s="1685">
        <v>4371</v>
      </c>
    </row>
    <row r="132" spans="2:14" x14ac:dyDescent="0.25">
      <c r="B132" s="1718"/>
      <c r="C132" s="1678" t="s">
        <v>42</v>
      </c>
      <c r="D132" s="1679" t="s">
        <v>1665</v>
      </c>
      <c r="E132" s="1680" t="s">
        <v>1624</v>
      </c>
      <c r="F132" s="1681" t="s">
        <v>311</v>
      </c>
      <c r="G132" s="1680" t="s">
        <v>311</v>
      </c>
      <c r="H132" s="1681" t="s">
        <v>1196</v>
      </c>
      <c r="I132" s="1680" t="s">
        <v>1100</v>
      </c>
      <c r="J132" s="1682">
        <v>0.25</v>
      </c>
      <c r="K132" s="1683">
        <v>0.25</v>
      </c>
      <c r="L132" s="1684">
        <v>0</v>
      </c>
      <c r="M132" s="1681" t="s">
        <v>1435</v>
      </c>
      <c r="N132" s="1685">
        <v>0</v>
      </c>
    </row>
    <row r="133" spans="2:14" x14ac:dyDescent="0.25">
      <c r="B133" s="1718"/>
      <c r="C133" s="1678" t="s">
        <v>44</v>
      </c>
      <c r="D133" s="1679" t="s">
        <v>437</v>
      </c>
      <c r="E133" s="1680" t="s">
        <v>595</v>
      </c>
      <c r="F133" s="1681" t="s">
        <v>311</v>
      </c>
      <c r="G133" s="1680" t="s">
        <v>311</v>
      </c>
      <c r="H133" s="1681" t="s">
        <v>1196</v>
      </c>
      <c r="I133" s="1680" t="s">
        <v>1100</v>
      </c>
      <c r="J133" s="1682">
        <v>2.8249999999999997</v>
      </c>
      <c r="K133" s="1683">
        <v>1.2</v>
      </c>
      <c r="L133" s="1684">
        <v>129.20199999999997</v>
      </c>
      <c r="M133" s="1681" t="s">
        <v>1435</v>
      </c>
      <c r="N133" s="1685">
        <v>11377</v>
      </c>
    </row>
    <row r="134" spans="2:14" x14ac:dyDescent="0.25">
      <c r="B134" s="1718"/>
      <c r="C134" s="1678"/>
      <c r="D134" s="1679" t="s">
        <v>439</v>
      </c>
      <c r="E134" s="1680" t="s">
        <v>597</v>
      </c>
      <c r="F134" s="1681" t="s">
        <v>311</v>
      </c>
      <c r="G134" s="1680" t="s">
        <v>311</v>
      </c>
      <c r="H134" s="1681" t="s">
        <v>1196</v>
      </c>
      <c r="I134" s="1680" t="s">
        <v>1100</v>
      </c>
      <c r="J134" s="1682">
        <v>0.79999999999999993</v>
      </c>
      <c r="K134" s="1683">
        <v>0.4499999999999999</v>
      </c>
      <c r="L134" s="1684">
        <v>0</v>
      </c>
      <c r="M134" s="1681" t="s">
        <v>1435</v>
      </c>
      <c r="N134" s="1685">
        <v>0</v>
      </c>
    </row>
    <row r="135" spans="2:14" x14ac:dyDescent="0.25">
      <c r="B135" s="1718"/>
      <c r="C135" s="1678"/>
      <c r="D135" s="1679" t="s">
        <v>1598</v>
      </c>
      <c r="E135" s="1680" t="s">
        <v>1597</v>
      </c>
      <c r="F135" s="1681" t="s">
        <v>311</v>
      </c>
      <c r="G135" s="1680" t="s">
        <v>311</v>
      </c>
      <c r="H135" s="1681" t="s">
        <v>1196</v>
      </c>
      <c r="I135" s="1680" t="s">
        <v>1100</v>
      </c>
      <c r="J135" s="1682">
        <v>4.4000000000000004</v>
      </c>
      <c r="K135" s="1683">
        <v>3</v>
      </c>
      <c r="L135" s="1684">
        <v>0</v>
      </c>
      <c r="M135" s="1681" t="s">
        <v>1435</v>
      </c>
      <c r="N135" s="1685">
        <v>0</v>
      </c>
    </row>
    <row r="136" spans="2:14" x14ac:dyDescent="0.25">
      <c r="B136" s="1718"/>
      <c r="C136" s="1678" t="s">
        <v>46</v>
      </c>
      <c r="D136" s="1679" t="s">
        <v>444</v>
      </c>
      <c r="E136" s="1680" t="s">
        <v>602</v>
      </c>
      <c r="F136" s="1681" t="s">
        <v>311</v>
      </c>
      <c r="G136" s="1680" t="s">
        <v>311</v>
      </c>
      <c r="H136" s="1681" t="s">
        <v>1197</v>
      </c>
      <c r="I136" s="1680" t="s">
        <v>1100</v>
      </c>
      <c r="J136" s="1682">
        <v>0.32</v>
      </c>
      <c r="K136" s="1683">
        <v>0</v>
      </c>
      <c r="L136" s="1684">
        <v>0</v>
      </c>
      <c r="M136" s="1681" t="s">
        <v>1435</v>
      </c>
      <c r="N136" s="1685">
        <v>0</v>
      </c>
    </row>
    <row r="137" spans="2:14" x14ac:dyDescent="0.25">
      <c r="B137" s="1718"/>
      <c r="C137" s="1678"/>
      <c r="D137" s="1679"/>
      <c r="E137" s="1680" t="s">
        <v>604</v>
      </c>
      <c r="F137" s="1681" t="s">
        <v>311</v>
      </c>
      <c r="G137" s="1680" t="s">
        <v>311</v>
      </c>
      <c r="H137" s="1681" t="s">
        <v>1197</v>
      </c>
      <c r="I137" s="1680" t="s">
        <v>1100</v>
      </c>
      <c r="J137" s="1682">
        <v>0.59100000000000008</v>
      </c>
      <c r="K137" s="1683">
        <v>0.5</v>
      </c>
      <c r="L137" s="1684">
        <v>630.87599999999998</v>
      </c>
      <c r="M137" s="1681" t="s">
        <v>1435</v>
      </c>
      <c r="N137" s="1685">
        <v>52692</v>
      </c>
    </row>
    <row r="138" spans="2:14" x14ac:dyDescent="0.25">
      <c r="B138" s="1718"/>
      <c r="C138" s="1678"/>
      <c r="D138" s="1679"/>
      <c r="E138" s="1680" t="s">
        <v>606</v>
      </c>
      <c r="F138" s="1681" t="s">
        <v>311</v>
      </c>
      <c r="G138" s="1680" t="s">
        <v>311</v>
      </c>
      <c r="H138" s="1681" t="s">
        <v>1197</v>
      </c>
      <c r="I138" s="1680" t="s">
        <v>1100</v>
      </c>
      <c r="J138" s="1682">
        <v>0.59100000000000008</v>
      </c>
      <c r="K138" s="1683">
        <v>0.5</v>
      </c>
      <c r="L138" s="1684">
        <v>1639.585</v>
      </c>
      <c r="M138" s="1681" t="s">
        <v>1435</v>
      </c>
      <c r="N138" s="1685">
        <v>137599</v>
      </c>
    </row>
    <row r="139" spans="2:14" x14ac:dyDescent="0.25">
      <c r="B139" s="1718"/>
      <c r="C139" s="1678"/>
      <c r="D139" s="1679"/>
      <c r="E139" s="1680" t="s">
        <v>608</v>
      </c>
      <c r="F139" s="1681" t="s">
        <v>311</v>
      </c>
      <c r="G139" s="1680" t="s">
        <v>311</v>
      </c>
      <c r="H139" s="1681" t="s">
        <v>1197</v>
      </c>
      <c r="I139" s="1680" t="s">
        <v>1100</v>
      </c>
      <c r="J139" s="1682">
        <v>0.5</v>
      </c>
      <c r="K139" s="1683">
        <v>0.3</v>
      </c>
      <c r="L139" s="1684">
        <v>766.62300000000005</v>
      </c>
      <c r="M139" s="1681" t="s">
        <v>1435</v>
      </c>
      <c r="N139" s="1685">
        <v>69791</v>
      </c>
    </row>
    <row r="140" spans="2:14" x14ac:dyDescent="0.25">
      <c r="B140" s="1718"/>
      <c r="C140" s="1678"/>
      <c r="D140" s="1679"/>
      <c r="E140" s="1680" t="s">
        <v>484</v>
      </c>
      <c r="F140" s="1681" t="s">
        <v>311</v>
      </c>
      <c r="G140" s="1680" t="s">
        <v>311</v>
      </c>
      <c r="H140" s="1681" t="s">
        <v>1197</v>
      </c>
      <c r="I140" s="1680" t="s">
        <v>1100</v>
      </c>
      <c r="J140" s="1682">
        <v>1</v>
      </c>
      <c r="K140" s="1683">
        <v>0.8999999999999998</v>
      </c>
      <c r="L140" s="1684">
        <v>1086.1400000000001</v>
      </c>
      <c r="M140" s="1681" t="s">
        <v>1435</v>
      </c>
      <c r="N140" s="1685">
        <v>91585.69</v>
      </c>
    </row>
    <row r="141" spans="2:14" x14ac:dyDescent="0.25">
      <c r="B141" s="1718"/>
      <c r="C141" s="1678"/>
      <c r="D141" s="1679"/>
      <c r="E141" s="1680" t="s">
        <v>1803</v>
      </c>
      <c r="F141" s="1681" t="s">
        <v>311</v>
      </c>
      <c r="G141" s="1680" t="s">
        <v>311</v>
      </c>
      <c r="H141" s="1681" t="s">
        <v>1197</v>
      </c>
      <c r="I141" s="1680" t="s">
        <v>1100</v>
      </c>
      <c r="J141" s="1682">
        <v>0.30000000000000004</v>
      </c>
      <c r="K141" s="1683">
        <v>0.24999999999999994</v>
      </c>
      <c r="L141" s="1684">
        <v>156.46100000000004</v>
      </c>
      <c r="M141" s="1681" t="s">
        <v>1435</v>
      </c>
      <c r="N141" s="1685">
        <v>12683</v>
      </c>
    </row>
    <row r="142" spans="2:14" x14ac:dyDescent="0.25">
      <c r="B142" s="1718"/>
      <c r="C142" s="1678"/>
      <c r="D142" s="1679" t="s">
        <v>446</v>
      </c>
      <c r="E142" s="1680" t="s">
        <v>615</v>
      </c>
      <c r="F142" s="1681" t="s">
        <v>311</v>
      </c>
      <c r="G142" s="1680" t="s">
        <v>311</v>
      </c>
      <c r="H142" s="1681" t="s">
        <v>1197</v>
      </c>
      <c r="I142" s="1680" t="s">
        <v>1100</v>
      </c>
      <c r="J142" s="1682">
        <v>0.31599999999999989</v>
      </c>
      <c r="K142" s="1683">
        <v>0.3</v>
      </c>
      <c r="L142" s="1684">
        <v>280.92</v>
      </c>
      <c r="M142" s="1681" t="s">
        <v>1435</v>
      </c>
      <c r="N142" s="1685">
        <v>29972</v>
      </c>
    </row>
    <row r="143" spans="2:14" x14ac:dyDescent="0.25">
      <c r="B143" s="1718"/>
      <c r="C143" s="1678"/>
      <c r="D143" s="1679"/>
      <c r="E143" s="1680" t="s">
        <v>617</v>
      </c>
      <c r="F143" s="1681" t="s">
        <v>311</v>
      </c>
      <c r="G143" s="1680" t="s">
        <v>311</v>
      </c>
      <c r="H143" s="1681" t="s">
        <v>1197</v>
      </c>
      <c r="I143" s="1680" t="s">
        <v>1100</v>
      </c>
      <c r="J143" s="1682">
        <v>0.19999999999999998</v>
      </c>
      <c r="K143" s="1683">
        <v>0.19600000000000004</v>
      </c>
      <c r="L143" s="1684">
        <v>14.745999999999999</v>
      </c>
      <c r="M143" s="1681" t="s">
        <v>1435</v>
      </c>
      <c r="N143" s="1685">
        <v>1485</v>
      </c>
    </row>
    <row r="144" spans="2:14" x14ac:dyDescent="0.25">
      <c r="B144" s="1718"/>
      <c r="C144" s="1678" t="s">
        <v>50</v>
      </c>
      <c r="D144" s="1679" t="s">
        <v>476</v>
      </c>
      <c r="E144" s="1680" t="s">
        <v>651</v>
      </c>
      <c r="F144" s="1681" t="s">
        <v>311</v>
      </c>
      <c r="G144" s="1680" t="s">
        <v>311</v>
      </c>
      <c r="H144" s="1681" t="s">
        <v>1196</v>
      </c>
      <c r="I144" s="1680" t="s">
        <v>1100</v>
      </c>
      <c r="J144" s="1682">
        <v>0.5</v>
      </c>
      <c r="K144" s="1683">
        <v>0.5</v>
      </c>
      <c r="L144" s="1684">
        <v>0</v>
      </c>
      <c r="M144" s="1681" t="s">
        <v>1435</v>
      </c>
      <c r="N144" s="1685">
        <v>0</v>
      </c>
    </row>
    <row r="145" spans="2:14" x14ac:dyDescent="0.25">
      <c r="B145" s="1718"/>
      <c r="C145" s="1678"/>
      <c r="D145" s="1679" t="s">
        <v>478</v>
      </c>
      <c r="E145" s="1680" t="s">
        <v>657</v>
      </c>
      <c r="F145" s="1681" t="s">
        <v>311</v>
      </c>
      <c r="G145" s="1680" t="s">
        <v>311</v>
      </c>
      <c r="H145" s="1681" t="s">
        <v>1196</v>
      </c>
      <c r="I145" s="1680" t="s">
        <v>1100</v>
      </c>
      <c r="J145" s="1682">
        <v>0.75</v>
      </c>
      <c r="K145" s="1683">
        <v>0.5</v>
      </c>
      <c r="L145" s="1684">
        <v>0</v>
      </c>
      <c r="M145" s="1681" t="s">
        <v>1435</v>
      </c>
      <c r="N145" s="1685">
        <v>0</v>
      </c>
    </row>
    <row r="146" spans="2:14" x14ac:dyDescent="0.25">
      <c r="B146" s="1718"/>
      <c r="C146" s="1678"/>
      <c r="D146" s="1679"/>
      <c r="E146" s="1680" t="s">
        <v>661</v>
      </c>
      <c r="F146" s="1681" t="s">
        <v>311</v>
      </c>
      <c r="G146" s="1680" t="s">
        <v>311</v>
      </c>
      <c r="H146" s="1681" t="s">
        <v>1196</v>
      </c>
      <c r="I146" s="1680" t="s">
        <v>1100</v>
      </c>
      <c r="J146" s="1682">
        <v>0.75</v>
      </c>
      <c r="K146" s="1683">
        <v>0.5</v>
      </c>
      <c r="L146" s="1684">
        <v>0</v>
      </c>
      <c r="M146" s="1681" t="s">
        <v>1435</v>
      </c>
      <c r="N146" s="1685">
        <v>0</v>
      </c>
    </row>
    <row r="147" spans="2:14" x14ac:dyDescent="0.25">
      <c r="B147" s="1718"/>
      <c r="C147" s="1678"/>
      <c r="D147" s="1679" t="s">
        <v>480</v>
      </c>
      <c r="E147" s="1680" t="s">
        <v>665</v>
      </c>
      <c r="F147" s="1681" t="s">
        <v>311</v>
      </c>
      <c r="G147" s="1680" t="s">
        <v>311</v>
      </c>
      <c r="H147" s="1681" t="s">
        <v>1196</v>
      </c>
      <c r="I147" s="1680" t="s">
        <v>1100</v>
      </c>
      <c r="J147" s="1682">
        <v>0.5</v>
      </c>
      <c r="K147" s="1683">
        <v>0.5</v>
      </c>
      <c r="L147" s="1684">
        <v>73.007000000000005</v>
      </c>
      <c r="M147" s="1681" t="s">
        <v>1435</v>
      </c>
      <c r="N147" s="1685">
        <v>6130</v>
      </c>
    </row>
    <row r="148" spans="2:14" x14ac:dyDescent="0.25">
      <c r="B148" s="1718"/>
      <c r="C148" s="1678"/>
      <c r="D148" s="1679"/>
      <c r="E148" s="1680" t="s">
        <v>484</v>
      </c>
      <c r="F148" s="1681" t="s">
        <v>311</v>
      </c>
      <c r="G148" s="1680" t="s">
        <v>311</v>
      </c>
      <c r="H148" s="1681" t="s">
        <v>1196</v>
      </c>
      <c r="I148" s="1680" t="s">
        <v>1100</v>
      </c>
      <c r="J148" s="1682">
        <v>9.9999999999999992E-2</v>
      </c>
      <c r="K148" s="1683">
        <v>9.9999999999999992E-2</v>
      </c>
      <c r="L148" s="1684">
        <v>25.384</v>
      </c>
      <c r="M148" s="1681" t="s">
        <v>1435</v>
      </c>
      <c r="N148" s="1685">
        <v>3283</v>
      </c>
    </row>
    <row r="149" spans="2:14" x14ac:dyDescent="0.25">
      <c r="B149" s="1718"/>
      <c r="C149" s="1678"/>
      <c r="D149" s="1679"/>
      <c r="E149" s="1680" t="s">
        <v>659</v>
      </c>
      <c r="F149" s="1681" t="s">
        <v>311</v>
      </c>
      <c r="G149" s="1680" t="s">
        <v>311</v>
      </c>
      <c r="H149" s="1681" t="s">
        <v>1196</v>
      </c>
      <c r="I149" s="1680" t="s">
        <v>1100</v>
      </c>
      <c r="J149" s="1682">
        <v>0.5</v>
      </c>
      <c r="K149" s="1683">
        <v>0.5</v>
      </c>
      <c r="L149" s="1684">
        <v>19.339000000000002</v>
      </c>
      <c r="M149" s="1681" t="s">
        <v>1435</v>
      </c>
      <c r="N149" s="1685">
        <v>1810</v>
      </c>
    </row>
    <row r="150" spans="2:14" x14ac:dyDescent="0.25">
      <c r="B150" s="1718"/>
      <c r="C150" s="1678"/>
      <c r="D150" s="1679"/>
      <c r="E150" s="1680" t="s">
        <v>669</v>
      </c>
      <c r="F150" s="1681" t="s">
        <v>311</v>
      </c>
      <c r="G150" s="1680" t="s">
        <v>311</v>
      </c>
      <c r="H150" s="1681" t="s">
        <v>1196</v>
      </c>
      <c r="I150" s="1680" t="s">
        <v>1100</v>
      </c>
      <c r="J150" s="1682">
        <v>0.5</v>
      </c>
      <c r="K150" s="1683">
        <v>0.5</v>
      </c>
      <c r="L150" s="1684">
        <v>44.815999999999988</v>
      </c>
      <c r="M150" s="1681" t="s">
        <v>1435</v>
      </c>
      <c r="N150" s="1685">
        <v>3890</v>
      </c>
    </row>
    <row r="151" spans="2:14" x14ac:dyDescent="0.25">
      <c r="B151" s="1718"/>
      <c r="C151" s="1678"/>
      <c r="D151" s="1679" t="s">
        <v>482</v>
      </c>
      <c r="E151" s="1680" t="s">
        <v>657</v>
      </c>
      <c r="F151" s="1681" t="s">
        <v>311</v>
      </c>
      <c r="G151" s="1680" t="s">
        <v>311</v>
      </c>
      <c r="H151" s="1681" t="s">
        <v>1196</v>
      </c>
      <c r="I151" s="1680" t="s">
        <v>1100</v>
      </c>
      <c r="J151" s="1682">
        <v>0.75</v>
      </c>
      <c r="K151" s="1683">
        <v>0.5</v>
      </c>
      <c r="L151" s="1684">
        <v>16.900000000000002</v>
      </c>
      <c r="M151" s="1681" t="s">
        <v>1435</v>
      </c>
      <c r="N151" s="1685">
        <v>1478</v>
      </c>
    </row>
    <row r="152" spans="2:14" x14ac:dyDescent="0.25">
      <c r="B152" s="1718"/>
      <c r="C152" s="1678"/>
      <c r="D152" s="1679"/>
      <c r="E152" s="1680" t="s">
        <v>673</v>
      </c>
      <c r="F152" s="1681" t="s">
        <v>311</v>
      </c>
      <c r="G152" s="1680" t="s">
        <v>311</v>
      </c>
      <c r="H152" s="1681" t="s">
        <v>1196</v>
      </c>
      <c r="I152" s="1680" t="s">
        <v>1100</v>
      </c>
      <c r="J152" s="1682">
        <v>0.5</v>
      </c>
      <c r="K152" s="1683">
        <v>0.35000000000000003</v>
      </c>
      <c r="L152" s="1684">
        <v>0</v>
      </c>
      <c r="M152" s="1681" t="s">
        <v>1435</v>
      </c>
      <c r="N152" s="1685">
        <v>0</v>
      </c>
    </row>
    <row r="153" spans="2:14" x14ac:dyDescent="0.25">
      <c r="B153" s="1718"/>
      <c r="C153" s="1678"/>
      <c r="D153" s="1679"/>
      <c r="E153" s="1680" t="s">
        <v>661</v>
      </c>
      <c r="F153" s="1681" t="s">
        <v>311</v>
      </c>
      <c r="G153" s="1680" t="s">
        <v>311</v>
      </c>
      <c r="H153" s="1681" t="s">
        <v>1196</v>
      </c>
      <c r="I153" s="1680" t="s">
        <v>1100</v>
      </c>
      <c r="J153" s="1682">
        <v>0.75</v>
      </c>
      <c r="K153" s="1683">
        <v>0.5</v>
      </c>
      <c r="L153" s="1684">
        <v>21.320000000000004</v>
      </c>
      <c r="M153" s="1681" t="s">
        <v>1435</v>
      </c>
      <c r="N153" s="1685">
        <v>1878</v>
      </c>
    </row>
    <row r="154" spans="2:14" x14ac:dyDescent="0.25">
      <c r="B154" s="1718"/>
      <c r="C154" s="1678" t="s">
        <v>52</v>
      </c>
      <c r="D154" s="1679" t="s">
        <v>497</v>
      </c>
      <c r="E154" s="1680" t="s">
        <v>703</v>
      </c>
      <c r="F154" s="1681" t="s">
        <v>311</v>
      </c>
      <c r="G154" s="1680" t="s">
        <v>311</v>
      </c>
      <c r="H154" s="1681" t="s">
        <v>1196</v>
      </c>
      <c r="I154" s="1680" t="s">
        <v>1100</v>
      </c>
      <c r="J154" s="1682">
        <v>0.5</v>
      </c>
      <c r="K154" s="1683">
        <v>0</v>
      </c>
      <c r="L154" s="1684">
        <v>0</v>
      </c>
      <c r="M154" s="1681" t="s">
        <v>1435</v>
      </c>
      <c r="N154" s="1685">
        <v>0</v>
      </c>
    </row>
    <row r="155" spans="2:14" x14ac:dyDescent="0.25">
      <c r="B155" s="1718"/>
      <c r="C155" s="1678"/>
      <c r="D155" s="1679"/>
      <c r="E155" s="1680" t="s">
        <v>705</v>
      </c>
      <c r="F155" s="1681" t="s">
        <v>311</v>
      </c>
      <c r="G155" s="1680" t="s">
        <v>311</v>
      </c>
      <c r="H155" s="1681" t="s">
        <v>1196</v>
      </c>
      <c r="I155" s="1680" t="s">
        <v>1100</v>
      </c>
      <c r="J155" s="1682">
        <v>0.5</v>
      </c>
      <c r="K155" s="1683">
        <v>0</v>
      </c>
      <c r="L155" s="1684">
        <v>0</v>
      </c>
      <c r="M155" s="1681" t="s">
        <v>1435</v>
      </c>
      <c r="N155" s="1685">
        <v>0</v>
      </c>
    </row>
    <row r="156" spans="2:14" x14ac:dyDescent="0.25">
      <c r="B156" s="1718"/>
      <c r="C156" s="1678"/>
      <c r="D156" s="1679"/>
      <c r="E156" s="1680" t="s">
        <v>707</v>
      </c>
      <c r="F156" s="1681" t="s">
        <v>311</v>
      </c>
      <c r="G156" s="1680" t="s">
        <v>311</v>
      </c>
      <c r="H156" s="1681" t="s">
        <v>1196</v>
      </c>
      <c r="I156" s="1680" t="s">
        <v>1100</v>
      </c>
      <c r="J156" s="1682">
        <v>0.5</v>
      </c>
      <c r="K156" s="1683">
        <v>0</v>
      </c>
      <c r="L156" s="1684">
        <v>0</v>
      </c>
      <c r="M156" s="1681" t="s">
        <v>1435</v>
      </c>
      <c r="N156" s="1685">
        <v>0</v>
      </c>
    </row>
    <row r="157" spans="2:14" x14ac:dyDescent="0.25">
      <c r="B157" s="1718"/>
      <c r="C157" s="1678"/>
      <c r="D157" s="1679"/>
      <c r="E157" s="1680" t="s">
        <v>709</v>
      </c>
      <c r="F157" s="1681" t="s">
        <v>311</v>
      </c>
      <c r="G157" s="1680" t="s">
        <v>311</v>
      </c>
      <c r="H157" s="1681" t="s">
        <v>1196</v>
      </c>
      <c r="I157" s="1680" t="s">
        <v>1100</v>
      </c>
      <c r="J157" s="1682">
        <v>0.8999999999999998</v>
      </c>
      <c r="K157" s="1683">
        <v>0</v>
      </c>
      <c r="L157" s="1684">
        <v>0</v>
      </c>
      <c r="M157" s="1681" t="s">
        <v>1435</v>
      </c>
      <c r="N157" s="1685">
        <v>0</v>
      </c>
    </row>
    <row r="158" spans="2:14" x14ac:dyDescent="0.25">
      <c r="B158" s="1718"/>
      <c r="C158" s="1678"/>
      <c r="D158" s="1679"/>
      <c r="E158" s="1680" t="s">
        <v>711</v>
      </c>
      <c r="F158" s="1681" t="s">
        <v>311</v>
      </c>
      <c r="G158" s="1680" t="s">
        <v>311</v>
      </c>
      <c r="H158" s="1681" t="s">
        <v>1196</v>
      </c>
      <c r="I158" s="1680" t="s">
        <v>1100</v>
      </c>
      <c r="J158" s="1682">
        <v>1</v>
      </c>
      <c r="K158" s="1683">
        <v>0</v>
      </c>
      <c r="L158" s="1684">
        <v>0</v>
      </c>
      <c r="M158" s="1681" t="s">
        <v>1435</v>
      </c>
      <c r="N158" s="1685">
        <v>0</v>
      </c>
    </row>
    <row r="159" spans="2:14" x14ac:dyDescent="0.25">
      <c r="B159" s="1718"/>
      <c r="C159" s="1678"/>
      <c r="D159" s="1679"/>
      <c r="E159" s="1680" t="s">
        <v>713</v>
      </c>
      <c r="F159" s="1681" t="s">
        <v>311</v>
      </c>
      <c r="G159" s="1680" t="s">
        <v>311</v>
      </c>
      <c r="H159" s="1681" t="s">
        <v>1196</v>
      </c>
      <c r="I159" s="1680" t="s">
        <v>1100</v>
      </c>
      <c r="J159" s="1682">
        <v>1</v>
      </c>
      <c r="K159" s="1683">
        <v>0</v>
      </c>
      <c r="L159" s="1684">
        <v>0</v>
      </c>
      <c r="M159" s="1681" t="s">
        <v>1435</v>
      </c>
      <c r="N159" s="1685">
        <v>0</v>
      </c>
    </row>
    <row r="160" spans="2:14" x14ac:dyDescent="0.25">
      <c r="B160" s="1718"/>
      <c r="C160" s="1678"/>
      <c r="D160" s="1679" t="s">
        <v>498</v>
      </c>
      <c r="E160" s="1680" t="s">
        <v>709</v>
      </c>
      <c r="F160" s="1681" t="s">
        <v>311</v>
      </c>
      <c r="G160" s="1680" t="s">
        <v>311</v>
      </c>
      <c r="H160" s="1681" t="s">
        <v>1196</v>
      </c>
      <c r="I160" s="1680" t="s">
        <v>1100</v>
      </c>
      <c r="J160" s="1682"/>
      <c r="K160" s="1683"/>
      <c r="L160" s="1684"/>
      <c r="M160" s="1681" t="s">
        <v>1435</v>
      </c>
      <c r="N160" s="1685">
        <v>0</v>
      </c>
    </row>
    <row r="161" spans="2:14" x14ac:dyDescent="0.25">
      <c r="B161" s="1718"/>
      <c r="C161" s="1678"/>
      <c r="D161" s="1679"/>
      <c r="E161" s="1680" t="s">
        <v>716</v>
      </c>
      <c r="F161" s="1681" t="s">
        <v>311</v>
      </c>
      <c r="G161" s="1680" t="s">
        <v>311</v>
      </c>
      <c r="H161" s="1681" t="s">
        <v>1196</v>
      </c>
      <c r="I161" s="1680" t="s">
        <v>1100</v>
      </c>
      <c r="J161" s="1682"/>
      <c r="K161" s="1683"/>
      <c r="L161" s="1684"/>
      <c r="M161" s="1681" t="s">
        <v>1435</v>
      </c>
      <c r="N161" s="1685">
        <v>0</v>
      </c>
    </row>
    <row r="162" spans="2:14" x14ac:dyDescent="0.25">
      <c r="B162" s="1718"/>
      <c r="C162" s="1678"/>
      <c r="D162" s="1679"/>
      <c r="E162" s="1680" t="s">
        <v>718</v>
      </c>
      <c r="F162" s="1681" t="s">
        <v>311</v>
      </c>
      <c r="G162" s="1680" t="s">
        <v>311</v>
      </c>
      <c r="H162" s="1681" t="s">
        <v>1196</v>
      </c>
      <c r="I162" s="1680" t="s">
        <v>1100</v>
      </c>
      <c r="J162" s="1682"/>
      <c r="K162" s="1683"/>
      <c r="L162" s="1684"/>
      <c r="M162" s="1681" t="s">
        <v>1435</v>
      </c>
      <c r="N162" s="1685">
        <v>0</v>
      </c>
    </row>
    <row r="163" spans="2:14" x14ac:dyDescent="0.25">
      <c r="B163" s="1718"/>
      <c r="C163" s="1678"/>
      <c r="D163" s="1679"/>
      <c r="E163" s="1680" t="s">
        <v>720</v>
      </c>
      <c r="F163" s="1681" t="s">
        <v>311</v>
      </c>
      <c r="G163" s="1680" t="s">
        <v>311</v>
      </c>
      <c r="H163" s="1681" t="s">
        <v>1196</v>
      </c>
      <c r="I163" s="1680" t="s">
        <v>1100</v>
      </c>
      <c r="J163" s="1682"/>
      <c r="K163" s="1683"/>
      <c r="L163" s="1684"/>
      <c r="M163" s="1681" t="s">
        <v>1435</v>
      </c>
      <c r="N163" s="1685">
        <v>0</v>
      </c>
    </row>
    <row r="164" spans="2:14" x14ac:dyDescent="0.25">
      <c r="B164" s="1718"/>
      <c r="C164" s="1678"/>
      <c r="D164" s="1679" t="s">
        <v>499</v>
      </c>
      <c r="E164" s="1680" t="s">
        <v>399</v>
      </c>
      <c r="F164" s="1681" t="s">
        <v>311</v>
      </c>
      <c r="G164" s="1680" t="s">
        <v>311</v>
      </c>
      <c r="H164" s="1681" t="s">
        <v>1196</v>
      </c>
      <c r="I164" s="1680" t="s">
        <v>1100</v>
      </c>
      <c r="J164" s="1682"/>
      <c r="K164" s="1683"/>
      <c r="L164" s="1684"/>
      <c r="M164" s="1681" t="s">
        <v>1435</v>
      </c>
      <c r="N164" s="1685">
        <v>0</v>
      </c>
    </row>
    <row r="165" spans="2:14" x14ac:dyDescent="0.25">
      <c r="B165" s="1718"/>
      <c r="C165" s="1678"/>
      <c r="D165" s="1679"/>
      <c r="E165" s="1680" t="s">
        <v>723</v>
      </c>
      <c r="F165" s="1681" t="s">
        <v>311</v>
      </c>
      <c r="G165" s="1680" t="s">
        <v>311</v>
      </c>
      <c r="H165" s="1681" t="s">
        <v>1196</v>
      </c>
      <c r="I165" s="1680" t="s">
        <v>1100</v>
      </c>
      <c r="J165" s="1682"/>
      <c r="K165" s="1683"/>
      <c r="L165" s="1684"/>
      <c r="M165" s="1681" t="s">
        <v>1435</v>
      </c>
      <c r="N165" s="1685"/>
    </row>
    <row r="166" spans="2:14" x14ac:dyDescent="0.25">
      <c r="B166" s="1718"/>
      <c r="C166" s="1678"/>
      <c r="D166" s="1679" t="s">
        <v>503</v>
      </c>
      <c r="E166" s="1680" t="s">
        <v>732</v>
      </c>
      <c r="F166" s="1681" t="s">
        <v>311</v>
      </c>
      <c r="G166" s="1680" t="s">
        <v>311</v>
      </c>
      <c r="H166" s="1681" t="s">
        <v>1196</v>
      </c>
      <c r="I166" s="1680" t="s">
        <v>1100</v>
      </c>
      <c r="J166" s="1682">
        <v>0.47999999999999993</v>
      </c>
      <c r="K166" s="1683">
        <v>0.4499999999999999</v>
      </c>
      <c r="L166" s="1684">
        <v>9</v>
      </c>
      <c r="M166" s="1681" t="s">
        <v>1435</v>
      </c>
      <c r="N166" s="1685">
        <v>170</v>
      </c>
    </row>
    <row r="167" spans="2:14" x14ac:dyDescent="0.25">
      <c r="B167" s="1718"/>
      <c r="C167" s="1678"/>
      <c r="D167" s="1679"/>
      <c r="E167" s="1680" t="s">
        <v>733</v>
      </c>
      <c r="F167" s="1681" t="s">
        <v>312</v>
      </c>
      <c r="G167" s="1680" t="s">
        <v>312</v>
      </c>
      <c r="H167" s="1681" t="s">
        <v>1196</v>
      </c>
      <c r="I167" s="1680" t="s">
        <v>1100</v>
      </c>
      <c r="J167" s="1682">
        <v>30.999999999999996</v>
      </c>
      <c r="K167" s="1683">
        <v>26.838999999999995</v>
      </c>
      <c r="L167" s="1684">
        <v>228538.35399999996</v>
      </c>
      <c r="M167" s="1681" t="s">
        <v>1374</v>
      </c>
      <c r="N167" s="1685">
        <v>70834009</v>
      </c>
    </row>
    <row r="168" spans="2:14" x14ac:dyDescent="0.25">
      <c r="B168" s="1718"/>
      <c r="C168" s="1678"/>
      <c r="D168" s="1679" t="s">
        <v>501</v>
      </c>
      <c r="E168" s="1680" t="s">
        <v>725</v>
      </c>
      <c r="F168" s="1681" t="s">
        <v>311</v>
      </c>
      <c r="G168" s="1680" t="s">
        <v>311</v>
      </c>
      <c r="H168" s="1681" t="s">
        <v>1196</v>
      </c>
      <c r="I168" s="1680" t="s">
        <v>1100</v>
      </c>
      <c r="J168" s="1682">
        <v>0.32</v>
      </c>
      <c r="K168" s="1683">
        <v>0</v>
      </c>
      <c r="L168" s="1684">
        <v>0</v>
      </c>
      <c r="M168" s="1681" t="s">
        <v>1435</v>
      </c>
      <c r="N168" s="1685">
        <v>0</v>
      </c>
    </row>
    <row r="169" spans="2:14" x14ac:dyDescent="0.25">
      <c r="B169" s="1718"/>
      <c r="C169" s="1678"/>
      <c r="D169" s="1679"/>
      <c r="E169" s="1680" t="s">
        <v>727</v>
      </c>
      <c r="F169" s="1681" t="s">
        <v>311</v>
      </c>
      <c r="G169" s="1680" t="s">
        <v>311</v>
      </c>
      <c r="H169" s="1681" t="s">
        <v>1196</v>
      </c>
      <c r="I169" s="1680" t="s">
        <v>1100</v>
      </c>
      <c r="J169" s="1682">
        <v>1</v>
      </c>
      <c r="K169" s="1683">
        <v>0.84999999999999976</v>
      </c>
      <c r="L169" s="1684">
        <v>0</v>
      </c>
      <c r="M169" s="1681" t="s">
        <v>1435</v>
      </c>
      <c r="N169" s="1685">
        <v>0</v>
      </c>
    </row>
    <row r="170" spans="2:14" x14ac:dyDescent="0.25">
      <c r="B170" s="1718"/>
      <c r="C170" s="1678"/>
      <c r="D170" s="1679"/>
      <c r="E170" s="1680" t="s">
        <v>729</v>
      </c>
      <c r="F170" s="1681" t="s">
        <v>311</v>
      </c>
      <c r="G170" s="1680" t="s">
        <v>311</v>
      </c>
      <c r="H170" s="1681" t="s">
        <v>1196</v>
      </c>
      <c r="I170" s="1680" t="s">
        <v>1100</v>
      </c>
      <c r="J170" s="1682">
        <v>0.5</v>
      </c>
      <c r="K170" s="1683">
        <v>0.39999999999999997</v>
      </c>
      <c r="L170" s="1684">
        <v>0</v>
      </c>
      <c r="M170" s="1681" t="s">
        <v>1435</v>
      </c>
      <c r="N170" s="1685">
        <v>0</v>
      </c>
    </row>
    <row r="171" spans="2:14" x14ac:dyDescent="0.25">
      <c r="B171" s="1718"/>
      <c r="C171" s="1678"/>
      <c r="D171" s="1679"/>
      <c r="E171" s="1680" t="s">
        <v>731</v>
      </c>
      <c r="F171" s="1681" t="s">
        <v>311</v>
      </c>
      <c r="G171" s="1680" t="s">
        <v>311</v>
      </c>
      <c r="H171" s="1681" t="s">
        <v>1196</v>
      </c>
      <c r="I171" s="1680" t="s">
        <v>1100</v>
      </c>
      <c r="J171" s="1682">
        <v>1</v>
      </c>
      <c r="K171" s="1683">
        <v>0.84999999999999976</v>
      </c>
      <c r="L171" s="1684">
        <v>0</v>
      </c>
      <c r="M171" s="1681" t="s">
        <v>1435</v>
      </c>
      <c r="N171" s="1685">
        <v>0</v>
      </c>
    </row>
    <row r="172" spans="2:14" x14ac:dyDescent="0.25">
      <c r="B172" s="1718"/>
      <c r="C172" s="1678"/>
      <c r="D172" s="1679" t="s">
        <v>495</v>
      </c>
      <c r="E172" s="1680" t="s">
        <v>698</v>
      </c>
      <c r="F172" s="1681" t="s">
        <v>311</v>
      </c>
      <c r="G172" s="1680" t="s">
        <v>311</v>
      </c>
      <c r="H172" s="1681" t="s">
        <v>1196</v>
      </c>
      <c r="I172" s="1680" t="s">
        <v>1100</v>
      </c>
      <c r="J172" s="1682"/>
      <c r="K172" s="1683"/>
      <c r="L172" s="1684"/>
      <c r="M172" s="1681" t="s">
        <v>1435</v>
      </c>
      <c r="N172" s="1685">
        <v>0</v>
      </c>
    </row>
    <row r="173" spans="2:14" x14ac:dyDescent="0.25">
      <c r="B173" s="1718"/>
      <c r="C173" s="1678"/>
      <c r="D173" s="1679"/>
      <c r="E173" s="1680" t="s">
        <v>700</v>
      </c>
      <c r="F173" s="1681" t="s">
        <v>311</v>
      </c>
      <c r="G173" s="1680" t="s">
        <v>311</v>
      </c>
      <c r="H173" s="1681" t="s">
        <v>1196</v>
      </c>
      <c r="I173" s="1680" t="s">
        <v>1100</v>
      </c>
      <c r="J173" s="1682"/>
      <c r="K173" s="1683"/>
      <c r="L173" s="1684"/>
      <c r="M173" s="1681" t="s">
        <v>1435</v>
      </c>
      <c r="N173" s="1685">
        <v>0</v>
      </c>
    </row>
    <row r="174" spans="2:14" x14ac:dyDescent="0.25">
      <c r="B174" s="1718"/>
      <c r="C174" s="1678"/>
      <c r="D174" s="1679"/>
      <c r="E174" s="1680" t="s">
        <v>421</v>
      </c>
      <c r="F174" s="1681" t="s">
        <v>311</v>
      </c>
      <c r="G174" s="1680" t="s">
        <v>311</v>
      </c>
      <c r="H174" s="1681" t="s">
        <v>1196</v>
      </c>
      <c r="I174" s="1680" t="s">
        <v>1100</v>
      </c>
      <c r="J174" s="1682"/>
      <c r="K174" s="1683"/>
      <c r="L174" s="1684"/>
      <c r="M174" s="1681" t="s">
        <v>1435</v>
      </c>
      <c r="N174" s="1685">
        <v>0</v>
      </c>
    </row>
    <row r="175" spans="2:14" x14ac:dyDescent="0.25">
      <c r="B175" s="1718"/>
      <c r="C175" s="1678"/>
      <c r="D175" s="1679" t="s">
        <v>493</v>
      </c>
      <c r="E175" s="1680" t="s">
        <v>694</v>
      </c>
      <c r="F175" s="1681" t="s">
        <v>311</v>
      </c>
      <c r="G175" s="1680" t="s">
        <v>311</v>
      </c>
      <c r="H175" s="1681" t="s">
        <v>1196</v>
      </c>
      <c r="I175" s="1680" t="s">
        <v>1100</v>
      </c>
      <c r="J175" s="1682"/>
      <c r="K175" s="1683"/>
      <c r="L175" s="1684"/>
      <c r="M175" s="1681" t="s">
        <v>1435</v>
      </c>
      <c r="N175" s="1685">
        <v>0</v>
      </c>
    </row>
    <row r="176" spans="2:14" x14ac:dyDescent="0.25">
      <c r="B176" s="1718"/>
      <c r="C176" s="1678"/>
      <c r="D176" s="1679"/>
      <c r="E176" s="1680" t="s">
        <v>696</v>
      </c>
      <c r="F176" s="1681" t="s">
        <v>311</v>
      </c>
      <c r="G176" s="1680" t="s">
        <v>311</v>
      </c>
      <c r="H176" s="1681" t="s">
        <v>1196</v>
      </c>
      <c r="I176" s="1680" t="s">
        <v>1100</v>
      </c>
      <c r="J176" s="1682"/>
      <c r="K176" s="1683"/>
      <c r="L176" s="1684"/>
      <c r="M176" s="1681" t="s">
        <v>1435</v>
      </c>
      <c r="N176" s="1685">
        <v>0</v>
      </c>
    </row>
    <row r="177" spans="2:14" x14ac:dyDescent="0.25">
      <c r="B177" s="1718"/>
      <c r="C177" s="1678"/>
      <c r="D177" s="1679" t="s">
        <v>1617</v>
      </c>
      <c r="E177" s="1680" t="s">
        <v>322</v>
      </c>
      <c r="F177" s="1681" t="s">
        <v>312</v>
      </c>
      <c r="G177" s="1680" t="s">
        <v>312</v>
      </c>
      <c r="H177" s="1681" t="s">
        <v>1196</v>
      </c>
      <c r="I177" s="1680" t="s">
        <v>1100</v>
      </c>
      <c r="J177" s="1682">
        <v>9.3409999999999993</v>
      </c>
      <c r="K177" s="1683">
        <v>9.1999999999999993</v>
      </c>
      <c r="L177" s="1684">
        <v>76708.546999999991</v>
      </c>
      <c r="M177" s="1681" t="s">
        <v>1374</v>
      </c>
      <c r="N177" s="1685">
        <v>17973282</v>
      </c>
    </row>
    <row r="178" spans="2:14" x14ac:dyDescent="0.25">
      <c r="B178" s="1718"/>
      <c r="C178" s="1678"/>
      <c r="D178" s="1679"/>
      <c r="E178" s="1680" t="s">
        <v>374</v>
      </c>
      <c r="F178" s="1681" t="s">
        <v>312</v>
      </c>
      <c r="G178" s="1680" t="s">
        <v>312</v>
      </c>
      <c r="H178" s="1681" t="s">
        <v>1196</v>
      </c>
      <c r="I178" s="1680" t="s">
        <v>1100</v>
      </c>
      <c r="J178" s="1682">
        <v>9.3409999999999993</v>
      </c>
      <c r="K178" s="1683">
        <v>9.1999999999999993</v>
      </c>
      <c r="L178" s="1684">
        <v>77331.775000000009</v>
      </c>
      <c r="M178" s="1681" t="s">
        <v>1374</v>
      </c>
      <c r="N178" s="1685">
        <v>18020598</v>
      </c>
    </row>
    <row r="179" spans="2:14" x14ac:dyDescent="0.25">
      <c r="B179" s="1718"/>
      <c r="C179" s="1678" t="s">
        <v>54</v>
      </c>
      <c r="D179" s="1679" t="s">
        <v>511</v>
      </c>
      <c r="E179" s="1680" t="s">
        <v>734</v>
      </c>
      <c r="F179" s="1681" t="s">
        <v>311</v>
      </c>
      <c r="G179" s="1680" t="s">
        <v>311</v>
      </c>
      <c r="H179" s="1681" t="s">
        <v>1196</v>
      </c>
      <c r="I179" s="1680" t="s">
        <v>1100</v>
      </c>
      <c r="J179" s="1682">
        <v>0.5</v>
      </c>
      <c r="K179" s="1683">
        <v>0.39999999999999997</v>
      </c>
      <c r="L179" s="1684">
        <v>0</v>
      </c>
      <c r="M179" s="1681" t="s">
        <v>1435</v>
      </c>
      <c r="N179" s="1685">
        <v>0</v>
      </c>
    </row>
    <row r="180" spans="2:14" x14ac:dyDescent="0.25">
      <c r="B180" s="1718"/>
      <c r="C180" s="1678"/>
      <c r="D180" s="1679" t="s">
        <v>512</v>
      </c>
      <c r="E180" s="1680" t="s">
        <v>735</v>
      </c>
      <c r="F180" s="1681" t="s">
        <v>311</v>
      </c>
      <c r="G180" s="1680" t="s">
        <v>311</v>
      </c>
      <c r="H180" s="1681" t="s">
        <v>1196</v>
      </c>
      <c r="I180" s="1680" t="s">
        <v>1100</v>
      </c>
      <c r="J180" s="1682">
        <v>0.5</v>
      </c>
      <c r="K180" s="1683">
        <v>0.46</v>
      </c>
      <c r="L180" s="1684">
        <v>0</v>
      </c>
      <c r="M180" s="1681" t="s">
        <v>1435</v>
      </c>
      <c r="N180" s="1685">
        <v>0</v>
      </c>
    </row>
    <row r="181" spans="2:14" x14ac:dyDescent="0.25">
      <c r="B181" s="1718"/>
      <c r="C181" s="1678"/>
      <c r="D181" s="1679"/>
      <c r="E181" s="1680" t="s">
        <v>736</v>
      </c>
      <c r="F181" s="1681" t="s">
        <v>311</v>
      </c>
      <c r="G181" s="1680" t="s">
        <v>311</v>
      </c>
      <c r="H181" s="1681" t="s">
        <v>1196</v>
      </c>
      <c r="I181" s="1680" t="s">
        <v>1100</v>
      </c>
      <c r="J181" s="1682">
        <v>0.75</v>
      </c>
      <c r="K181" s="1683">
        <v>0</v>
      </c>
      <c r="L181" s="1684">
        <v>0</v>
      </c>
      <c r="M181" s="1681" t="s">
        <v>1435</v>
      </c>
      <c r="N181" s="1685">
        <v>0</v>
      </c>
    </row>
    <row r="182" spans="2:14" x14ac:dyDescent="0.25">
      <c r="B182" s="1718"/>
      <c r="C182" s="1678"/>
      <c r="D182" s="1679" t="s">
        <v>513</v>
      </c>
      <c r="E182" s="1680" t="s">
        <v>734</v>
      </c>
      <c r="F182" s="1681" t="s">
        <v>311</v>
      </c>
      <c r="G182" s="1680" t="s">
        <v>311</v>
      </c>
      <c r="H182" s="1681" t="s">
        <v>1196</v>
      </c>
      <c r="I182" s="1680" t="s">
        <v>1100</v>
      </c>
      <c r="J182" s="1682">
        <v>0.5</v>
      </c>
      <c r="K182" s="1683">
        <v>0.5</v>
      </c>
      <c r="L182" s="1684">
        <v>0</v>
      </c>
      <c r="M182" s="1681" t="s">
        <v>1435</v>
      </c>
      <c r="N182" s="1685">
        <v>0</v>
      </c>
    </row>
    <row r="183" spans="2:14" x14ac:dyDescent="0.25">
      <c r="B183" s="1718"/>
      <c r="C183" s="1678"/>
      <c r="D183" s="1679"/>
      <c r="E183" s="1680" t="s">
        <v>403</v>
      </c>
      <c r="F183" s="1681" t="s">
        <v>311</v>
      </c>
      <c r="G183" s="1680" t="s">
        <v>311</v>
      </c>
      <c r="H183" s="1681" t="s">
        <v>1196</v>
      </c>
      <c r="I183" s="1680" t="s">
        <v>1100</v>
      </c>
      <c r="J183" s="1682"/>
      <c r="K183" s="1683"/>
      <c r="L183" s="1684"/>
      <c r="M183" s="1681" t="s">
        <v>1435</v>
      </c>
      <c r="N183" s="1685"/>
    </row>
    <row r="184" spans="2:14" x14ac:dyDescent="0.25">
      <c r="B184" s="1718"/>
      <c r="C184" s="1678"/>
      <c r="D184" s="1679" t="s">
        <v>514</v>
      </c>
      <c r="E184" s="1680" t="s">
        <v>403</v>
      </c>
      <c r="F184" s="1681" t="s">
        <v>311</v>
      </c>
      <c r="G184" s="1680" t="s">
        <v>311</v>
      </c>
      <c r="H184" s="1681" t="s">
        <v>1196</v>
      </c>
      <c r="I184" s="1680" t="s">
        <v>1100</v>
      </c>
      <c r="J184" s="1682">
        <v>0.70000000000000007</v>
      </c>
      <c r="K184" s="1683">
        <v>0.6</v>
      </c>
      <c r="L184" s="1684">
        <v>30.4</v>
      </c>
      <c r="M184" s="1681" t="s">
        <v>1435</v>
      </c>
      <c r="N184" s="1685">
        <v>2325.9499999999998</v>
      </c>
    </row>
    <row r="185" spans="2:14" x14ac:dyDescent="0.25">
      <c r="B185" s="1718"/>
      <c r="C185" s="1678"/>
      <c r="D185" s="1679" t="s">
        <v>515</v>
      </c>
      <c r="E185" s="1680" t="s">
        <v>734</v>
      </c>
      <c r="F185" s="1681" t="s">
        <v>311</v>
      </c>
      <c r="G185" s="1680" t="s">
        <v>311</v>
      </c>
      <c r="H185" s="1681" t="s">
        <v>1196</v>
      </c>
      <c r="I185" s="1680" t="s">
        <v>1100</v>
      </c>
      <c r="J185" s="1682"/>
      <c r="K185" s="1683"/>
      <c r="L185" s="1684"/>
      <c r="M185" s="1681" t="s">
        <v>1435</v>
      </c>
      <c r="N185" s="1685">
        <v>0</v>
      </c>
    </row>
    <row r="186" spans="2:14" x14ac:dyDescent="0.25">
      <c r="B186" s="1718"/>
      <c r="C186" s="1678"/>
      <c r="D186" s="1679" t="s">
        <v>516</v>
      </c>
      <c r="E186" s="1680" t="s">
        <v>737</v>
      </c>
      <c r="F186" s="1681" t="s">
        <v>311</v>
      </c>
      <c r="G186" s="1680" t="s">
        <v>311</v>
      </c>
      <c r="H186" s="1681" t="s">
        <v>1196</v>
      </c>
      <c r="I186" s="1680" t="s">
        <v>1100</v>
      </c>
      <c r="J186" s="1682"/>
      <c r="K186" s="1683"/>
      <c r="L186" s="1684"/>
      <c r="M186" s="1681" t="s">
        <v>1435</v>
      </c>
      <c r="N186" s="1685">
        <v>0</v>
      </c>
    </row>
    <row r="187" spans="2:14" x14ac:dyDescent="0.25">
      <c r="B187" s="1718"/>
      <c r="C187" s="1678"/>
      <c r="D187" s="1679" t="s">
        <v>517</v>
      </c>
      <c r="E187" s="1680" t="s">
        <v>403</v>
      </c>
      <c r="F187" s="1681" t="s">
        <v>311</v>
      </c>
      <c r="G187" s="1680" t="s">
        <v>311</v>
      </c>
      <c r="H187" s="1681" t="s">
        <v>1196</v>
      </c>
      <c r="I187" s="1680" t="s">
        <v>1100</v>
      </c>
      <c r="J187" s="1682">
        <v>0.5</v>
      </c>
      <c r="K187" s="1683">
        <v>0.6</v>
      </c>
      <c r="L187" s="1684">
        <v>7.8769999999999998</v>
      </c>
      <c r="M187" s="1681" t="s">
        <v>1435</v>
      </c>
      <c r="N187" s="1685">
        <v>227.98200000000003</v>
      </c>
    </row>
    <row r="188" spans="2:14" x14ac:dyDescent="0.25">
      <c r="B188" s="1718"/>
      <c r="C188" s="1678"/>
      <c r="D188" s="1679" t="s">
        <v>518</v>
      </c>
      <c r="E188" s="1680" t="s">
        <v>738</v>
      </c>
      <c r="F188" s="1681" t="s">
        <v>311</v>
      </c>
      <c r="G188" s="1680" t="s">
        <v>311</v>
      </c>
      <c r="H188" s="1681" t="s">
        <v>1196</v>
      </c>
      <c r="I188" s="1680" t="s">
        <v>1100</v>
      </c>
      <c r="J188" s="1682"/>
      <c r="K188" s="1683"/>
      <c r="L188" s="1684"/>
      <c r="M188" s="1681" t="s">
        <v>1435</v>
      </c>
      <c r="N188" s="1685">
        <v>0</v>
      </c>
    </row>
    <row r="189" spans="2:14" x14ac:dyDescent="0.25">
      <c r="B189" s="1718"/>
      <c r="C189" s="1678"/>
      <c r="D189" s="1679"/>
      <c r="E189" s="1680" t="s">
        <v>739</v>
      </c>
      <c r="F189" s="1681" t="s">
        <v>311</v>
      </c>
      <c r="G189" s="1680" t="s">
        <v>311</v>
      </c>
      <c r="H189" s="1681" t="s">
        <v>1196</v>
      </c>
      <c r="I189" s="1680" t="s">
        <v>1100</v>
      </c>
      <c r="J189" s="1682"/>
      <c r="K189" s="1683"/>
      <c r="L189" s="1684"/>
      <c r="M189" s="1681" t="s">
        <v>1435</v>
      </c>
      <c r="N189" s="1685">
        <v>0</v>
      </c>
    </row>
    <row r="190" spans="2:14" x14ac:dyDescent="0.25">
      <c r="B190" s="1718"/>
      <c r="C190" s="1678" t="s">
        <v>56</v>
      </c>
      <c r="D190" s="1679" t="s">
        <v>524</v>
      </c>
      <c r="E190" s="1680" t="s">
        <v>744</v>
      </c>
      <c r="F190" s="1681" t="s">
        <v>311</v>
      </c>
      <c r="G190" s="1680" t="s">
        <v>311</v>
      </c>
      <c r="H190" s="1681" t="s">
        <v>1196</v>
      </c>
      <c r="I190" s="1680" t="s">
        <v>1098</v>
      </c>
      <c r="J190" s="1682">
        <v>9.34</v>
      </c>
      <c r="K190" s="1683">
        <v>8.7509999999999994</v>
      </c>
      <c r="L190" s="1684">
        <v>348.10599999999999</v>
      </c>
      <c r="M190" s="1681" t="s">
        <v>1435</v>
      </c>
      <c r="N190" s="1685">
        <v>22030</v>
      </c>
    </row>
    <row r="191" spans="2:14" x14ac:dyDescent="0.25">
      <c r="B191" s="1718"/>
      <c r="C191" s="1678"/>
      <c r="D191" s="1679"/>
      <c r="E191" s="1680" t="s">
        <v>745</v>
      </c>
      <c r="F191" s="1681" t="s">
        <v>311</v>
      </c>
      <c r="G191" s="1680" t="s">
        <v>311</v>
      </c>
      <c r="H191" s="1681" t="s">
        <v>1196</v>
      </c>
      <c r="I191" s="1680" t="s">
        <v>1098</v>
      </c>
      <c r="J191" s="1682">
        <v>9.34</v>
      </c>
      <c r="K191" s="1683">
        <v>7.5629999999999997</v>
      </c>
      <c r="L191" s="1684">
        <v>296.65100000000001</v>
      </c>
      <c r="M191" s="1681" t="s">
        <v>1435</v>
      </c>
      <c r="N191" s="1685">
        <v>18775</v>
      </c>
    </row>
    <row r="192" spans="2:14" x14ac:dyDescent="0.25">
      <c r="B192" s="1718"/>
      <c r="C192" s="1678" t="s">
        <v>58</v>
      </c>
      <c r="D192" s="1679" t="s">
        <v>533</v>
      </c>
      <c r="E192" s="1680" t="s">
        <v>629</v>
      </c>
      <c r="F192" s="1681" t="s">
        <v>314</v>
      </c>
      <c r="G192" s="1680" t="s">
        <v>314</v>
      </c>
      <c r="H192" s="1681" t="s">
        <v>1196</v>
      </c>
      <c r="I192" s="1680" t="s">
        <v>1098</v>
      </c>
      <c r="J192" s="1682">
        <v>20.350000000000005</v>
      </c>
      <c r="K192" s="1683">
        <v>11.881</v>
      </c>
      <c r="L192" s="1684">
        <v>287.67200000000008</v>
      </c>
      <c r="M192" s="1681" t="s">
        <v>1435</v>
      </c>
      <c r="N192" s="1685">
        <v>38753</v>
      </c>
    </row>
    <row r="193" spans="2:14" x14ac:dyDescent="0.25">
      <c r="B193" s="1718"/>
      <c r="C193" s="1678"/>
      <c r="D193" s="1679"/>
      <c r="E193" s="1680" t="s">
        <v>746</v>
      </c>
      <c r="F193" s="1681" t="s">
        <v>311</v>
      </c>
      <c r="G193" s="1680" t="s">
        <v>311</v>
      </c>
      <c r="H193" s="1681" t="s">
        <v>1196</v>
      </c>
      <c r="I193" s="1680" t="s">
        <v>1098</v>
      </c>
      <c r="J193" s="1682">
        <v>5.2300000000000013</v>
      </c>
      <c r="K193" s="1683">
        <v>5.2300000000000013</v>
      </c>
      <c r="L193" s="1684">
        <v>216.89</v>
      </c>
      <c r="M193" s="1681" t="s">
        <v>1435</v>
      </c>
      <c r="N193" s="1685">
        <v>16008</v>
      </c>
    </row>
    <row r="194" spans="2:14" x14ac:dyDescent="0.25">
      <c r="B194" s="1718"/>
      <c r="C194" s="1678"/>
      <c r="D194" s="1679"/>
      <c r="E194" s="1680" t="s">
        <v>747</v>
      </c>
      <c r="F194" s="1681" t="s">
        <v>311</v>
      </c>
      <c r="G194" s="1680" t="s">
        <v>311</v>
      </c>
      <c r="H194" s="1681" t="s">
        <v>1196</v>
      </c>
      <c r="I194" s="1680" t="s">
        <v>1098</v>
      </c>
      <c r="J194" s="1682">
        <v>5.2300000000000013</v>
      </c>
      <c r="K194" s="1683">
        <v>5.2300000000000013</v>
      </c>
      <c r="L194" s="1684">
        <v>212.65299999999999</v>
      </c>
      <c r="M194" s="1681" t="s">
        <v>1435</v>
      </c>
      <c r="N194" s="1685">
        <v>15064</v>
      </c>
    </row>
    <row r="195" spans="2:14" x14ac:dyDescent="0.25">
      <c r="B195" s="1718"/>
      <c r="C195" s="1678"/>
      <c r="D195" s="1679" t="s">
        <v>535</v>
      </c>
      <c r="E195" s="1680" t="s">
        <v>1577</v>
      </c>
      <c r="F195" s="1681" t="s">
        <v>311</v>
      </c>
      <c r="G195" s="1680" t="s">
        <v>311</v>
      </c>
      <c r="H195" s="1681" t="s">
        <v>1196</v>
      </c>
      <c r="I195" s="1680" t="s">
        <v>1098</v>
      </c>
      <c r="J195" s="1682">
        <v>10.57</v>
      </c>
      <c r="K195" s="1683">
        <v>10.57</v>
      </c>
      <c r="L195" s="1684">
        <v>374.08699999999999</v>
      </c>
      <c r="M195" s="1681" t="s">
        <v>1435</v>
      </c>
      <c r="N195" s="1685">
        <v>25378</v>
      </c>
    </row>
    <row r="196" spans="2:14" x14ac:dyDescent="0.25">
      <c r="B196" s="1718"/>
      <c r="C196" s="1678"/>
      <c r="D196" s="1679"/>
      <c r="E196" s="1680" t="s">
        <v>345</v>
      </c>
      <c r="F196" s="1681" t="s">
        <v>311</v>
      </c>
      <c r="G196" s="1680" t="s">
        <v>311</v>
      </c>
      <c r="H196" s="1681" t="s">
        <v>1196</v>
      </c>
      <c r="I196" s="1680" t="s">
        <v>1098</v>
      </c>
      <c r="J196" s="1682">
        <v>10.57</v>
      </c>
      <c r="K196" s="1683">
        <v>10.57</v>
      </c>
      <c r="L196" s="1684">
        <v>365.96600000000001</v>
      </c>
      <c r="M196" s="1681" t="s">
        <v>1435</v>
      </c>
      <c r="N196" s="1685">
        <v>24640</v>
      </c>
    </row>
    <row r="197" spans="2:14" x14ac:dyDescent="0.25">
      <c r="B197" s="1718"/>
      <c r="C197" s="1678"/>
      <c r="D197" s="1679"/>
      <c r="E197" s="1680" t="s">
        <v>347</v>
      </c>
      <c r="F197" s="1681" t="s">
        <v>311</v>
      </c>
      <c r="G197" s="1680" t="s">
        <v>311</v>
      </c>
      <c r="H197" s="1681" t="s">
        <v>1196</v>
      </c>
      <c r="I197" s="1680" t="s">
        <v>1098</v>
      </c>
      <c r="J197" s="1682">
        <v>10.57</v>
      </c>
      <c r="K197" s="1683">
        <v>10.57</v>
      </c>
      <c r="L197" s="1684">
        <v>501.95299999999997</v>
      </c>
      <c r="M197" s="1681" t="s">
        <v>1435</v>
      </c>
      <c r="N197" s="1685">
        <v>33802</v>
      </c>
    </row>
    <row r="198" spans="2:14" x14ac:dyDescent="0.25">
      <c r="B198" s="1718"/>
      <c r="C198" s="1678" t="s">
        <v>60</v>
      </c>
      <c r="D198" s="1679" t="s">
        <v>539</v>
      </c>
      <c r="E198" s="1680" t="s">
        <v>1577</v>
      </c>
      <c r="F198" s="1681" t="s">
        <v>311</v>
      </c>
      <c r="G198" s="1680" t="s">
        <v>311</v>
      </c>
      <c r="H198" s="1681" t="s">
        <v>1196</v>
      </c>
      <c r="I198" s="1680" t="s">
        <v>1098</v>
      </c>
      <c r="J198" s="1682">
        <v>5.732000000000002</v>
      </c>
      <c r="K198" s="1683">
        <v>5.6999999999999993</v>
      </c>
      <c r="L198" s="1684">
        <v>29596.951999999997</v>
      </c>
      <c r="M198" s="1681" t="s">
        <v>1374</v>
      </c>
      <c r="N198" s="1685">
        <v>7047443.6199999992</v>
      </c>
    </row>
    <row r="199" spans="2:14" x14ac:dyDescent="0.25">
      <c r="B199" s="1718"/>
      <c r="C199" s="1678"/>
      <c r="D199" s="1679"/>
      <c r="E199" s="1680" t="s">
        <v>345</v>
      </c>
      <c r="F199" s="1681" t="s">
        <v>311</v>
      </c>
      <c r="G199" s="1680" t="s">
        <v>311</v>
      </c>
      <c r="H199" s="1681" t="s">
        <v>1196</v>
      </c>
      <c r="I199" s="1680" t="s">
        <v>1098</v>
      </c>
      <c r="J199" s="1682">
        <v>5.732000000000002</v>
      </c>
      <c r="K199" s="1683">
        <v>5.732000000000002</v>
      </c>
      <c r="L199" s="1684">
        <v>28052.131000000005</v>
      </c>
      <c r="M199" s="1681" t="s">
        <v>1374</v>
      </c>
      <c r="N199" s="1685">
        <v>6681651.2899999982</v>
      </c>
    </row>
    <row r="200" spans="2:14" x14ac:dyDescent="0.25">
      <c r="B200" s="1718"/>
      <c r="C200" s="1678"/>
      <c r="D200" s="1679"/>
      <c r="E200" s="1680" t="s">
        <v>347</v>
      </c>
      <c r="F200" s="1681" t="s">
        <v>311</v>
      </c>
      <c r="G200" s="1680" t="s">
        <v>311</v>
      </c>
      <c r="H200" s="1681" t="s">
        <v>1196</v>
      </c>
      <c r="I200" s="1680" t="s">
        <v>1098</v>
      </c>
      <c r="J200" s="1682">
        <v>5.732000000000002</v>
      </c>
      <c r="K200" s="1683">
        <v>5.732000000000002</v>
      </c>
      <c r="L200" s="1684">
        <v>31076.898999999994</v>
      </c>
      <c r="M200" s="1681" t="s">
        <v>1374</v>
      </c>
      <c r="N200" s="1685">
        <v>7399890.5700000003</v>
      </c>
    </row>
    <row r="201" spans="2:14" x14ac:dyDescent="0.25">
      <c r="B201" s="1718"/>
      <c r="C201" s="1678"/>
      <c r="D201" s="1679"/>
      <c r="E201" s="1680" t="s">
        <v>740</v>
      </c>
      <c r="F201" s="1681" t="s">
        <v>311</v>
      </c>
      <c r="G201" s="1680" t="s">
        <v>311</v>
      </c>
      <c r="H201" s="1681" t="s">
        <v>1196</v>
      </c>
      <c r="I201" s="1680" t="s">
        <v>1098</v>
      </c>
      <c r="J201" s="1682">
        <v>5.732000000000002</v>
      </c>
      <c r="K201" s="1683">
        <v>5.732000000000002</v>
      </c>
      <c r="L201" s="1684">
        <v>28034.734</v>
      </c>
      <c r="M201" s="1681" t="s">
        <v>1374</v>
      </c>
      <c r="N201" s="1685">
        <v>6675735.8399999999</v>
      </c>
    </row>
    <row r="202" spans="2:14" x14ac:dyDescent="0.25">
      <c r="B202" s="1718"/>
      <c r="C202" s="1678" t="s">
        <v>68</v>
      </c>
      <c r="D202" s="1679" t="s">
        <v>556</v>
      </c>
      <c r="E202" s="1680" t="s">
        <v>746</v>
      </c>
      <c r="F202" s="1681" t="s">
        <v>311</v>
      </c>
      <c r="G202" s="1680" t="s">
        <v>311</v>
      </c>
      <c r="H202" s="1681" t="s">
        <v>1196</v>
      </c>
      <c r="I202" s="1680" t="s">
        <v>1100</v>
      </c>
      <c r="J202" s="1682">
        <v>1</v>
      </c>
      <c r="K202" s="1683">
        <v>0.88899999999999979</v>
      </c>
      <c r="L202" s="1684">
        <v>0</v>
      </c>
      <c r="M202" s="1681" t="s">
        <v>1435</v>
      </c>
      <c r="N202" s="1685">
        <v>0</v>
      </c>
    </row>
    <row r="203" spans="2:14" x14ac:dyDescent="0.25">
      <c r="B203" s="1718"/>
      <c r="C203" s="1678"/>
      <c r="D203" s="1679"/>
      <c r="E203" s="1680" t="s">
        <v>747</v>
      </c>
      <c r="F203" s="1681" t="s">
        <v>311</v>
      </c>
      <c r="G203" s="1680" t="s">
        <v>311</v>
      </c>
      <c r="H203" s="1681" t="s">
        <v>1196</v>
      </c>
      <c r="I203" s="1680" t="s">
        <v>1100</v>
      </c>
      <c r="J203" s="1682">
        <v>2.1200000000000006</v>
      </c>
      <c r="K203" s="1683">
        <v>1.8699999999999999</v>
      </c>
      <c r="L203" s="1684">
        <v>0</v>
      </c>
      <c r="M203" s="1681" t="s">
        <v>1435</v>
      </c>
      <c r="N203" s="1685">
        <v>0</v>
      </c>
    </row>
    <row r="204" spans="2:14" x14ac:dyDescent="0.25">
      <c r="B204" s="1718"/>
      <c r="C204" s="1678"/>
      <c r="D204" s="1679"/>
      <c r="E204" s="1680" t="s">
        <v>752</v>
      </c>
      <c r="F204" s="1681" t="s">
        <v>311</v>
      </c>
      <c r="G204" s="1680" t="s">
        <v>311</v>
      </c>
      <c r="H204" s="1681" t="s">
        <v>1196</v>
      </c>
      <c r="I204" s="1680" t="s">
        <v>1100</v>
      </c>
      <c r="J204" s="1682">
        <v>2.5</v>
      </c>
      <c r="K204" s="1683">
        <v>1.6290000000000002</v>
      </c>
      <c r="L204" s="1684">
        <v>0</v>
      </c>
      <c r="M204" s="1681" t="s">
        <v>1435</v>
      </c>
      <c r="N204" s="1685">
        <v>0</v>
      </c>
    </row>
    <row r="205" spans="2:14" x14ac:dyDescent="0.25">
      <c r="B205" s="1718"/>
      <c r="C205" s="1678"/>
      <c r="D205" s="1679"/>
      <c r="E205" s="1680" t="s">
        <v>753</v>
      </c>
      <c r="F205" s="1681" t="s">
        <v>311</v>
      </c>
      <c r="G205" s="1680" t="s">
        <v>311</v>
      </c>
      <c r="H205" s="1681" t="s">
        <v>1196</v>
      </c>
      <c r="I205" s="1680" t="s">
        <v>1100</v>
      </c>
      <c r="J205" s="1682">
        <v>2.5</v>
      </c>
      <c r="K205" s="1683">
        <v>1.7510000000000001</v>
      </c>
      <c r="L205" s="1684">
        <v>0</v>
      </c>
      <c r="M205" s="1681" t="s">
        <v>1435</v>
      </c>
      <c r="N205" s="1685">
        <v>0</v>
      </c>
    </row>
    <row r="206" spans="2:14" x14ac:dyDescent="0.25">
      <c r="B206" s="1718"/>
      <c r="C206" s="1678"/>
      <c r="D206" s="1679"/>
      <c r="E206" s="1680" t="s">
        <v>754</v>
      </c>
      <c r="F206" s="1681" t="s">
        <v>311</v>
      </c>
      <c r="G206" s="1680" t="s">
        <v>311</v>
      </c>
      <c r="H206" s="1681" t="s">
        <v>1196</v>
      </c>
      <c r="I206" s="1680" t="s">
        <v>1100</v>
      </c>
      <c r="J206" s="1682">
        <v>2.5</v>
      </c>
      <c r="K206" s="1683">
        <v>1.7500000000000002</v>
      </c>
      <c r="L206" s="1684">
        <v>0</v>
      </c>
      <c r="M206" s="1681" t="s">
        <v>1435</v>
      </c>
      <c r="N206" s="1685">
        <v>0</v>
      </c>
    </row>
    <row r="207" spans="2:14" x14ac:dyDescent="0.25">
      <c r="B207" s="1718"/>
      <c r="C207" s="1678"/>
      <c r="D207" s="1679"/>
      <c r="E207" s="1680" t="s">
        <v>755</v>
      </c>
      <c r="F207" s="1681" t="s">
        <v>311</v>
      </c>
      <c r="G207" s="1680" t="s">
        <v>311</v>
      </c>
      <c r="H207" s="1681" t="s">
        <v>1196</v>
      </c>
      <c r="I207" s="1680" t="s">
        <v>1100</v>
      </c>
      <c r="J207" s="1682">
        <v>2.4999999999999996</v>
      </c>
      <c r="K207" s="1683">
        <v>1.8290000000000002</v>
      </c>
      <c r="L207" s="1684">
        <v>0</v>
      </c>
      <c r="M207" s="1681" t="s">
        <v>1435</v>
      </c>
      <c r="N207" s="1685">
        <v>0</v>
      </c>
    </row>
    <row r="208" spans="2:14" x14ac:dyDescent="0.25">
      <c r="B208" s="1718"/>
      <c r="C208" s="1678"/>
      <c r="D208" s="1679"/>
      <c r="E208" s="1680" t="s">
        <v>756</v>
      </c>
      <c r="F208" s="1681" t="s">
        <v>311</v>
      </c>
      <c r="G208" s="1680" t="s">
        <v>311</v>
      </c>
      <c r="H208" s="1681" t="s">
        <v>1196</v>
      </c>
      <c r="I208" s="1680" t="s">
        <v>1100</v>
      </c>
      <c r="J208" s="1682">
        <v>2.4999999999999996</v>
      </c>
      <c r="K208" s="1683">
        <v>1.7320000000000004</v>
      </c>
      <c r="L208" s="1684">
        <v>0</v>
      </c>
      <c r="M208" s="1681" t="s">
        <v>1435</v>
      </c>
      <c r="N208" s="1685">
        <v>0</v>
      </c>
    </row>
    <row r="209" spans="2:14" x14ac:dyDescent="0.25">
      <c r="B209" s="1718"/>
      <c r="C209" s="1678" t="s">
        <v>84</v>
      </c>
      <c r="D209" s="1679" t="s">
        <v>574</v>
      </c>
      <c r="E209" s="1680" t="s">
        <v>761</v>
      </c>
      <c r="F209" s="1681" t="s">
        <v>311</v>
      </c>
      <c r="G209" s="1680" t="s">
        <v>311</v>
      </c>
      <c r="H209" s="1681" t="s">
        <v>1196</v>
      </c>
      <c r="I209" s="1680" t="s">
        <v>1100</v>
      </c>
      <c r="J209" s="1682">
        <v>0.31000000000000011</v>
      </c>
      <c r="K209" s="1683">
        <v>0.31000000000000011</v>
      </c>
      <c r="L209" s="1684">
        <v>0</v>
      </c>
      <c r="M209" s="1681" t="s">
        <v>1435</v>
      </c>
      <c r="N209" s="1685">
        <v>0</v>
      </c>
    </row>
    <row r="210" spans="2:14" x14ac:dyDescent="0.25">
      <c r="B210" s="1718"/>
      <c r="C210" s="1678" t="s">
        <v>86</v>
      </c>
      <c r="D210" s="1679" t="s">
        <v>580</v>
      </c>
      <c r="E210" s="1680" t="s">
        <v>771</v>
      </c>
      <c r="F210" s="1681" t="s">
        <v>311</v>
      </c>
      <c r="G210" s="1680" t="s">
        <v>311</v>
      </c>
      <c r="H210" s="1681" t="s">
        <v>1197</v>
      </c>
      <c r="I210" s="1680" t="s">
        <v>1100</v>
      </c>
      <c r="J210" s="1682">
        <v>0.16999999999999996</v>
      </c>
      <c r="K210" s="1683">
        <v>0.15</v>
      </c>
      <c r="L210" s="1684">
        <v>32.774000000000001</v>
      </c>
      <c r="M210" s="1681" t="s">
        <v>1435</v>
      </c>
      <c r="N210" s="1685">
        <v>3559</v>
      </c>
    </row>
    <row r="211" spans="2:14" x14ac:dyDescent="0.25">
      <c r="B211" s="1718"/>
      <c r="C211" s="1678"/>
      <c r="D211" s="1679"/>
      <c r="E211" s="1680" t="s">
        <v>772</v>
      </c>
      <c r="F211" s="1681" t="s">
        <v>311</v>
      </c>
      <c r="G211" s="1680" t="s">
        <v>311</v>
      </c>
      <c r="H211" s="1681" t="s">
        <v>1197</v>
      </c>
      <c r="I211" s="1680" t="s">
        <v>1100</v>
      </c>
      <c r="J211" s="1682">
        <v>0.46300000000000013</v>
      </c>
      <c r="K211" s="1683">
        <v>0.35000000000000003</v>
      </c>
      <c r="L211" s="1684">
        <v>27.669000000000004</v>
      </c>
      <c r="M211" s="1681" t="s">
        <v>1435</v>
      </c>
      <c r="N211" s="1685">
        <v>2912</v>
      </c>
    </row>
    <row r="212" spans="2:14" x14ac:dyDescent="0.25">
      <c r="B212" s="1718"/>
      <c r="C212" s="1678"/>
      <c r="D212" s="1679"/>
      <c r="E212" s="1680" t="s">
        <v>1625</v>
      </c>
      <c r="F212" s="1681" t="s">
        <v>311</v>
      </c>
      <c r="G212" s="1680" t="s">
        <v>311</v>
      </c>
      <c r="H212" s="1681" t="s">
        <v>1197</v>
      </c>
      <c r="I212" s="1680" t="s">
        <v>1100</v>
      </c>
      <c r="J212" s="1682">
        <v>0.92500000000000027</v>
      </c>
      <c r="K212" s="1683">
        <v>0.83499999999999996</v>
      </c>
      <c r="L212" s="1684">
        <v>556.73900000000003</v>
      </c>
      <c r="M212" s="1681" t="s">
        <v>1435</v>
      </c>
      <c r="N212" s="1685">
        <v>43515</v>
      </c>
    </row>
    <row r="213" spans="2:14" x14ac:dyDescent="0.25">
      <c r="B213" s="1718"/>
      <c r="C213" s="1678"/>
      <c r="D213" s="1679"/>
      <c r="E213" s="1680" t="s">
        <v>1684</v>
      </c>
      <c r="F213" s="1681" t="s">
        <v>311</v>
      </c>
      <c r="G213" s="1680" t="s">
        <v>311</v>
      </c>
      <c r="H213" s="1681" t="s">
        <v>1197</v>
      </c>
      <c r="I213" s="1680" t="s">
        <v>1100</v>
      </c>
      <c r="J213" s="1682">
        <v>0.92500000000000027</v>
      </c>
      <c r="K213" s="1683">
        <v>0.83499999999999996</v>
      </c>
      <c r="L213" s="1684">
        <v>234.791</v>
      </c>
      <c r="M213" s="1681" t="s">
        <v>1435</v>
      </c>
      <c r="N213" s="1685">
        <v>20155</v>
      </c>
    </row>
    <row r="214" spans="2:14" x14ac:dyDescent="0.25">
      <c r="B214" s="1718"/>
      <c r="C214" s="1678" t="s">
        <v>88</v>
      </c>
      <c r="D214" s="1679" t="s">
        <v>588</v>
      </c>
      <c r="E214" s="1680" t="s">
        <v>775</v>
      </c>
      <c r="F214" s="1681" t="s">
        <v>312</v>
      </c>
      <c r="G214" s="1680" t="s">
        <v>312</v>
      </c>
      <c r="H214" s="1681" t="s">
        <v>1196</v>
      </c>
      <c r="I214" s="1680" t="s">
        <v>1098</v>
      </c>
      <c r="J214" s="1682">
        <v>0</v>
      </c>
      <c r="K214" s="1683">
        <v>0</v>
      </c>
      <c r="L214" s="1684">
        <v>0</v>
      </c>
      <c r="M214" s="1681" t="s">
        <v>1374</v>
      </c>
      <c r="N214" s="1685">
        <v>0</v>
      </c>
    </row>
    <row r="215" spans="2:14" x14ac:dyDescent="0.25">
      <c r="B215" s="1718"/>
      <c r="C215" s="1678"/>
      <c r="D215" s="1679"/>
      <c r="E215" s="1680" t="s">
        <v>776</v>
      </c>
      <c r="F215" s="1681" t="s">
        <v>312</v>
      </c>
      <c r="G215" s="1680" t="s">
        <v>312</v>
      </c>
      <c r="H215" s="1681" t="s">
        <v>1196</v>
      </c>
      <c r="I215" s="1680" t="s">
        <v>1098</v>
      </c>
      <c r="J215" s="1682">
        <v>0</v>
      </c>
      <c r="K215" s="1683">
        <v>0</v>
      </c>
      <c r="L215" s="1684">
        <v>0</v>
      </c>
      <c r="M215" s="1681" t="s">
        <v>1374</v>
      </c>
      <c r="N215" s="1685">
        <v>0</v>
      </c>
    </row>
    <row r="216" spans="2:14" x14ac:dyDescent="0.25">
      <c r="B216" s="1718"/>
      <c r="C216" s="1678"/>
      <c r="D216" s="1679"/>
      <c r="E216" s="1680" t="s">
        <v>777</v>
      </c>
      <c r="F216" s="1681" t="s">
        <v>312</v>
      </c>
      <c r="G216" s="1680" t="s">
        <v>312</v>
      </c>
      <c r="H216" s="1681" t="s">
        <v>1196</v>
      </c>
      <c r="I216" s="1680" t="s">
        <v>1098</v>
      </c>
      <c r="J216" s="1682">
        <v>0</v>
      </c>
      <c r="K216" s="1683">
        <v>0</v>
      </c>
      <c r="L216" s="1684">
        <v>0</v>
      </c>
      <c r="M216" s="1681" t="s">
        <v>1374</v>
      </c>
      <c r="N216" s="1685">
        <v>0</v>
      </c>
    </row>
    <row r="217" spans="2:14" x14ac:dyDescent="0.25">
      <c r="B217" s="1718"/>
      <c r="C217" s="1678"/>
      <c r="D217" s="1679"/>
      <c r="E217" s="1680" t="s">
        <v>778</v>
      </c>
      <c r="F217" s="1681" t="s">
        <v>312</v>
      </c>
      <c r="G217" s="1680" t="s">
        <v>312</v>
      </c>
      <c r="H217" s="1681" t="s">
        <v>1196</v>
      </c>
      <c r="I217" s="1680" t="s">
        <v>1098</v>
      </c>
      <c r="J217" s="1682">
        <v>59.600000000000016</v>
      </c>
      <c r="K217" s="1683">
        <v>47.905000000000001</v>
      </c>
      <c r="L217" s="1684">
        <v>112969.39099999999</v>
      </c>
      <c r="M217" s="1681" t="s">
        <v>1374</v>
      </c>
      <c r="N217" s="1685">
        <v>43176171.219999991</v>
      </c>
    </row>
    <row r="218" spans="2:14" x14ac:dyDescent="0.25">
      <c r="B218" s="1718"/>
      <c r="C218" s="1678"/>
      <c r="D218" s="1679"/>
      <c r="E218" s="1680"/>
      <c r="F218" s="1681"/>
      <c r="G218" s="1680"/>
      <c r="H218" s="1681"/>
      <c r="I218" s="1680"/>
      <c r="J218" s="1682"/>
      <c r="K218" s="1683"/>
      <c r="L218" s="1684"/>
      <c r="M218" s="1681" t="s">
        <v>1435</v>
      </c>
      <c r="N218" s="1685">
        <v>41498.17</v>
      </c>
    </row>
    <row r="219" spans="2:14" x14ac:dyDescent="0.25">
      <c r="B219" s="1718"/>
      <c r="C219" s="1678"/>
      <c r="D219" s="1679"/>
      <c r="E219" s="1680" t="s">
        <v>779</v>
      </c>
      <c r="F219" s="1681" t="s">
        <v>312</v>
      </c>
      <c r="G219" s="1680" t="s">
        <v>312</v>
      </c>
      <c r="H219" s="1681" t="s">
        <v>1196</v>
      </c>
      <c r="I219" s="1680" t="s">
        <v>1098</v>
      </c>
      <c r="J219" s="1682">
        <v>59.600000000000016</v>
      </c>
      <c r="K219" s="1683">
        <v>53.71</v>
      </c>
      <c r="L219" s="1684">
        <v>111897.29999999999</v>
      </c>
      <c r="M219" s="1681" t="s">
        <v>1374</v>
      </c>
      <c r="N219" s="1685">
        <v>39099288.81000001</v>
      </c>
    </row>
    <row r="220" spans="2:14" x14ac:dyDescent="0.25">
      <c r="B220" s="1718"/>
      <c r="C220" s="1678"/>
      <c r="D220" s="1679"/>
      <c r="E220" s="1680"/>
      <c r="F220" s="1681"/>
      <c r="G220" s="1680"/>
      <c r="H220" s="1681"/>
      <c r="I220" s="1680"/>
      <c r="J220" s="1682"/>
      <c r="K220" s="1683"/>
      <c r="L220" s="1684"/>
      <c r="M220" s="1681" t="s">
        <v>1435</v>
      </c>
      <c r="N220" s="1685">
        <v>41498.17</v>
      </c>
    </row>
    <row r="221" spans="2:14" x14ac:dyDescent="0.25">
      <c r="B221" s="1718"/>
      <c r="C221" s="1678"/>
      <c r="D221" s="1679"/>
      <c r="E221" s="1680" t="s">
        <v>780</v>
      </c>
      <c r="F221" s="1681" t="s">
        <v>312</v>
      </c>
      <c r="G221" s="1680" t="s">
        <v>312</v>
      </c>
      <c r="H221" s="1681" t="s">
        <v>1196</v>
      </c>
      <c r="I221" s="1680" t="s">
        <v>1098</v>
      </c>
      <c r="J221" s="1682">
        <v>127.5</v>
      </c>
      <c r="K221" s="1683">
        <v>119.53699999999999</v>
      </c>
      <c r="L221" s="1684">
        <v>387149.72499999998</v>
      </c>
      <c r="M221" s="1681" t="s">
        <v>1374</v>
      </c>
      <c r="N221" s="1685">
        <v>117781562.86</v>
      </c>
    </row>
    <row r="222" spans="2:14" x14ac:dyDescent="0.25">
      <c r="B222" s="1718"/>
      <c r="C222" s="1678"/>
      <c r="D222" s="1679"/>
      <c r="E222" s="1680"/>
      <c r="F222" s="1681"/>
      <c r="G222" s="1680"/>
      <c r="H222" s="1681"/>
      <c r="I222" s="1680"/>
      <c r="J222" s="1682"/>
      <c r="K222" s="1683"/>
      <c r="L222" s="1684"/>
      <c r="M222" s="1681" t="s">
        <v>1435</v>
      </c>
      <c r="N222" s="1685">
        <v>833920.67</v>
      </c>
    </row>
    <row r="223" spans="2:14" x14ac:dyDescent="0.25">
      <c r="B223" s="1718"/>
      <c r="C223" s="1678"/>
      <c r="D223" s="1679"/>
      <c r="E223" s="1680" t="s">
        <v>781</v>
      </c>
      <c r="F223" s="1681" t="s">
        <v>312</v>
      </c>
      <c r="G223" s="1680" t="s">
        <v>312</v>
      </c>
      <c r="H223" s="1681" t="s">
        <v>1196</v>
      </c>
      <c r="I223" s="1680" t="s">
        <v>1098</v>
      </c>
      <c r="J223" s="1682">
        <v>199.99999999999997</v>
      </c>
      <c r="K223" s="1683">
        <v>191.19599999999994</v>
      </c>
      <c r="L223" s="1684">
        <v>748188.15299999982</v>
      </c>
      <c r="M223" s="1681" t="s">
        <v>1374</v>
      </c>
      <c r="N223" s="1685">
        <v>207845920.93000001</v>
      </c>
    </row>
    <row r="224" spans="2:14" x14ac:dyDescent="0.25">
      <c r="B224" s="1718"/>
      <c r="C224" s="1678"/>
      <c r="D224" s="1679" t="s">
        <v>590</v>
      </c>
      <c r="E224" s="1680" t="s">
        <v>776</v>
      </c>
      <c r="F224" s="1681" t="s">
        <v>312</v>
      </c>
      <c r="G224" s="1680" t="s">
        <v>314</v>
      </c>
      <c r="H224" s="1681" t="s">
        <v>1196</v>
      </c>
      <c r="I224" s="1680" t="s">
        <v>1098</v>
      </c>
      <c r="J224" s="1682">
        <v>170</v>
      </c>
      <c r="K224" s="1683">
        <v>150.28899999999999</v>
      </c>
      <c r="L224" s="1684">
        <v>1114899.5330000001</v>
      </c>
      <c r="M224" s="1681" t="s">
        <v>1374</v>
      </c>
      <c r="N224" s="1685">
        <v>314262677.72000003</v>
      </c>
    </row>
    <row r="225" spans="2:14" x14ac:dyDescent="0.25">
      <c r="B225" s="1718"/>
      <c r="C225" s="1678"/>
      <c r="D225" s="1679"/>
      <c r="E225" s="1680"/>
      <c r="F225" s="1681"/>
      <c r="G225" s="1680"/>
      <c r="H225" s="1681"/>
      <c r="I225" s="1680"/>
      <c r="J225" s="1682"/>
      <c r="K225" s="1683"/>
      <c r="L225" s="1684"/>
      <c r="M225" s="1681" t="s">
        <v>1435</v>
      </c>
      <c r="N225" s="1685">
        <v>1098850.48</v>
      </c>
    </row>
    <row r="226" spans="2:14" x14ac:dyDescent="0.25">
      <c r="B226" s="1718"/>
      <c r="C226" s="1678"/>
      <c r="D226" s="1679"/>
      <c r="E226" s="1680" t="s">
        <v>777</v>
      </c>
      <c r="F226" s="1681" t="s">
        <v>312</v>
      </c>
      <c r="G226" s="1680" t="s">
        <v>314</v>
      </c>
      <c r="H226" s="1681" t="s">
        <v>1196</v>
      </c>
      <c r="I226" s="1680" t="s">
        <v>1098</v>
      </c>
      <c r="J226" s="1682">
        <v>170</v>
      </c>
      <c r="K226" s="1683">
        <v>150.88900000000001</v>
      </c>
      <c r="L226" s="1684">
        <v>987873.02799999993</v>
      </c>
      <c r="M226" s="1681" t="s">
        <v>1374</v>
      </c>
      <c r="N226" s="1685">
        <v>285044800.15000004</v>
      </c>
    </row>
    <row r="227" spans="2:14" x14ac:dyDescent="0.25">
      <c r="B227" s="1718"/>
      <c r="C227" s="1678"/>
      <c r="D227" s="1679"/>
      <c r="E227" s="1680"/>
      <c r="F227" s="1681"/>
      <c r="G227" s="1680"/>
      <c r="H227" s="1681"/>
      <c r="I227" s="1680"/>
      <c r="J227" s="1682"/>
      <c r="K227" s="1683"/>
      <c r="L227" s="1684"/>
      <c r="M227" s="1681" t="s">
        <v>1435</v>
      </c>
      <c r="N227" s="1685">
        <v>1098850.48</v>
      </c>
    </row>
    <row r="228" spans="2:14" x14ac:dyDescent="0.25">
      <c r="B228" s="1718"/>
      <c r="C228" s="1678"/>
      <c r="D228" s="1679"/>
      <c r="E228" s="1680" t="s">
        <v>782</v>
      </c>
      <c r="F228" s="1681" t="s">
        <v>313</v>
      </c>
      <c r="G228" s="1680" t="s">
        <v>314</v>
      </c>
      <c r="H228" s="1681" t="s">
        <v>1196</v>
      </c>
      <c r="I228" s="1680" t="s">
        <v>1098</v>
      </c>
      <c r="J228" s="1682">
        <v>184.00000000000003</v>
      </c>
      <c r="K228" s="1683">
        <v>174.98699999999997</v>
      </c>
      <c r="L228" s="1684">
        <v>1120114.906</v>
      </c>
      <c r="M228" s="1681"/>
      <c r="N228" s="1685"/>
    </row>
    <row r="229" spans="2:14" x14ac:dyDescent="0.25">
      <c r="B229" s="1718"/>
      <c r="C229" s="1678" t="s">
        <v>90</v>
      </c>
      <c r="D229" s="1679" t="s">
        <v>592</v>
      </c>
      <c r="E229" s="1680" t="s">
        <v>783</v>
      </c>
      <c r="F229" s="1681" t="s">
        <v>312</v>
      </c>
      <c r="G229" s="1680" t="s">
        <v>312</v>
      </c>
      <c r="H229" s="1681" t="s">
        <v>1196</v>
      </c>
      <c r="I229" s="1680" t="s">
        <v>1098</v>
      </c>
      <c r="J229" s="1682">
        <v>51.389999999999993</v>
      </c>
      <c r="K229" s="1683">
        <v>49.627000000000017</v>
      </c>
      <c r="L229" s="1684">
        <v>55247.855000000003</v>
      </c>
      <c r="M229" s="1681" t="s">
        <v>1374</v>
      </c>
      <c r="N229" s="1685">
        <v>14416797.23</v>
      </c>
    </row>
    <row r="230" spans="2:14" x14ac:dyDescent="0.25">
      <c r="B230" s="1718"/>
      <c r="C230" s="1678"/>
      <c r="D230" s="1679" t="s">
        <v>593</v>
      </c>
      <c r="E230" s="1680" t="s">
        <v>784</v>
      </c>
      <c r="F230" s="1681" t="s">
        <v>312</v>
      </c>
      <c r="G230" s="1680" t="s">
        <v>312</v>
      </c>
      <c r="H230" s="1681" t="s">
        <v>1196</v>
      </c>
      <c r="I230" s="1680" t="s">
        <v>1098</v>
      </c>
      <c r="J230" s="1682">
        <v>101.29999999999997</v>
      </c>
      <c r="K230" s="1683">
        <v>91.590999999999966</v>
      </c>
      <c r="L230" s="1684">
        <v>530638.57400000002</v>
      </c>
      <c r="M230" s="1681" t="s">
        <v>1374</v>
      </c>
      <c r="N230" s="1685">
        <v>168324598.71000001</v>
      </c>
    </row>
    <row r="231" spans="2:14" x14ac:dyDescent="0.25">
      <c r="B231" s="1718"/>
      <c r="C231" s="1678"/>
      <c r="D231" s="1679" t="s">
        <v>594</v>
      </c>
      <c r="E231" s="1680" t="s">
        <v>785</v>
      </c>
      <c r="F231" s="1681" t="s">
        <v>312</v>
      </c>
      <c r="G231" s="1680" t="s">
        <v>312</v>
      </c>
      <c r="H231" s="1681" t="s">
        <v>1196</v>
      </c>
      <c r="I231" s="1680" t="s">
        <v>1098</v>
      </c>
      <c r="J231" s="1682">
        <v>177.65000000000006</v>
      </c>
      <c r="K231" s="1683">
        <v>184.90299999999993</v>
      </c>
      <c r="L231" s="1684">
        <v>122996.75900000001</v>
      </c>
      <c r="M231" s="1681" t="s">
        <v>1374</v>
      </c>
      <c r="N231" s="1685">
        <v>38350325.620000005</v>
      </c>
    </row>
    <row r="232" spans="2:14" x14ac:dyDescent="0.25">
      <c r="B232" s="1718"/>
      <c r="C232" s="1678"/>
      <c r="D232" s="1679"/>
      <c r="E232" s="1680"/>
      <c r="F232" s="1681"/>
      <c r="G232" s="1680"/>
      <c r="H232" s="1681"/>
      <c r="I232" s="1680"/>
      <c r="J232" s="1682"/>
      <c r="K232" s="1683"/>
      <c r="L232" s="1684"/>
      <c r="M232" s="1681" t="s">
        <v>1435</v>
      </c>
      <c r="N232" s="1685">
        <v>659215</v>
      </c>
    </row>
    <row r="233" spans="2:14" x14ac:dyDescent="0.25">
      <c r="B233" s="1718"/>
      <c r="C233" s="1678" t="s">
        <v>96</v>
      </c>
      <c r="D233" s="1679" t="s">
        <v>609</v>
      </c>
      <c r="E233" s="1680" t="s">
        <v>802</v>
      </c>
      <c r="F233" s="1681" t="s">
        <v>312</v>
      </c>
      <c r="G233" s="1680" t="s">
        <v>312</v>
      </c>
      <c r="H233" s="1681" t="s">
        <v>1196</v>
      </c>
      <c r="I233" s="1680" t="s">
        <v>1098</v>
      </c>
      <c r="J233" s="1682">
        <v>239.67</v>
      </c>
      <c r="K233" s="1683">
        <v>206.495</v>
      </c>
      <c r="L233" s="1684">
        <v>38803.557999999997</v>
      </c>
      <c r="M233" s="1681" t="s">
        <v>1435</v>
      </c>
      <c r="N233" s="1685">
        <v>2848695.52</v>
      </c>
    </row>
    <row r="234" spans="2:14" x14ac:dyDescent="0.25">
      <c r="B234" s="1718"/>
      <c r="C234" s="1678"/>
      <c r="D234" s="1679"/>
      <c r="E234" s="1680" t="s">
        <v>803</v>
      </c>
      <c r="F234" s="1681" t="s">
        <v>312</v>
      </c>
      <c r="G234" s="1680" t="s">
        <v>312</v>
      </c>
      <c r="H234" s="1681" t="s">
        <v>1196</v>
      </c>
      <c r="I234" s="1680" t="s">
        <v>1098</v>
      </c>
      <c r="J234" s="1682">
        <v>239.67</v>
      </c>
      <c r="K234" s="1683">
        <v>206.49499999999998</v>
      </c>
      <c r="L234" s="1684">
        <v>168943.258</v>
      </c>
      <c r="M234" s="1681" t="s">
        <v>1435</v>
      </c>
      <c r="N234" s="1685">
        <v>12423169.539999999</v>
      </c>
    </row>
    <row r="235" spans="2:14" x14ac:dyDescent="0.25">
      <c r="B235" s="1718"/>
      <c r="C235" s="1678"/>
      <c r="D235" s="1679"/>
      <c r="E235" s="1680" t="s">
        <v>804</v>
      </c>
      <c r="F235" s="1681" t="s">
        <v>312</v>
      </c>
      <c r="G235" s="1680" t="s">
        <v>312</v>
      </c>
      <c r="H235" s="1681" t="s">
        <v>1196</v>
      </c>
      <c r="I235" s="1680" t="s">
        <v>1098</v>
      </c>
      <c r="J235" s="1682">
        <v>239.67</v>
      </c>
      <c r="K235" s="1683">
        <v>206.495</v>
      </c>
      <c r="L235" s="1684">
        <v>100287.31899999999</v>
      </c>
      <c r="M235" s="1681" t="s">
        <v>1435</v>
      </c>
      <c r="N235" s="1685">
        <v>7339264.1199999992</v>
      </c>
    </row>
    <row r="236" spans="2:14" x14ac:dyDescent="0.25">
      <c r="B236" s="1718"/>
      <c r="C236" s="1678"/>
      <c r="D236" s="1679" t="s">
        <v>607</v>
      </c>
      <c r="E236" s="1680" t="s">
        <v>796</v>
      </c>
      <c r="F236" s="1681" t="s">
        <v>312</v>
      </c>
      <c r="G236" s="1680" t="s">
        <v>314</v>
      </c>
      <c r="H236" s="1681" t="s">
        <v>1196</v>
      </c>
      <c r="I236" s="1680" t="s">
        <v>1098</v>
      </c>
      <c r="J236" s="1682">
        <v>180.89999999999998</v>
      </c>
      <c r="K236" s="1683">
        <v>172.01000000000002</v>
      </c>
      <c r="L236" s="1684">
        <v>1315394.8949999998</v>
      </c>
      <c r="M236" s="1681" t="s">
        <v>1374</v>
      </c>
      <c r="N236" s="1685">
        <v>366628866.90999997</v>
      </c>
    </row>
    <row r="237" spans="2:14" x14ac:dyDescent="0.25">
      <c r="B237" s="1718"/>
      <c r="C237" s="1678"/>
      <c r="D237" s="1679"/>
      <c r="E237" s="1680" t="s">
        <v>797</v>
      </c>
      <c r="F237" s="1681" t="s">
        <v>312</v>
      </c>
      <c r="G237" s="1680" t="s">
        <v>314</v>
      </c>
      <c r="H237" s="1681" t="s">
        <v>1196</v>
      </c>
      <c r="I237" s="1680" t="s">
        <v>1098</v>
      </c>
      <c r="J237" s="1682">
        <v>180.89999999999998</v>
      </c>
      <c r="K237" s="1683">
        <v>172.39000000000001</v>
      </c>
      <c r="L237" s="1684">
        <v>1323912.6190000002</v>
      </c>
      <c r="M237" s="1681" t="s">
        <v>1374</v>
      </c>
      <c r="N237" s="1685">
        <v>362694813.72000009</v>
      </c>
    </row>
    <row r="238" spans="2:14" x14ac:dyDescent="0.25">
      <c r="B238" s="1718"/>
      <c r="C238" s="1678"/>
      <c r="D238" s="1679"/>
      <c r="E238" s="1680" t="s">
        <v>798</v>
      </c>
      <c r="F238" s="1681" t="s">
        <v>312</v>
      </c>
      <c r="G238" s="1680" t="s">
        <v>314</v>
      </c>
      <c r="H238" s="1681" t="s">
        <v>1196</v>
      </c>
      <c r="I238" s="1680" t="s">
        <v>1098</v>
      </c>
      <c r="J238" s="1682">
        <v>199.80000000000004</v>
      </c>
      <c r="K238" s="1683">
        <v>189.58000000000004</v>
      </c>
      <c r="L238" s="1684">
        <v>1379603.1680000001</v>
      </c>
      <c r="M238" s="1681" t="s">
        <v>1374</v>
      </c>
      <c r="N238" s="1685">
        <v>389434417</v>
      </c>
    </row>
    <row r="239" spans="2:14" x14ac:dyDescent="0.25">
      <c r="B239" s="1718"/>
      <c r="C239" s="1678"/>
      <c r="D239" s="1679"/>
      <c r="E239" s="1680" t="s">
        <v>799</v>
      </c>
      <c r="F239" s="1681" t="s">
        <v>312</v>
      </c>
      <c r="G239" s="1680" t="s">
        <v>314</v>
      </c>
      <c r="H239" s="1681" t="s">
        <v>1196</v>
      </c>
      <c r="I239" s="1680" t="s">
        <v>1098</v>
      </c>
      <c r="J239" s="1682">
        <v>73.599999999999994</v>
      </c>
      <c r="K239" s="1683">
        <v>76.549999999999983</v>
      </c>
      <c r="L239" s="1684">
        <v>402071.43700000003</v>
      </c>
      <c r="M239" s="1681" t="s">
        <v>1374</v>
      </c>
      <c r="N239" s="1685">
        <v>118981102.39000002</v>
      </c>
    </row>
    <row r="240" spans="2:14" x14ac:dyDescent="0.25">
      <c r="B240" s="1718"/>
      <c r="C240" s="1678"/>
      <c r="D240" s="1679"/>
      <c r="E240" s="1680" t="s">
        <v>800</v>
      </c>
      <c r="F240" s="1681" t="s">
        <v>313</v>
      </c>
      <c r="G240" s="1680" t="s">
        <v>314</v>
      </c>
      <c r="H240" s="1681" t="s">
        <v>1196</v>
      </c>
      <c r="I240" s="1680" t="s">
        <v>1098</v>
      </c>
      <c r="J240" s="1682">
        <v>292</v>
      </c>
      <c r="K240" s="1683">
        <v>280.50599999999991</v>
      </c>
      <c r="L240" s="1684">
        <v>2020222.7910000002</v>
      </c>
      <c r="M240" s="1681"/>
      <c r="N240" s="1685"/>
    </row>
    <row r="241" spans="2:14" x14ac:dyDescent="0.25">
      <c r="B241" s="1718"/>
      <c r="C241" s="1678"/>
      <c r="D241" s="1679"/>
      <c r="E241" s="1680" t="s">
        <v>801</v>
      </c>
      <c r="F241" s="1681" t="s">
        <v>313</v>
      </c>
      <c r="G241" s="1680" t="s">
        <v>314</v>
      </c>
      <c r="H241" s="1681" t="s">
        <v>1196</v>
      </c>
      <c r="I241" s="1680" t="s">
        <v>1098</v>
      </c>
      <c r="J241" s="1682">
        <v>45</v>
      </c>
      <c r="K241" s="1683">
        <v>37.49</v>
      </c>
      <c r="L241" s="1684">
        <v>183094.12900000002</v>
      </c>
      <c r="M241" s="1681"/>
      <c r="N241" s="1685"/>
    </row>
    <row r="242" spans="2:14" x14ac:dyDescent="0.25">
      <c r="B242" s="1718"/>
      <c r="C242" s="1678"/>
      <c r="D242" s="1679" t="s">
        <v>610</v>
      </c>
      <c r="E242" s="1680" t="s">
        <v>808</v>
      </c>
      <c r="F242" s="1681" t="s">
        <v>312</v>
      </c>
      <c r="G242" s="1680" t="s">
        <v>312</v>
      </c>
      <c r="H242" s="1681" t="s">
        <v>1196</v>
      </c>
      <c r="I242" s="1680" t="s">
        <v>1098</v>
      </c>
      <c r="J242" s="1682">
        <v>189.55</v>
      </c>
      <c r="K242" s="1683">
        <v>167.7</v>
      </c>
      <c r="L242" s="1684">
        <v>30202.347000000002</v>
      </c>
      <c r="M242" s="1681" t="s">
        <v>1435</v>
      </c>
      <c r="N242" s="1685">
        <v>2326066.94</v>
      </c>
    </row>
    <row r="243" spans="2:14" x14ac:dyDescent="0.25">
      <c r="B243" s="1718"/>
      <c r="C243" s="1678"/>
      <c r="D243" s="1679"/>
      <c r="E243" s="1680" t="s">
        <v>809</v>
      </c>
      <c r="F243" s="1681" t="s">
        <v>312</v>
      </c>
      <c r="G243" s="1680" t="s">
        <v>312</v>
      </c>
      <c r="H243" s="1681" t="s">
        <v>1196</v>
      </c>
      <c r="I243" s="1680" t="s">
        <v>1098</v>
      </c>
      <c r="J243" s="1682">
        <v>189.54999999999998</v>
      </c>
      <c r="K243" s="1683">
        <v>167.971</v>
      </c>
      <c r="L243" s="1684">
        <v>15928.637999999999</v>
      </c>
      <c r="M243" s="1681" t="s">
        <v>1435</v>
      </c>
      <c r="N243" s="1685">
        <v>1252778.08</v>
      </c>
    </row>
    <row r="244" spans="2:14" x14ac:dyDescent="0.25">
      <c r="B244" s="1718"/>
      <c r="C244" s="1678"/>
      <c r="D244" s="1679"/>
      <c r="E244" s="1680" t="s">
        <v>810</v>
      </c>
      <c r="F244" s="1681" t="s">
        <v>312</v>
      </c>
      <c r="G244" s="1680" t="s">
        <v>312</v>
      </c>
      <c r="H244" s="1681" t="s">
        <v>1196</v>
      </c>
      <c r="I244" s="1680" t="s">
        <v>1098</v>
      </c>
      <c r="J244" s="1682">
        <v>189.55</v>
      </c>
      <c r="K244" s="1683">
        <v>166.227</v>
      </c>
      <c r="L244" s="1684">
        <v>75104.774999999994</v>
      </c>
      <c r="M244" s="1681" t="s">
        <v>1435</v>
      </c>
      <c r="N244" s="1685">
        <v>5770256.209999999</v>
      </c>
    </row>
    <row r="245" spans="2:14" x14ac:dyDescent="0.25">
      <c r="B245" s="1718"/>
      <c r="C245" s="1678" t="s">
        <v>98</v>
      </c>
      <c r="D245" s="1679" t="s">
        <v>611</v>
      </c>
      <c r="E245" s="1680" t="s">
        <v>796</v>
      </c>
      <c r="F245" s="1681" t="s">
        <v>312</v>
      </c>
      <c r="G245" s="1680" t="s">
        <v>314</v>
      </c>
      <c r="H245" s="1681" t="s">
        <v>1196</v>
      </c>
      <c r="I245" s="1680" t="s">
        <v>1098</v>
      </c>
      <c r="J245" s="1682">
        <v>193.40000000000006</v>
      </c>
      <c r="K245" s="1683">
        <v>190.98300000000006</v>
      </c>
      <c r="L245" s="1684">
        <v>1094644.4890000003</v>
      </c>
      <c r="M245" s="1681" t="s">
        <v>1374</v>
      </c>
      <c r="N245" s="1685">
        <v>293449295.89399999</v>
      </c>
    </row>
    <row r="246" spans="2:14" x14ac:dyDescent="0.25">
      <c r="B246" s="1718"/>
      <c r="C246" s="1678"/>
      <c r="D246" s="1679"/>
      <c r="E246" s="1680" t="s">
        <v>797</v>
      </c>
      <c r="F246" s="1681" t="s">
        <v>312</v>
      </c>
      <c r="G246" s="1680" t="s">
        <v>314</v>
      </c>
      <c r="H246" s="1681" t="s">
        <v>1196</v>
      </c>
      <c r="I246" s="1680" t="s">
        <v>1098</v>
      </c>
      <c r="J246" s="1682">
        <v>193.40000000000006</v>
      </c>
      <c r="K246" s="1683">
        <v>191.886</v>
      </c>
      <c r="L246" s="1684">
        <v>1140029.835</v>
      </c>
      <c r="M246" s="1681" t="s">
        <v>1374</v>
      </c>
      <c r="N246" s="1685">
        <v>305792854.10600001</v>
      </c>
    </row>
    <row r="247" spans="2:14" x14ac:dyDescent="0.25">
      <c r="B247" s="1718"/>
      <c r="C247" s="1678"/>
      <c r="D247" s="1679"/>
      <c r="E247" s="1680" t="s">
        <v>811</v>
      </c>
      <c r="F247" s="1681" t="s">
        <v>313</v>
      </c>
      <c r="G247" s="1680" t="s">
        <v>314</v>
      </c>
      <c r="H247" s="1681" t="s">
        <v>1196</v>
      </c>
      <c r="I247" s="1680" t="s">
        <v>1098</v>
      </c>
      <c r="J247" s="1682">
        <v>192</v>
      </c>
      <c r="K247" s="1683">
        <v>189.71700000000007</v>
      </c>
      <c r="L247" s="1684">
        <v>1149262.9620000001</v>
      </c>
      <c r="M247" s="1681"/>
      <c r="N247" s="1685"/>
    </row>
    <row r="248" spans="2:14" x14ac:dyDescent="0.25">
      <c r="B248" s="1718"/>
      <c r="C248" s="1678" t="s">
        <v>104</v>
      </c>
      <c r="D248" s="1679" t="s">
        <v>621</v>
      </c>
      <c r="E248" s="1680" t="s">
        <v>349</v>
      </c>
      <c r="F248" s="1681" t="s">
        <v>311</v>
      </c>
      <c r="G248" s="1680" t="s">
        <v>311</v>
      </c>
      <c r="H248" s="1681" t="s">
        <v>1197</v>
      </c>
      <c r="I248" s="1680" t="s">
        <v>1100</v>
      </c>
      <c r="J248" s="1682">
        <v>11.6</v>
      </c>
      <c r="K248" s="1683">
        <v>11.234</v>
      </c>
      <c r="L248" s="1684">
        <v>50888.127999999997</v>
      </c>
      <c r="M248" s="1681" t="s">
        <v>1435</v>
      </c>
      <c r="N248" s="1685">
        <v>8228.31</v>
      </c>
    </row>
    <row r="249" spans="2:14" x14ac:dyDescent="0.25">
      <c r="B249" s="1718"/>
      <c r="C249" s="1678"/>
      <c r="D249" s="1679"/>
      <c r="E249" s="1680"/>
      <c r="F249" s="1681"/>
      <c r="G249" s="1680"/>
      <c r="H249" s="1681"/>
      <c r="I249" s="1680"/>
      <c r="J249" s="1682"/>
      <c r="K249" s="1683"/>
      <c r="L249" s="1684"/>
      <c r="M249" s="1681" t="s">
        <v>1864</v>
      </c>
      <c r="N249" s="1685">
        <v>3158121.6700000004</v>
      </c>
    </row>
    <row r="250" spans="2:14" x14ac:dyDescent="0.25">
      <c r="B250" s="1718"/>
      <c r="C250" s="1678"/>
      <c r="D250" s="1679"/>
      <c r="E250" s="1680" t="s">
        <v>625</v>
      </c>
      <c r="F250" s="1681" t="s">
        <v>311</v>
      </c>
      <c r="G250" s="1680" t="s">
        <v>311</v>
      </c>
      <c r="H250" s="1681" t="s">
        <v>1197</v>
      </c>
      <c r="I250" s="1680" t="s">
        <v>1100</v>
      </c>
      <c r="J250" s="1682">
        <v>11.6</v>
      </c>
      <c r="K250" s="1683">
        <v>11.234999999999998</v>
      </c>
      <c r="L250" s="1684">
        <v>52278.906999999999</v>
      </c>
      <c r="M250" s="1681" t="s">
        <v>1435</v>
      </c>
      <c r="N250" s="1685">
        <v>7678.1500000000005</v>
      </c>
    </row>
    <row r="251" spans="2:14" x14ac:dyDescent="0.25">
      <c r="B251" s="1718"/>
      <c r="C251" s="1678"/>
      <c r="D251" s="1679"/>
      <c r="E251" s="1680"/>
      <c r="F251" s="1681"/>
      <c r="G251" s="1680"/>
      <c r="H251" s="1681"/>
      <c r="I251" s="1680"/>
      <c r="J251" s="1682"/>
      <c r="K251" s="1683"/>
      <c r="L251" s="1684"/>
      <c r="M251" s="1681" t="s">
        <v>1864</v>
      </c>
      <c r="N251" s="1685">
        <v>2928863.13</v>
      </c>
    </row>
    <row r="252" spans="2:14" x14ac:dyDescent="0.25">
      <c r="B252" s="1718"/>
      <c r="C252" s="1678"/>
      <c r="D252" s="1679"/>
      <c r="E252" s="1680" t="s">
        <v>627</v>
      </c>
      <c r="F252" s="1681" t="s">
        <v>311</v>
      </c>
      <c r="G252" s="1680" t="s">
        <v>311</v>
      </c>
      <c r="H252" s="1681" t="s">
        <v>1197</v>
      </c>
      <c r="I252" s="1680" t="s">
        <v>1100</v>
      </c>
      <c r="J252" s="1682">
        <v>11.6</v>
      </c>
      <c r="K252" s="1683">
        <v>11.320999999999998</v>
      </c>
      <c r="L252" s="1684">
        <v>53927.180999999997</v>
      </c>
      <c r="M252" s="1681" t="s">
        <v>1435</v>
      </c>
      <c r="N252" s="1685">
        <v>7071.63</v>
      </c>
    </row>
    <row r="253" spans="2:14" x14ac:dyDescent="0.25">
      <c r="B253" s="1718"/>
      <c r="C253" s="1678"/>
      <c r="D253" s="1679"/>
      <c r="E253" s="1680"/>
      <c r="F253" s="1681"/>
      <c r="G253" s="1680"/>
      <c r="H253" s="1681"/>
      <c r="I253" s="1680"/>
      <c r="J253" s="1682"/>
      <c r="K253" s="1683"/>
      <c r="L253" s="1684"/>
      <c r="M253" s="1681" t="s">
        <v>1864</v>
      </c>
      <c r="N253" s="1685">
        <v>3407709.8499999996</v>
      </c>
    </row>
    <row r="254" spans="2:14" x14ac:dyDescent="0.25">
      <c r="B254" s="1718"/>
      <c r="C254" s="1678"/>
      <c r="D254" s="1679"/>
      <c r="E254" s="1680" t="s">
        <v>629</v>
      </c>
      <c r="F254" s="1681" t="s">
        <v>311</v>
      </c>
      <c r="G254" s="1680" t="s">
        <v>311</v>
      </c>
      <c r="H254" s="1681" t="s">
        <v>1197</v>
      </c>
      <c r="I254" s="1680" t="s">
        <v>1100</v>
      </c>
      <c r="J254" s="1682">
        <v>11.6</v>
      </c>
      <c r="K254" s="1683">
        <v>11.519</v>
      </c>
      <c r="L254" s="1684">
        <v>52711.548000000003</v>
      </c>
      <c r="M254" s="1681" t="s">
        <v>1435</v>
      </c>
      <c r="N254" s="1685">
        <v>6688.83</v>
      </c>
    </row>
    <row r="255" spans="2:14" x14ac:dyDescent="0.25">
      <c r="B255" s="1718"/>
      <c r="C255" s="1678"/>
      <c r="D255" s="1679"/>
      <c r="E255" s="1680"/>
      <c r="F255" s="1681"/>
      <c r="G255" s="1680"/>
      <c r="H255" s="1681"/>
      <c r="I255" s="1680"/>
      <c r="J255" s="1682"/>
      <c r="K255" s="1683"/>
      <c r="L255" s="1684"/>
      <c r="M255" s="1681" t="s">
        <v>1864</v>
      </c>
      <c r="N255" s="1685">
        <v>3271688.97</v>
      </c>
    </row>
    <row r="256" spans="2:14" x14ac:dyDescent="0.25">
      <c r="B256" s="1718"/>
      <c r="C256" s="1678"/>
      <c r="D256" s="1679"/>
      <c r="E256" s="1680" t="s">
        <v>812</v>
      </c>
      <c r="F256" s="1681" t="s">
        <v>311</v>
      </c>
      <c r="G256" s="1680" t="s">
        <v>311</v>
      </c>
      <c r="H256" s="1681" t="s">
        <v>1197</v>
      </c>
      <c r="I256" s="1680" t="s">
        <v>1100</v>
      </c>
      <c r="J256" s="1682">
        <v>11.6</v>
      </c>
      <c r="K256" s="1683">
        <v>11.326000000000002</v>
      </c>
      <c r="L256" s="1684">
        <v>54902.560000000005</v>
      </c>
      <c r="M256" s="1681" t="s">
        <v>1435</v>
      </c>
      <c r="N256" s="1685">
        <v>6805.6</v>
      </c>
    </row>
    <row r="257" spans="2:14" x14ac:dyDescent="0.25">
      <c r="B257" s="1718"/>
      <c r="C257" s="1678"/>
      <c r="D257" s="1679"/>
      <c r="E257" s="1680"/>
      <c r="F257" s="1681"/>
      <c r="G257" s="1680"/>
      <c r="H257" s="1681"/>
      <c r="I257" s="1680"/>
      <c r="J257" s="1682"/>
      <c r="K257" s="1683"/>
      <c r="L257" s="1684"/>
      <c r="M257" s="1681" t="s">
        <v>1864</v>
      </c>
      <c r="N257" s="1685">
        <v>3211960.7199999997</v>
      </c>
    </row>
    <row r="258" spans="2:14" x14ac:dyDescent="0.25">
      <c r="B258" s="1718"/>
      <c r="C258" s="1678"/>
      <c r="D258" s="1679"/>
      <c r="E258" s="1680" t="s">
        <v>813</v>
      </c>
      <c r="F258" s="1681" t="s">
        <v>311</v>
      </c>
      <c r="G258" s="1680" t="s">
        <v>311</v>
      </c>
      <c r="H258" s="1681" t="s">
        <v>1197</v>
      </c>
      <c r="I258" s="1680" t="s">
        <v>1100</v>
      </c>
      <c r="J258" s="1682">
        <v>11.6</v>
      </c>
      <c r="K258" s="1683">
        <v>11.6</v>
      </c>
      <c r="L258" s="1684">
        <v>46530.846999999994</v>
      </c>
      <c r="M258" s="1681" t="s">
        <v>1435</v>
      </c>
      <c r="N258" s="1685">
        <v>5918.95</v>
      </c>
    </row>
    <row r="259" spans="2:14" x14ac:dyDescent="0.25">
      <c r="B259" s="1718"/>
      <c r="C259" s="1678"/>
      <c r="D259" s="1679"/>
      <c r="E259" s="1680"/>
      <c r="F259" s="1681"/>
      <c r="G259" s="1680"/>
      <c r="H259" s="1681"/>
      <c r="I259" s="1680"/>
      <c r="J259" s="1682"/>
      <c r="K259" s="1683"/>
      <c r="L259" s="1684"/>
      <c r="M259" s="1681" t="s">
        <v>1864</v>
      </c>
      <c r="N259" s="1685">
        <v>2941590.1399999997</v>
      </c>
    </row>
    <row r="260" spans="2:14" x14ac:dyDescent="0.25">
      <c r="B260" s="1718"/>
      <c r="C260" s="1678"/>
      <c r="D260" s="1679"/>
      <c r="E260" s="1680" t="s">
        <v>814</v>
      </c>
      <c r="F260" s="1681" t="s">
        <v>311</v>
      </c>
      <c r="G260" s="1680" t="s">
        <v>311</v>
      </c>
      <c r="H260" s="1681" t="s">
        <v>1197</v>
      </c>
      <c r="I260" s="1680" t="s">
        <v>1100</v>
      </c>
      <c r="J260" s="1682">
        <v>11.6</v>
      </c>
      <c r="K260" s="1683">
        <v>11.523999999999996</v>
      </c>
      <c r="L260" s="1684">
        <v>62589.761000000006</v>
      </c>
      <c r="M260" s="1681" t="s">
        <v>1435</v>
      </c>
      <c r="N260" s="1685">
        <v>4471.43</v>
      </c>
    </row>
    <row r="261" spans="2:14" x14ac:dyDescent="0.25">
      <c r="B261" s="1718"/>
      <c r="C261" s="1678"/>
      <c r="D261" s="1679"/>
      <c r="E261" s="1680"/>
      <c r="F261" s="1681"/>
      <c r="G261" s="1680"/>
      <c r="H261" s="1681"/>
      <c r="I261" s="1680"/>
      <c r="J261" s="1682"/>
      <c r="K261" s="1683"/>
      <c r="L261" s="1684"/>
      <c r="M261" s="1681" t="s">
        <v>1864</v>
      </c>
      <c r="N261" s="1685">
        <v>3917301.689999999</v>
      </c>
    </row>
    <row r="262" spans="2:14" x14ac:dyDescent="0.25">
      <c r="B262" s="1718"/>
      <c r="C262" s="1678" t="s">
        <v>1818</v>
      </c>
      <c r="D262" s="1679" t="s">
        <v>1711</v>
      </c>
      <c r="E262" s="1680" t="s">
        <v>324</v>
      </c>
      <c r="F262" s="1681" t="s">
        <v>313</v>
      </c>
      <c r="G262" s="1680" t="s">
        <v>313</v>
      </c>
      <c r="H262" s="1681" t="s">
        <v>1196</v>
      </c>
      <c r="I262" s="1680" t="s">
        <v>1100</v>
      </c>
      <c r="J262" s="1682">
        <v>51.17</v>
      </c>
      <c r="K262" s="1683">
        <v>51.17</v>
      </c>
      <c r="L262" s="1684">
        <v>0</v>
      </c>
      <c r="M262" s="1681" t="s">
        <v>1712</v>
      </c>
      <c r="N262" s="1685">
        <v>0</v>
      </c>
    </row>
    <row r="263" spans="2:14" x14ac:dyDescent="0.25">
      <c r="B263" s="1718"/>
      <c r="C263" s="1678"/>
      <c r="D263" s="1679"/>
      <c r="E263" s="1680" t="s">
        <v>845</v>
      </c>
      <c r="F263" s="1681" t="s">
        <v>313</v>
      </c>
      <c r="G263" s="1680" t="s">
        <v>313</v>
      </c>
      <c r="H263" s="1681" t="s">
        <v>1196</v>
      </c>
      <c r="I263" s="1680" t="s">
        <v>1100</v>
      </c>
      <c r="J263" s="1682">
        <v>51.17</v>
      </c>
      <c r="K263" s="1683">
        <v>51.17</v>
      </c>
      <c r="L263" s="1684">
        <v>0</v>
      </c>
      <c r="M263" s="1681" t="s">
        <v>1712</v>
      </c>
      <c r="N263" s="1685">
        <v>0</v>
      </c>
    </row>
    <row r="264" spans="2:14" x14ac:dyDescent="0.25">
      <c r="B264" s="1718"/>
      <c r="C264" s="1678" t="s">
        <v>106</v>
      </c>
      <c r="D264" s="1679" t="s">
        <v>637</v>
      </c>
      <c r="E264" s="1680" t="s">
        <v>1577</v>
      </c>
      <c r="F264" s="1681" t="s">
        <v>311</v>
      </c>
      <c r="G264" s="1680" t="s">
        <v>311</v>
      </c>
      <c r="H264" s="1681" t="s">
        <v>1197</v>
      </c>
      <c r="I264" s="1680" t="s">
        <v>1100</v>
      </c>
      <c r="J264" s="1682">
        <v>0.70000000000000007</v>
      </c>
      <c r="K264" s="1683">
        <v>0.5</v>
      </c>
      <c r="L264" s="1684">
        <v>294.54899999999998</v>
      </c>
      <c r="M264" s="1681" t="s">
        <v>1435</v>
      </c>
      <c r="N264" s="1685">
        <v>21095</v>
      </c>
    </row>
    <row r="265" spans="2:14" x14ac:dyDescent="0.25">
      <c r="B265" s="1718"/>
      <c r="C265" s="1678"/>
      <c r="D265" s="1679"/>
      <c r="E265" s="1680" t="s">
        <v>345</v>
      </c>
      <c r="F265" s="1681" t="s">
        <v>311</v>
      </c>
      <c r="G265" s="1680" t="s">
        <v>311</v>
      </c>
      <c r="H265" s="1681" t="s">
        <v>1197</v>
      </c>
      <c r="I265" s="1680" t="s">
        <v>1100</v>
      </c>
      <c r="J265" s="1682">
        <v>0.69999999999999984</v>
      </c>
      <c r="K265" s="1683">
        <v>0.49999999999999994</v>
      </c>
      <c r="L265" s="1684">
        <v>347.13499999999999</v>
      </c>
      <c r="M265" s="1681" t="s">
        <v>1435</v>
      </c>
      <c r="N265" s="1685">
        <v>31829</v>
      </c>
    </row>
    <row r="266" spans="2:14" x14ac:dyDescent="0.25">
      <c r="B266" s="1718"/>
      <c r="C266" s="1678"/>
      <c r="D266" s="1679"/>
      <c r="E266" s="1680" t="s">
        <v>347</v>
      </c>
      <c r="F266" s="1681" t="s">
        <v>311</v>
      </c>
      <c r="G266" s="1680" t="s">
        <v>311</v>
      </c>
      <c r="H266" s="1681" t="s">
        <v>1197</v>
      </c>
      <c r="I266" s="1680" t="s">
        <v>1100</v>
      </c>
      <c r="J266" s="1682">
        <v>0.31499999999999995</v>
      </c>
      <c r="K266" s="1683">
        <v>0.31499999999999995</v>
      </c>
      <c r="L266" s="1684">
        <v>296.24300000000005</v>
      </c>
      <c r="M266" s="1681" t="s">
        <v>1435</v>
      </c>
      <c r="N266" s="1685">
        <v>14554</v>
      </c>
    </row>
    <row r="267" spans="2:14" x14ac:dyDescent="0.25">
      <c r="B267" s="1718"/>
      <c r="C267" s="1678" t="s">
        <v>115</v>
      </c>
      <c r="D267" s="1679" t="s">
        <v>643</v>
      </c>
      <c r="E267" s="1680" t="s">
        <v>824</v>
      </c>
      <c r="F267" s="1681" t="s">
        <v>311</v>
      </c>
      <c r="G267" s="1680" t="s">
        <v>311</v>
      </c>
      <c r="H267" s="1681" t="s">
        <v>1196</v>
      </c>
      <c r="I267" s="1680" t="s">
        <v>1098</v>
      </c>
      <c r="J267" s="1682">
        <v>45.630000000000017</v>
      </c>
      <c r="K267" s="1683">
        <v>40.6</v>
      </c>
      <c r="L267" s="1684">
        <v>2222.85</v>
      </c>
      <c r="M267" s="1681" t="s">
        <v>1435</v>
      </c>
      <c r="N267" s="1685">
        <v>167391</v>
      </c>
    </row>
    <row r="268" spans="2:14" x14ac:dyDescent="0.25">
      <c r="B268" s="1718"/>
      <c r="C268" s="1678"/>
      <c r="D268" s="1679" t="s">
        <v>644</v>
      </c>
      <c r="E268" s="1680" t="s">
        <v>825</v>
      </c>
      <c r="F268" s="1681" t="s">
        <v>311</v>
      </c>
      <c r="G268" s="1680" t="s">
        <v>311</v>
      </c>
      <c r="H268" s="1681" t="s">
        <v>1196</v>
      </c>
      <c r="I268" s="1680" t="s">
        <v>1098</v>
      </c>
      <c r="J268" s="1682">
        <v>20.079999999999998</v>
      </c>
      <c r="K268" s="1683">
        <v>18.25</v>
      </c>
      <c r="L268" s="1684">
        <v>914.98699999999997</v>
      </c>
      <c r="M268" s="1681" t="s">
        <v>1435</v>
      </c>
      <c r="N268" s="1685">
        <v>69147.8</v>
      </c>
    </row>
    <row r="269" spans="2:14" x14ac:dyDescent="0.25">
      <c r="B269" s="1718"/>
      <c r="C269" s="1678" t="s">
        <v>119</v>
      </c>
      <c r="D269" s="1679" t="s">
        <v>647</v>
      </c>
      <c r="E269" s="1680" t="s">
        <v>828</v>
      </c>
      <c r="F269" s="1681" t="s">
        <v>312</v>
      </c>
      <c r="G269" s="1680" t="s">
        <v>314</v>
      </c>
      <c r="H269" s="1681" t="s">
        <v>1196</v>
      </c>
      <c r="I269" s="1680" t="s">
        <v>1098</v>
      </c>
      <c r="J269" s="1682">
        <v>187.07300000000001</v>
      </c>
      <c r="K269" s="1683">
        <v>185.69400000000005</v>
      </c>
      <c r="L269" s="1684">
        <v>1281768.699</v>
      </c>
      <c r="M269" s="1681" t="s">
        <v>1374</v>
      </c>
      <c r="N269" s="1685">
        <v>351507413.43500006</v>
      </c>
    </row>
    <row r="270" spans="2:14" x14ac:dyDescent="0.25">
      <c r="B270" s="1718"/>
      <c r="C270" s="1678"/>
      <c r="D270" s="1679"/>
      <c r="E270" s="1680" t="s">
        <v>829</v>
      </c>
      <c r="F270" s="1681" t="s">
        <v>312</v>
      </c>
      <c r="G270" s="1680" t="s">
        <v>314</v>
      </c>
      <c r="H270" s="1681" t="s">
        <v>1196</v>
      </c>
      <c r="I270" s="1680" t="s">
        <v>1098</v>
      </c>
      <c r="J270" s="1682">
        <v>191.429</v>
      </c>
      <c r="K270" s="1683">
        <v>179.23700000000005</v>
      </c>
      <c r="L270" s="1684">
        <v>1480458.9180000001</v>
      </c>
      <c r="M270" s="1681" t="s">
        <v>1374</v>
      </c>
      <c r="N270" s="1685">
        <v>404537519.49900001</v>
      </c>
    </row>
    <row r="271" spans="2:14" x14ac:dyDescent="0.25">
      <c r="B271" s="1718"/>
      <c r="C271" s="1678"/>
      <c r="D271" s="1679"/>
      <c r="E271" s="1680" t="s">
        <v>830</v>
      </c>
      <c r="F271" s="1681" t="s">
        <v>312</v>
      </c>
      <c r="G271" s="1680" t="s">
        <v>314</v>
      </c>
      <c r="H271" s="1681" t="s">
        <v>1196</v>
      </c>
      <c r="I271" s="1680" t="s">
        <v>1098</v>
      </c>
      <c r="J271" s="1682">
        <v>193.74800000000002</v>
      </c>
      <c r="K271" s="1683">
        <v>186.24000000000004</v>
      </c>
      <c r="L271" s="1684">
        <v>1446082.5280000002</v>
      </c>
      <c r="M271" s="1681" t="s">
        <v>1374</v>
      </c>
      <c r="N271" s="1685">
        <v>392271630.06400001</v>
      </c>
    </row>
    <row r="272" spans="2:14" x14ac:dyDescent="0.25">
      <c r="B272" s="1718"/>
      <c r="C272" s="1678"/>
      <c r="D272" s="1679"/>
      <c r="E272" s="1680" t="s">
        <v>313</v>
      </c>
      <c r="F272" s="1681" t="s">
        <v>313</v>
      </c>
      <c r="G272" s="1680" t="s">
        <v>314</v>
      </c>
      <c r="H272" s="1681" t="s">
        <v>1196</v>
      </c>
      <c r="I272" s="1680" t="s">
        <v>1098</v>
      </c>
      <c r="J272" s="1682">
        <v>406.74999999999994</v>
      </c>
      <c r="K272" s="1683">
        <v>345.10299999999989</v>
      </c>
      <c r="L272" s="1684">
        <v>2109162.497</v>
      </c>
      <c r="M272" s="1681"/>
      <c r="N272" s="1685"/>
    </row>
    <row r="273" spans="2:14" x14ac:dyDescent="0.25">
      <c r="B273" s="1718"/>
      <c r="C273" s="1678"/>
      <c r="D273" s="1679" t="s">
        <v>648</v>
      </c>
      <c r="E273" s="1680" t="s">
        <v>778</v>
      </c>
      <c r="F273" s="1681" t="s">
        <v>312</v>
      </c>
      <c r="G273" s="1680" t="s">
        <v>314</v>
      </c>
      <c r="H273" s="1681" t="s">
        <v>1196</v>
      </c>
      <c r="I273" s="1680" t="s">
        <v>1098</v>
      </c>
      <c r="J273" s="1682">
        <v>195.42799999999997</v>
      </c>
      <c r="K273" s="1683">
        <v>214.14200000000002</v>
      </c>
      <c r="L273" s="1684">
        <v>1537201.236</v>
      </c>
      <c r="M273" s="1681" t="s">
        <v>1374</v>
      </c>
      <c r="N273" s="1685">
        <v>413128115</v>
      </c>
    </row>
    <row r="274" spans="2:14" x14ac:dyDescent="0.25">
      <c r="B274" s="1718"/>
      <c r="C274" s="1678"/>
      <c r="D274" s="1679"/>
      <c r="E274" s="1680" t="s">
        <v>313</v>
      </c>
      <c r="F274" s="1681" t="s">
        <v>313</v>
      </c>
      <c r="G274" s="1680" t="s">
        <v>314</v>
      </c>
      <c r="H274" s="1681" t="s">
        <v>1196</v>
      </c>
      <c r="I274" s="1680" t="s">
        <v>1098</v>
      </c>
      <c r="J274" s="1682">
        <v>111.17199999999997</v>
      </c>
      <c r="K274" s="1683">
        <v>107.65399999999998</v>
      </c>
      <c r="L274" s="1684">
        <v>763272.32299999997</v>
      </c>
      <c r="M274" s="1681"/>
      <c r="N274" s="1685"/>
    </row>
    <row r="275" spans="2:14" x14ac:dyDescent="0.25">
      <c r="B275" s="1718"/>
      <c r="C275" s="1678" t="s">
        <v>133</v>
      </c>
      <c r="D275" s="1679" t="s">
        <v>1015</v>
      </c>
      <c r="E275" s="1680" t="s">
        <v>1431</v>
      </c>
      <c r="F275" s="1681" t="s">
        <v>311</v>
      </c>
      <c r="G275" s="1680" t="s">
        <v>311</v>
      </c>
      <c r="H275" s="1681" t="s">
        <v>1196</v>
      </c>
      <c r="I275" s="1680" t="s">
        <v>1098</v>
      </c>
      <c r="J275" s="1682">
        <v>2.4</v>
      </c>
      <c r="K275" s="1683">
        <v>2.3559999999999999</v>
      </c>
      <c r="L275" s="1684">
        <v>15198.869999999999</v>
      </c>
      <c r="M275" s="1681" t="s">
        <v>1307</v>
      </c>
      <c r="N275" s="1685">
        <v>7291983.54</v>
      </c>
    </row>
    <row r="276" spans="2:14" x14ac:dyDescent="0.25">
      <c r="B276" s="1718"/>
      <c r="C276" s="1678"/>
      <c r="D276" s="1679" t="s">
        <v>662</v>
      </c>
      <c r="E276" s="1680" t="s">
        <v>832</v>
      </c>
      <c r="F276" s="1681" t="s">
        <v>311</v>
      </c>
      <c r="G276" s="1680" t="s">
        <v>311</v>
      </c>
      <c r="H276" s="1681" t="s">
        <v>1196</v>
      </c>
      <c r="I276" s="1680" t="s">
        <v>1098</v>
      </c>
      <c r="J276" s="1682">
        <v>4.8</v>
      </c>
      <c r="K276" s="1683">
        <v>4.2849999999999993</v>
      </c>
      <c r="L276" s="1684">
        <v>26444.54</v>
      </c>
      <c r="M276" s="1681" t="s">
        <v>1307</v>
      </c>
      <c r="N276" s="1685">
        <v>16620892.25</v>
      </c>
    </row>
    <row r="277" spans="2:14" x14ac:dyDescent="0.25">
      <c r="B277" s="1718"/>
      <c r="C277" s="1678"/>
      <c r="D277" s="1679" t="s">
        <v>663</v>
      </c>
      <c r="E277" s="1680" t="s">
        <v>1431</v>
      </c>
      <c r="F277" s="1681" t="s">
        <v>311</v>
      </c>
      <c r="G277" s="1680" t="s">
        <v>311</v>
      </c>
      <c r="H277" s="1681" t="s">
        <v>1196</v>
      </c>
      <c r="I277" s="1680" t="s">
        <v>1098</v>
      </c>
      <c r="J277" s="1682">
        <v>3.1999999999999997</v>
      </c>
      <c r="K277" s="1683">
        <v>2.9329999999999994</v>
      </c>
      <c r="L277" s="1684">
        <v>11963.769999999999</v>
      </c>
      <c r="M277" s="1681" t="s">
        <v>1307</v>
      </c>
      <c r="N277" s="1685">
        <v>7365764.6600000001</v>
      </c>
    </row>
    <row r="278" spans="2:14" x14ac:dyDescent="0.25">
      <c r="B278" s="1718"/>
      <c r="C278" s="1678"/>
      <c r="D278" s="1679" t="s">
        <v>664</v>
      </c>
      <c r="E278" s="1680" t="s">
        <v>833</v>
      </c>
      <c r="F278" s="1681" t="s">
        <v>311</v>
      </c>
      <c r="G278" s="1680" t="s">
        <v>311</v>
      </c>
      <c r="H278" s="1681" t="s">
        <v>1196</v>
      </c>
      <c r="I278" s="1680" t="s">
        <v>1098</v>
      </c>
      <c r="J278" s="1682">
        <v>2.4</v>
      </c>
      <c r="K278" s="1683">
        <v>2.387</v>
      </c>
      <c r="L278" s="1684">
        <v>15848.49</v>
      </c>
      <c r="M278" s="1681" t="s">
        <v>1307</v>
      </c>
      <c r="N278" s="1685">
        <v>9951793.0100000016</v>
      </c>
    </row>
    <row r="279" spans="2:14" x14ac:dyDescent="0.25">
      <c r="B279" s="1718"/>
      <c r="C279" s="1678" t="s">
        <v>135</v>
      </c>
      <c r="D279" s="1679" t="s">
        <v>666</v>
      </c>
      <c r="E279" s="1680" t="s">
        <v>834</v>
      </c>
      <c r="F279" s="1681" t="s">
        <v>312</v>
      </c>
      <c r="G279" s="1680" t="s">
        <v>312</v>
      </c>
      <c r="H279" s="1681" t="s">
        <v>1196</v>
      </c>
      <c r="I279" s="1680" t="s">
        <v>1098</v>
      </c>
      <c r="J279" s="1682">
        <v>225</v>
      </c>
      <c r="K279" s="1683">
        <v>215.93000000000004</v>
      </c>
      <c r="L279" s="1684">
        <v>7935.9189999999999</v>
      </c>
      <c r="M279" s="1681" t="s">
        <v>1435</v>
      </c>
      <c r="N279" s="1685">
        <v>610288</v>
      </c>
    </row>
    <row r="280" spans="2:14" x14ac:dyDescent="0.25">
      <c r="B280" s="1718"/>
      <c r="C280" s="1678"/>
      <c r="D280" s="1679"/>
      <c r="E280" s="1680" t="s">
        <v>836</v>
      </c>
      <c r="F280" s="1681" t="s">
        <v>311</v>
      </c>
      <c r="G280" s="1680" t="s">
        <v>311</v>
      </c>
      <c r="H280" s="1681" t="s">
        <v>1196</v>
      </c>
      <c r="I280" s="1680" t="s">
        <v>1098</v>
      </c>
      <c r="J280" s="1682">
        <v>2.1900000000000004</v>
      </c>
      <c r="K280" s="1683">
        <v>2.1900000000000004</v>
      </c>
      <c r="L280" s="1684">
        <v>63.887</v>
      </c>
      <c r="M280" s="1681" t="s">
        <v>1435</v>
      </c>
      <c r="N280" s="1685">
        <v>7366.3300000000008</v>
      </c>
    </row>
    <row r="281" spans="2:14" x14ac:dyDescent="0.25">
      <c r="B281" s="1718"/>
      <c r="C281" s="1678"/>
      <c r="D281" s="1679"/>
      <c r="E281" s="1680" t="s">
        <v>835</v>
      </c>
      <c r="F281" s="1681" t="s">
        <v>311</v>
      </c>
      <c r="G281" s="1680" t="s">
        <v>311</v>
      </c>
      <c r="H281" s="1681" t="s">
        <v>1196</v>
      </c>
      <c r="I281" s="1680" t="s">
        <v>1098</v>
      </c>
      <c r="J281" s="1682">
        <v>8.4400000000000013</v>
      </c>
      <c r="K281" s="1683">
        <v>7.9299999999999988</v>
      </c>
      <c r="L281" s="1684">
        <v>317.12500000000006</v>
      </c>
      <c r="M281" s="1681" t="s">
        <v>1435</v>
      </c>
      <c r="N281" s="1685">
        <v>18888.07</v>
      </c>
    </row>
    <row r="282" spans="2:14" x14ac:dyDescent="0.25">
      <c r="B282" s="1718"/>
      <c r="C282" s="1678" t="s">
        <v>137</v>
      </c>
      <c r="D282" s="1679" t="s">
        <v>671</v>
      </c>
      <c r="E282" s="1680" t="s">
        <v>843</v>
      </c>
      <c r="F282" s="1681" t="s">
        <v>311</v>
      </c>
      <c r="G282" s="1680" t="s">
        <v>311</v>
      </c>
      <c r="H282" s="1681" t="s">
        <v>1197</v>
      </c>
      <c r="I282" s="1680" t="s">
        <v>1100</v>
      </c>
      <c r="J282" s="1682">
        <v>0.15</v>
      </c>
      <c r="K282" s="1683">
        <v>0.11999999999999998</v>
      </c>
      <c r="L282" s="1684">
        <v>0</v>
      </c>
      <c r="M282" s="1681" t="s">
        <v>1435</v>
      </c>
      <c r="N282" s="1685">
        <v>0</v>
      </c>
    </row>
    <row r="283" spans="2:14" x14ac:dyDescent="0.25">
      <c r="B283" s="1718"/>
      <c r="C283" s="1678" t="s">
        <v>139</v>
      </c>
      <c r="D283" s="1679" t="s">
        <v>672</v>
      </c>
      <c r="E283" s="1680" t="s">
        <v>828</v>
      </c>
      <c r="F283" s="1681" t="s">
        <v>312</v>
      </c>
      <c r="G283" s="1680" t="s">
        <v>312</v>
      </c>
      <c r="H283" s="1681" t="s">
        <v>1196</v>
      </c>
      <c r="I283" s="1680" t="s">
        <v>1098</v>
      </c>
      <c r="J283" s="1682">
        <v>181.5</v>
      </c>
      <c r="K283" s="1683">
        <v>179.82899999999998</v>
      </c>
      <c r="L283" s="1684">
        <v>84793.78</v>
      </c>
      <c r="M283" s="1681" t="s">
        <v>1435</v>
      </c>
      <c r="N283" s="1685">
        <v>6328919.5199999996</v>
      </c>
    </row>
    <row r="284" spans="2:14" x14ac:dyDescent="0.25">
      <c r="B284" s="1718"/>
      <c r="C284" s="1678"/>
      <c r="D284" s="1679"/>
      <c r="E284" s="1680" t="s">
        <v>829</v>
      </c>
      <c r="F284" s="1681" t="s">
        <v>312</v>
      </c>
      <c r="G284" s="1680" t="s">
        <v>312</v>
      </c>
      <c r="H284" s="1681" t="s">
        <v>1196</v>
      </c>
      <c r="I284" s="1680" t="s">
        <v>1098</v>
      </c>
      <c r="J284" s="1682">
        <v>181.5</v>
      </c>
      <c r="K284" s="1683">
        <v>179.86899999999994</v>
      </c>
      <c r="L284" s="1684">
        <v>14146.128000000001</v>
      </c>
      <c r="M284" s="1681" t="s">
        <v>1435</v>
      </c>
      <c r="N284" s="1685">
        <v>1048055.82</v>
      </c>
    </row>
    <row r="285" spans="2:14" x14ac:dyDescent="0.25">
      <c r="B285" s="1718"/>
      <c r="C285" s="1678"/>
      <c r="D285" s="1679"/>
      <c r="E285" s="1680" t="s">
        <v>830</v>
      </c>
      <c r="F285" s="1681" t="s">
        <v>312</v>
      </c>
      <c r="G285" s="1680" t="s">
        <v>312</v>
      </c>
      <c r="H285" s="1681" t="s">
        <v>1196</v>
      </c>
      <c r="I285" s="1680" t="s">
        <v>1098</v>
      </c>
      <c r="J285" s="1682">
        <v>181.5</v>
      </c>
      <c r="K285" s="1683">
        <v>180.24899999999994</v>
      </c>
      <c r="L285" s="1684">
        <v>151241.098</v>
      </c>
      <c r="M285" s="1681" t="s">
        <v>1435</v>
      </c>
      <c r="N285" s="1685">
        <v>11300691.780000001</v>
      </c>
    </row>
    <row r="286" spans="2:14" x14ac:dyDescent="0.25">
      <c r="B286" s="1718"/>
      <c r="C286" s="1678"/>
      <c r="D286" s="1679"/>
      <c r="E286" s="1680" t="s">
        <v>844</v>
      </c>
      <c r="F286" s="1681" t="s">
        <v>312</v>
      </c>
      <c r="G286" s="1680" t="s">
        <v>312</v>
      </c>
      <c r="H286" s="1681" t="s">
        <v>1196</v>
      </c>
      <c r="I286" s="1680" t="s">
        <v>1098</v>
      </c>
      <c r="J286" s="1682">
        <v>181.5</v>
      </c>
      <c r="K286" s="1683">
        <v>183.62899999999993</v>
      </c>
      <c r="L286" s="1684">
        <v>48696.934999999998</v>
      </c>
      <c r="M286" s="1681" t="s">
        <v>1435</v>
      </c>
      <c r="N286" s="1685">
        <v>3649380</v>
      </c>
    </row>
    <row r="287" spans="2:14" x14ac:dyDescent="0.25">
      <c r="B287" s="1718"/>
      <c r="C287" s="1678" t="s">
        <v>141</v>
      </c>
      <c r="D287" s="1679" t="s">
        <v>674</v>
      </c>
      <c r="E287" s="1680" t="s">
        <v>828</v>
      </c>
      <c r="F287" s="1681" t="s">
        <v>312</v>
      </c>
      <c r="G287" s="1680" t="s">
        <v>312</v>
      </c>
      <c r="H287" s="1681" t="s">
        <v>1196</v>
      </c>
      <c r="I287" s="1680" t="s">
        <v>1098</v>
      </c>
      <c r="J287" s="1682">
        <v>0</v>
      </c>
      <c r="K287" s="1683">
        <v>0</v>
      </c>
      <c r="L287" s="1684">
        <v>100174.783</v>
      </c>
      <c r="M287" s="1681" t="s">
        <v>1374</v>
      </c>
      <c r="N287" s="1685">
        <v>27981831.609999999</v>
      </c>
    </row>
    <row r="288" spans="2:14" x14ac:dyDescent="0.25">
      <c r="B288" s="1718"/>
      <c r="C288" s="1678"/>
      <c r="D288" s="1679"/>
      <c r="E288" s="1680" t="s">
        <v>324</v>
      </c>
      <c r="F288" s="1681" t="s">
        <v>313</v>
      </c>
      <c r="G288" s="1680" t="s">
        <v>313</v>
      </c>
      <c r="H288" s="1681" t="s">
        <v>1196</v>
      </c>
      <c r="I288" s="1680" t="s">
        <v>1100</v>
      </c>
      <c r="J288" s="1682">
        <v>0</v>
      </c>
      <c r="K288" s="1683">
        <v>0</v>
      </c>
      <c r="L288" s="1684">
        <v>16921.899000000001</v>
      </c>
      <c r="M288" s="1681" t="s">
        <v>1374</v>
      </c>
      <c r="N288" s="1685">
        <v>11893349.000416227</v>
      </c>
    </row>
    <row r="289" spans="2:14" x14ac:dyDescent="0.25">
      <c r="B289" s="1718"/>
      <c r="C289" s="1678"/>
      <c r="D289" s="1679"/>
      <c r="E289" s="1680" t="s">
        <v>845</v>
      </c>
      <c r="F289" s="1681" t="s">
        <v>313</v>
      </c>
      <c r="G289" s="1680" t="s">
        <v>313</v>
      </c>
      <c r="H289" s="1681" t="s">
        <v>1196</v>
      </c>
      <c r="I289" s="1680" t="s">
        <v>1100</v>
      </c>
      <c r="J289" s="1682">
        <v>0</v>
      </c>
      <c r="K289" s="1683">
        <v>0</v>
      </c>
      <c r="L289" s="1684">
        <v>1866.4690000000001</v>
      </c>
      <c r="M289" s="1681" t="s">
        <v>1374</v>
      </c>
      <c r="N289" s="1685">
        <v>165308.23492377406</v>
      </c>
    </row>
    <row r="290" spans="2:14" x14ac:dyDescent="0.25">
      <c r="B290" s="1718"/>
      <c r="C290" s="1678" t="s">
        <v>143</v>
      </c>
      <c r="D290" s="1679" t="s">
        <v>675</v>
      </c>
      <c r="E290" s="1680" t="s">
        <v>846</v>
      </c>
      <c r="F290" s="1681" t="s">
        <v>311</v>
      </c>
      <c r="G290" s="1680" t="s">
        <v>311</v>
      </c>
      <c r="H290" s="1681" t="s">
        <v>1196</v>
      </c>
      <c r="I290" s="1680" t="s">
        <v>1098</v>
      </c>
      <c r="J290" s="1682">
        <v>1.25</v>
      </c>
      <c r="K290" s="1683">
        <v>1.2139999999999997</v>
      </c>
      <c r="L290" s="1684">
        <v>55.911999999999999</v>
      </c>
      <c r="M290" s="1681" t="s">
        <v>1435</v>
      </c>
      <c r="N290" s="1685">
        <v>4057</v>
      </c>
    </row>
    <row r="291" spans="2:14" x14ac:dyDescent="0.25">
      <c r="B291" s="1718"/>
      <c r="C291" s="1678"/>
      <c r="D291" s="1679"/>
      <c r="E291" s="1680" t="s">
        <v>847</v>
      </c>
      <c r="F291" s="1681" t="s">
        <v>313</v>
      </c>
      <c r="G291" s="1680" t="s">
        <v>313</v>
      </c>
      <c r="H291" s="1681" t="s">
        <v>1196</v>
      </c>
      <c r="I291" s="1680" t="s">
        <v>1098</v>
      </c>
      <c r="J291" s="1682">
        <v>20.18</v>
      </c>
      <c r="K291" s="1683">
        <v>16.968</v>
      </c>
      <c r="L291" s="1684">
        <v>3684.2929999999997</v>
      </c>
      <c r="M291" s="1681" t="s">
        <v>1866</v>
      </c>
      <c r="N291" s="1685">
        <v>362166</v>
      </c>
    </row>
    <row r="292" spans="2:14" x14ac:dyDescent="0.25">
      <c r="B292" s="1718"/>
      <c r="C292" s="1678"/>
      <c r="D292" s="1679"/>
      <c r="E292" s="1680" t="s">
        <v>848</v>
      </c>
      <c r="F292" s="1681" t="s">
        <v>313</v>
      </c>
      <c r="G292" s="1680" t="s">
        <v>313</v>
      </c>
      <c r="H292" s="1681" t="s">
        <v>1196</v>
      </c>
      <c r="I292" s="1680" t="s">
        <v>1098</v>
      </c>
      <c r="J292" s="1682">
        <v>20.18</v>
      </c>
      <c r="K292" s="1683">
        <v>19.257999999999996</v>
      </c>
      <c r="L292" s="1684">
        <v>16650.762000000002</v>
      </c>
      <c r="M292" s="1681" t="s">
        <v>1866</v>
      </c>
      <c r="N292" s="1685">
        <v>1612002</v>
      </c>
    </row>
    <row r="293" spans="2:14" x14ac:dyDescent="0.25">
      <c r="B293" s="1718"/>
      <c r="C293" s="1678"/>
      <c r="D293" s="1679"/>
      <c r="E293" s="1680" t="s">
        <v>849</v>
      </c>
      <c r="F293" s="1681" t="s">
        <v>313</v>
      </c>
      <c r="G293" s="1680" t="s">
        <v>313</v>
      </c>
      <c r="H293" s="1681" t="s">
        <v>1196</v>
      </c>
      <c r="I293" s="1680" t="s">
        <v>1098</v>
      </c>
      <c r="J293" s="1682">
        <v>27.478000000000005</v>
      </c>
      <c r="K293" s="1683">
        <v>24.266000000000002</v>
      </c>
      <c r="L293" s="1684">
        <v>5809.1399999999994</v>
      </c>
      <c r="M293" s="1681" t="s">
        <v>1866</v>
      </c>
      <c r="N293" s="1685">
        <v>550284</v>
      </c>
    </row>
    <row r="294" spans="2:14" x14ac:dyDescent="0.25">
      <c r="B294" s="1718"/>
      <c r="C294" s="1678" t="s">
        <v>147</v>
      </c>
      <c r="D294" s="1679" t="s">
        <v>690</v>
      </c>
      <c r="E294" s="1680" t="s">
        <v>725</v>
      </c>
      <c r="F294" s="1681" t="s">
        <v>311</v>
      </c>
      <c r="G294" s="1680" t="s">
        <v>311</v>
      </c>
      <c r="H294" s="1681" t="s">
        <v>1197</v>
      </c>
      <c r="I294" s="1680" t="s">
        <v>1100</v>
      </c>
      <c r="J294" s="1682">
        <v>0.5</v>
      </c>
      <c r="K294" s="1683">
        <v>0.38000000000000006</v>
      </c>
      <c r="L294" s="1684">
        <v>164.92099999999999</v>
      </c>
      <c r="M294" s="1681" t="s">
        <v>1435</v>
      </c>
      <c r="N294" s="1685">
        <v>10952</v>
      </c>
    </row>
    <row r="295" spans="2:14" x14ac:dyDescent="0.25">
      <c r="B295" s="1718"/>
      <c r="C295" s="1678"/>
      <c r="D295" s="1679"/>
      <c r="E295" s="1680" t="s">
        <v>860</v>
      </c>
      <c r="F295" s="1681" t="s">
        <v>311</v>
      </c>
      <c r="G295" s="1680" t="s">
        <v>311</v>
      </c>
      <c r="H295" s="1681" t="s">
        <v>1197</v>
      </c>
      <c r="I295" s="1680" t="s">
        <v>1100</v>
      </c>
      <c r="J295" s="1682">
        <v>0.46</v>
      </c>
      <c r="K295" s="1683">
        <v>0.38000000000000006</v>
      </c>
      <c r="L295" s="1684">
        <v>578.87</v>
      </c>
      <c r="M295" s="1681" t="s">
        <v>1435</v>
      </c>
      <c r="N295" s="1685">
        <v>49721</v>
      </c>
    </row>
    <row r="296" spans="2:14" x14ac:dyDescent="0.25">
      <c r="B296" s="1718"/>
      <c r="C296" s="1678"/>
      <c r="D296" s="1679"/>
      <c r="E296" s="1680" t="s">
        <v>861</v>
      </c>
      <c r="F296" s="1681" t="s">
        <v>311</v>
      </c>
      <c r="G296" s="1680" t="s">
        <v>311</v>
      </c>
      <c r="H296" s="1681" t="s">
        <v>1197</v>
      </c>
      <c r="I296" s="1680" t="s">
        <v>1100</v>
      </c>
      <c r="J296" s="1682">
        <v>0.46</v>
      </c>
      <c r="K296" s="1683">
        <v>0.38000000000000006</v>
      </c>
      <c r="L296" s="1684">
        <v>688.92700000000002</v>
      </c>
      <c r="M296" s="1681" t="s">
        <v>1435</v>
      </c>
      <c r="N296" s="1685">
        <v>59069</v>
      </c>
    </row>
    <row r="297" spans="2:14" x14ac:dyDescent="0.25">
      <c r="B297" s="1718"/>
      <c r="C297" s="1678"/>
      <c r="D297" s="1679"/>
      <c r="E297" s="1680" t="s">
        <v>862</v>
      </c>
      <c r="F297" s="1681" t="s">
        <v>311</v>
      </c>
      <c r="G297" s="1680" t="s">
        <v>311</v>
      </c>
      <c r="H297" s="1681" t="s">
        <v>1197</v>
      </c>
      <c r="I297" s="1680" t="s">
        <v>1100</v>
      </c>
      <c r="J297" s="1682">
        <v>0.55000000000000004</v>
      </c>
      <c r="K297" s="1683">
        <v>0.44000000000000011</v>
      </c>
      <c r="L297" s="1684">
        <v>352.71899999999999</v>
      </c>
      <c r="M297" s="1681" t="s">
        <v>1435</v>
      </c>
      <c r="N297" s="1685">
        <v>30975</v>
      </c>
    </row>
    <row r="298" spans="2:14" x14ac:dyDescent="0.25">
      <c r="B298" s="1718"/>
      <c r="C298" s="1678"/>
      <c r="D298" s="1679"/>
      <c r="E298" s="1680" t="s">
        <v>863</v>
      </c>
      <c r="F298" s="1681" t="s">
        <v>311</v>
      </c>
      <c r="G298" s="1680" t="s">
        <v>311</v>
      </c>
      <c r="H298" s="1681" t="s">
        <v>1197</v>
      </c>
      <c r="I298" s="1680" t="s">
        <v>1100</v>
      </c>
      <c r="J298" s="1682">
        <v>0</v>
      </c>
      <c r="K298" s="1683">
        <v>0</v>
      </c>
      <c r="L298" s="1684">
        <v>0</v>
      </c>
      <c r="M298" s="1681" t="s">
        <v>1435</v>
      </c>
      <c r="N298" s="1685">
        <v>0</v>
      </c>
    </row>
    <row r="299" spans="2:14" x14ac:dyDescent="0.25">
      <c r="B299" s="1718"/>
      <c r="C299" s="1678"/>
      <c r="D299" s="1679"/>
      <c r="E299" s="1680" t="s">
        <v>864</v>
      </c>
      <c r="F299" s="1681" t="s">
        <v>311</v>
      </c>
      <c r="G299" s="1680" t="s">
        <v>311</v>
      </c>
      <c r="H299" s="1681" t="s">
        <v>1197</v>
      </c>
      <c r="I299" s="1680" t="s">
        <v>1100</v>
      </c>
      <c r="J299" s="1682">
        <v>0.20999999999999994</v>
      </c>
      <c r="K299" s="1683">
        <v>9.9999999999999992E-2</v>
      </c>
      <c r="L299" s="1684">
        <v>0</v>
      </c>
      <c r="M299" s="1681" t="s">
        <v>1435</v>
      </c>
      <c r="N299" s="1685">
        <v>0</v>
      </c>
    </row>
    <row r="300" spans="2:14" x14ac:dyDescent="0.25">
      <c r="B300" s="1718"/>
      <c r="C300" s="1678"/>
      <c r="D300" s="1679"/>
      <c r="E300" s="1680" t="s">
        <v>865</v>
      </c>
      <c r="F300" s="1681" t="s">
        <v>311</v>
      </c>
      <c r="G300" s="1680" t="s">
        <v>311</v>
      </c>
      <c r="H300" s="1681" t="s">
        <v>1197</v>
      </c>
      <c r="I300" s="1680" t="s">
        <v>1100</v>
      </c>
      <c r="J300" s="1682">
        <v>0.73999999999999988</v>
      </c>
      <c r="K300" s="1683">
        <v>0.67999999999999983</v>
      </c>
      <c r="L300" s="1684">
        <v>1398.9099999999999</v>
      </c>
      <c r="M300" s="1681" t="s">
        <v>1435</v>
      </c>
      <c r="N300" s="1685">
        <v>110744</v>
      </c>
    </row>
    <row r="301" spans="2:14" x14ac:dyDescent="0.25">
      <c r="B301" s="1718"/>
      <c r="C301" s="1678"/>
      <c r="D301" s="1679" t="s">
        <v>692</v>
      </c>
      <c r="E301" s="1680" t="s">
        <v>866</v>
      </c>
      <c r="F301" s="1681" t="s">
        <v>311</v>
      </c>
      <c r="G301" s="1680" t="s">
        <v>311</v>
      </c>
      <c r="H301" s="1681" t="s">
        <v>1196</v>
      </c>
      <c r="I301" s="1680" t="s">
        <v>1100</v>
      </c>
      <c r="J301" s="1682">
        <v>0.34200000000000008</v>
      </c>
      <c r="K301" s="1683">
        <v>0</v>
      </c>
      <c r="L301" s="1684">
        <v>0</v>
      </c>
      <c r="M301" s="1681" t="s">
        <v>1435</v>
      </c>
      <c r="N301" s="1685">
        <v>0</v>
      </c>
    </row>
    <row r="302" spans="2:14" x14ac:dyDescent="0.25">
      <c r="B302" s="1718"/>
      <c r="C302" s="1678"/>
      <c r="D302" s="1679"/>
      <c r="E302" s="1680" t="s">
        <v>376</v>
      </c>
      <c r="F302" s="1681" t="s">
        <v>311</v>
      </c>
      <c r="G302" s="1680" t="s">
        <v>311</v>
      </c>
      <c r="H302" s="1681" t="s">
        <v>1196</v>
      </c>
      <c r="I302" s="1680" t="s">
        <v>1100</v>
      </c>
      <c r="J302" s="1682">
        <v>0.55000000000000004</v>
      </c>
      <c r="K302" s="1683">
        <v>0.3</v>
      </c>
      <c r="L302" s="1684">
        <v>52.139999999999993</v>
      </c>
      <c r="M302" s="1681" t="s">
        <v>1435</v>
      </c>
      <c r="N302" s="1685">
        <v>5017</v>
      </c>
    </row>
    <row r="303" spans="2:14" x14ac:dyDescent="0.25">
      <c r="B303" s="1718"/>
      <c r="C303" s="1678"/>
      <c r="D303" s="1679" t="s">
        <v>695</v>
      </c>
      <c r="E303" s="1680" t="s">
        <v>725</v>
      </c>
      <c r="F303" s="1681" t="s">
        <v>311</v>
      </c>
      <c r="G303" s="1680" t="s">
        <v>311</v>
      </c>
      <c r="H303" s="1681" t="s">
        <v>1196</v>
      </c>
      <c r="I303" s="1680" t="s">
        <v>1100</v>
      </c>
      <c r="J303" s="1682">
        <v>0.4499999999999999</v>
      </c>
      <c r="K303" s="1683">
        <v>0</v>
      </c>
      <c r="L303" s="1684">
        <v>0</v>
      </c>
      <c r="M303" s="1681" t="s">
        <v>1435</v>
      </c>
      <c r="N303" s="1685">
        <v>0</v>
      </c>
    </row>
    <row r="304" spans="2:14" x14ac:dyDescent="0.25">
      <c r="B304" s="1718"/>
      <c r="C304" s="1678"/>
      <c r="D304" s="1679"/>
      <c r="E304" s="1680" t="s">
        <v>703</v>
      </c>
      <c r="F304" s="1681" t="s">
        <v>311</v>
      </c>
      <c r="G304" s="1680" t="s">
        <v>311</v>
      </c>
      <c r="H304" s="1681" t="s">
        <v>1196</v>
      </c>
      <c r="I304" s="1680" t="s">
        <v>1100</v>
      </c>
      <c r="J304" s="1682">
        <v>0.4499999999999999</v>
      </c>
      <c r="K304" s="1683">
        <v>0.35000000000000003</v>
      </c>
      <c r="L304" s="1684">
        <v>27.699000000000002</v>
      </c>
      <c r="M304" s="1681" t="s">
        <v>1435</v>
      </c>
      <c r="N304" s="1685">
        <v>2015</v>
      </c>
    </row>
    <row r="305" spans="2:14" x14ac:dyDescent="0.25">
      <c r="B305" s="1718"/>
      <c r="C305" s="1678"/>
      <c r="D305" s="1679"/>
      <c r="E305" s="1680" t="s">
        <v>705</v>
      </c>
      <c r="F305" s="1681" t="s">
        <v>311</v>
      </c>
      <c r="G305" s="1680" t="s">
        <v>311</v>
      </c>
      <c r="H305" s="1681" t="s">
        <v>1196</v>
      </c>
      <c r="I305" s="1680" t="s">
        <v>1100</v>
      </c>
      <c r="J305" s="1682">
        <v>0.4499999999999999</v>
      </c>
      <c r="K305" s="1683">
        <v>0.35000000000000003</v>
      </c>
      <c r="L305" s="1684">
        <v>21.688000000000002</v>
      </c>
      <c r="M305" s="1681" t="s">
        <v>1435</v>
      </c>
      <c r="N305" s="1685">
        <v>1668</v>
      </c>
    </row>
    <row r="306" spans="2:14" x14ac:dyDescent="0.25">
      <c r="B306" s="1718"/>
      <c r="C306" s="1678"/>
      <c r="D306" s="1679"/>
      <c r="E306" s="1680" t="s">
        <v>376</v>
      </c>
      <c r="F306" s="1681" t="s">
        <v>311</v>
      </c>
      <c r="G306" s="1680" t="s">
        <v>311</v>
      </c>
      <c r="H306" s="1681" t="s">
        <v>1196</v>
      </c>
      <c r="I306" s="1680" t="s">
        <v>1100</v>
      </c>
      <c r="J306" s="1682">
        <v>0.4499999999999999</v>
      </c>
      <c r="K306" s="1683">
        <v>0.35000000000000003</v>
      </c>
      <c r="L306" s="1684">
        <v>0</v>
      </c>
      <c r="M306" s="1681" t="s">
        <v>1435</v>
      </c>
      <c r="N306" s="1685">
        <v>0</v>
      </c>
    </row>
    <row r="307" spans="2:14" x14ac:dyDescent="0.25">
      <c r="B307" s="1718"/>
      <c r="C307" s="1678"/>
      <c r="D307" s="1679"/>
      <c r="E307" s="1680" t="s">
        <v>867</v>
      </c>
      <c r="F307" s="1681" t="s">
        <v>311</v>
      </c>
      <c r="G307" s="1680" t="s">
        <v>311</v>
      </c>
      <c r="H307" s="1681" t="s">
        <v>1196</v>
      </c>
      <c r="I307" s="1680" t="s">
        <v>1100</v>
      </c>
      <c r="J307" s="1682">
        <v>0.19999999999999998</v>
      </c>
      <c r="K307" s="1683">
        <v>0.19499999999999995</v>
      </c>
      <c r="L307" s="1684">
        <v>17.583000000000002</v>
      </c>
      <c r="M307" s="1681" t="s">
        <v>1435</v>
      </c>
      <c r="N307" s="1685">
        <v>1318</v>
      </c>
    </row>
    <row r="308" spans="2:14" x14ac:dyDescent="0.25">
      <c r="B308" s="1718"/>
      <c r="C308" s="1678"/>
      <c r="D308" s="1679"/>
      <c r="E308" s="1680" t="s">
        <v>868</v>
      </c>
      <c r="F308" s="1681" t="s">
        <v>311</v>
      </c>
      <c r="G308" s="1680" t="s">
        <v>311</v>
      </c>
      <c r="H308" s="1681" t="s">
        <v>1196</v>
      </c>
      <c r="I308" s="1680" t="s">
        <v>1100</v>
      </c>
      <c r="J308" s="1682">
        <v>9.9999999999999992E-2</v>
      </c>
      <c r="K308" s="1683">
        <v>9.0000000000000024E-2</v>
      </c>
      <c r="L308" s="1684">
        <v>6.7290000000000001</v>
      </c>
      <c r="M308" s="1681" t="s">
        <v>1435</v>
      </c>
      <c r="N308" s="1685">
        <v>572</v>
      </c>
    </row>
    <row r="309" spans="2:14" x14ac:dyDescent="0.25">
      <c r="B309" s="1718"/>
      <c r="C309" s="1678"/>
      <c r="D309" s="1679" t="s">
        <v>699</v>
      </c>
      <c r="E309" s="1680" t="s">
        <v>871</v>
      </c>
      <c r="F309" s="1681" t="s">
        <v>311</v>
      </c>
      <c r="G309" s="1680" t="s">
        <v>311</v>
      </c>
      <c r="H309" s="1681" t="s">
        <v>1196</v>
      </c>
      <c r="I309" s="1680" t="s">
        <v>1100</v>
      </c>
      <c r="J309" s="1682">
        <v>0.73999999999999988</v>
      </c>
      <c r="K309" s="1683">
        <v>0.63800000000000023</v>
      </c>
      <c r="L309" s="1684">
        <v>0</v>
      </c>
      <c r="M309" s="1681" t="s">
        <v>1435</v>
      </c>
      <c r="N309" s="1685">
        <v>0</v>
      </c>
    </row>
    <row r="310" spans="2:14" x14ac:dyDescent="0.25">
      <c r="B310" s="1718"/>
      <c r="C310" s="1678"/>
      <c r="D310" s="1679" t="s">
        <v>697</v>
      </c>
      <c r="E310" s="1680" t="s">
        <v>725</v>
      </c>
      <c r="F310" s="1681" t="s">
        <v>311</v>
      </c>
      <c r="G310" s="1680" t="s">
        <v>311</v>
      </c>
      <c r="H310" s="1681" t="s">
        <v>1196</v>
      </c>
      <c r="I310" s="1680" t="s">
        <v>1100</v>
      </c>
      <c r="J310" s="1682">
        <v>0.5</v>
      </c>
      <c r="K310" s="1683">
        <v>0</v>
      </c>
      <c r="L310" s="1684">
        <v>0</v>
      </c>
      <c r="M310" s="1681" t="s">
        <v>1435</v>
      </c>
      <c r="N310" s="1685">
        <v>0</v>
      </c>
    </row>
    <row r="311" spans="2:14" x14ac:dyDescent="0.25">
      <c r="B311" s="1718"/>
      <c r="C311" s="1678"/>
      <c r="D311" s="1679"/>
      <c r="E311" s="1680" t="s">
        <v>860</v>
      </c>
      <c r="F311" s="1681" t="s">
        <v>311</v>
      </c>
      <c r="G311" s="1680" t="s">
        <v>311</v>
      </c>
      <c r="H311" s="1681" t="s">
        <v>1196</v>
      </c>
      <c r="I311" s="1680" t="s">
        <v>1100</v>
      </c>
      <c r="J311" s="1682">
        <v>0.19999999999999998</v>
      </c>
      <c r="K311" s="1683">
        <v>0</v>
      </c>
      <c r="L311" s="1684">
        <v>0</v>
      </c>
      <c r="M311" s="1681" t="s">
        <v>1435</v>
      </c>
      <c r="N311" s="1685">
        <v>0</v>
      </c>
    </row>
    <row r="312" spans="2:14" x14ac:dyDescent="0.25">
      <c r="B312" s="1718"/>
      <c r="C312" s="1678"/>
      <c r="D312" s="1679"/>
      <c r="E312" s="1680" t="s">
        <v>862</v>
      </c>
      <c r="F312" s="1681" t="s">
        <v>311</v>
      </c>
      <c r="G312" s="1680" t="s">
        <v>311</v>
      </c>
      <c r="H312" s="1681" t="s">
        <v>1196</v>
      </c>
      <c r="I312" s="1680" t="s">
        <v>1100</v>
      </c>
      <c r="J312" s="1682">
        <v>0.6</v>
      </c>
      <c r="K312" s="1683">
        <v>0</v>
      </c>
      <c r="L312" s="1684">
        <v>0</v>
      </c>
      <c r="M312" s="1681" t="s">
        <v>1435</v>
      </c>
      <c r="N312" s="1685">
        <v>0</v>
      </c>
    </row>
    <row r="313" spans="2:14" x14ac:dyDescent="0.25">
      <c r="B313" s="1718"/>
      <c r="C313" s="1678"/>
      <c r="D313" s="1679"/>
      <c r="E313" s="1680" t="s">
        <v>869</v>
      </c>
      <c r="F313" s="1681" t="s">
        <v>311</v>
      </c>
      <c r="G313" s="1680" t="s">
        <v>311</v>
      </c>
      <c r="H313" s="1681" t="s">
        <v>1196</v>
      </c>
      <c r="I313" s="1680" t="s">
        <v>1100</v>
      </c>
      <c r="J313" s="1682">
        <v>0.19999999999999998</v>
      </c>
      <c r="K313" s="1683">
        <v>0</v>
      </c>
      <c r="L313" s="1684">
        <v>0</v>
      </c>
      <c r="M313" s="1681" t="s">
        <v>1435</v>
      </c>
      <c r="N313" s="1685">
        <v>0</v>
      </c>
    </row>
    <row r="314" spans="2:14" x14ac:dyDescent="0.25">
      <c r="B314" s="1718"/>
      <c r="C314" s="1678"/>
      <c r="D314" s="1679"/>
      <c r="E314" s="1680" t="s">
        <v>870</v>
      </c>
      <c r="F314" s="1681" t="s">
        <v>311</v>
      </c>
      <c r="G314" s="1680" t="s">
        <v>311</v>
      </c>
      <c r="H314" s="1681" t="s">
        <v>1196</v>
      </c>
      <c r="I314" s="1680" t="s">
        <v>1100</v>
      </c>
      <c r="J314" s="1682">
        <v>0.19999999999999998</v>
      </c>
      <c r="K314" s="1683">
        <v>0</v>
      </c>
      <c r="L314" s="1684">
        <v>0</v>
      </c>
      <c r="M314" s="1681" t="s">
        <v>1435</v>
      </c>
      <c r="N314" s="1685">
        <v>0</v>
      </c>
    </row>
    <row r="315" spans="2:14" x14ac:dyDescent="0.25">
      <c r="B315" s="1718"/>
      <c r="C315" s="1678" t="s">
        <v>149</v>
      </c>
      <c r="D315" s="1679" t="s">
        <v>701</v>
      </c>
      <c r="E315" s="1680" t="s">
        <v>740</v>
      </c>
      <c r="F315" s="1681" t="s">
        <v>311</v>
      </c>
      <c r="G315" s="1680" t="s">
        <v>311</v>
      </c>
      <c r="H315" s="1681" t="s">
        <v>1196</v>
      </c>
      <c r="I315" s="1680" t="s">
        <v>1100</v>
      </c>
      <c r="J315" s="1682">
        <v>0.67999999999999994</v>
      </c>
      <c r="K315" s="1683">
        <v>0.5089999999999999</v>
      </c>
      <c r="L315" s="1684">
        <v>0</v>
      </c>
      <c r="M315" s="1681" t="s">
        <v>1435</v>
      </c>
      <c r="N315" s="1685">
        <v>0</v>
      </c>
    </row>
    <row r="316" spans="2:14" x14ac:dyDescent="0.25">
      <c r="B316" s="1718"/>
      <c r="C316" s="1678"/>
      <c r="D316" s="1679"/>
      <c r="E316" s="1680" t="s">
        <v>741</v>
      </c>
      <c r="F316" s="1681" t="s">
        <v>311</v>
      </c>
      <c r="G316" s="1680" t="s">
        <v>311</v>
      </c>
      <c r="H316" s="1681" t="s">
        <v>1196</v>
      </c>
      <c r="I316" s="1680" t="s">
        <v>1100</v>
      </c>
      <c r="J316" s="1682">
        <v>1.8250000000000002</v>
      </c>
      <c r="K316" s="1683">
        <v>1.2170000000000001</v>
      </c>
      <c r="L316" s="1684">
        <v>0</v>
      </c>
      <c r="M316" s="1681" t="s">
        <v>1435</v>
      </c>
      <c r="N316" s="1685">
        <v>0</v>
      </c>
    </row>
    <row r="317" spans="2:14" x14ac:dyDescent="0.25">
      <c r="B317" s="1718"/>
      <c r="C317" s="1678"/>
      <c r="D317" s="1679"/>
      <c r="E317" s="1680" t="s">
        <v>828</v>
      </c>
      <c r="F317" s="1681" t="s">
        <v>312</v>
      </c>
      <c r="G317" s="1680" t="s">
        <v>312</v>
      </c>
      <c r="H317" s="1681" t="s">
        <v>1196</v>
      </c>
      <c r="I317" s="1680" t="s">
        <v>1100</v>
      </c>
      <c r="J317" s="1682">
        <v>19.399999999999999</v>
      </c>
      <c r="K317" s="1683">
        <v>14.819999999999997</v>
      </c>
      <c r="L317" s="1684">
        <v>0</v>
      </c>
      <c r="M317" s="1681" t="s">
        <v>1435</v>
      </c>
      <c r="N317" s="1685">
        <v>0</v>
      </c>
    </row>
    <row r="318" spans="2:14" x14ac:dyDescent="0.25">
      <c r="B318" s="1718"/>
      <c r="C318" s="1678"/>
      <c r="D318" s="1679"/>
      <c r="E318" s="1680" t="s">
        <v>1608</v>
      </c>
      <c r="F318" s="1681" t="s">
        <v>312</v>
      </c>
      <c r="G318" s="1680" t="s">
        <v>312</v>
      </c>
      <c r="H318" s="1681" t="s">
        <v>1196</v>
      </c>
      <c r="I318" s="1680" t="s">
        <v>1100</v>
      </c>
      <c r="J318" s="1682">
        <v>2.0000000000000004</v>
      </c>
      <c r="K318" s="1683">
        <v>2.0000000000000004</v>
      </c>
      <c r="L318" s="1684">
        <v>0</v>
      </c>
      <c r="M318" s="1681" t="s">
        <v>1435</v>
      </c>
      <c r="N318" s="1685">
        <v>0</v>
      </c>
    </row>
    <row r="319" spans="2:14" x14ac:dyDescent="0.25">
      <c r="B319" s="1718"/>
      <c r="C319" s="1678"/>
      <c r="D319" s="1679"/>
      <c r="E319" s="1680" t="s">
        <v>1609</v>
      </c>
      <c r="F319" s="1681" t="s">
        <v>312</v>
      </c>
      <c r="G319" s="1680" t="s">
        <v>312</v>
      </c>
      <c r="H319" s="1681" t="s">
        <v>1196</v>
      </c>
      <c r="I319" s="1680" t="s">
        <v>1100</v>
      </c>
      <c r="J319" s="1682">
        <v>2.0000000000000004</v>
      </c>
      <c r="K319" s="1683">
        <v>2.0000000000000004</v>
      </c>
      <c r="L319" s="1684">
        <v>0</v>
      </c>
      <c r="M319" s="1681" t="s">
        <v>1435</v>
      </c>
      <c r="N319" s="1685">
        <v>0</v>
      </c>
    </row>
    <row r="320" spans="2:14" x14ac:dyDescent="0.25">
      <c r="B320" s="1718"/>
      <c r="C320" s="1678"/>
      <c r="D320" s="1679"/>
      <c r="E320" s="1680" t="s">
        <v>1610</v>
      </c>
      <c r="F320" s="1681" t="s">
        <v>312</v>
      </c>
      <c r="G320" s="1680" t="s">
        <v>312</v>
      </c>
      <c r="H320" s="1681" t="s">
        <v>1196</v>
      </c>
      <c r="I320" s="1680" t="s">
        <v>1100</v>
      </c>
      <c r="J320" s="1682">
        <v>2.0000000000000004</v>
      </c>
      <c r="K320" s="1683">
        <v>2.0000000000000004</v>
      </c>
      <c r="L320" s="1684">
        <v>0</v>
      </c>
      <c r="M320" s="1681" t="s">
        <v>1435</v>
      </c>
      <c r="N320" s="1685">
        <v>0</v>
      </c>
    </row>
    <row r="321" spans="2:14" x14ac:dyDescent="0.25">
      <c r="B321" s="1718"/>
      <c r="C321" s="1678"/>
      <c r="D321" s="1679"/>
      <c r="E321" s="1680" t="s">
        <v>1611</v>
      </c>
      <c r="F321" s="1681" t="s">
        <v>312</v>
      </c>
      <c r="G321" s="1680" t="s">
        <v>312</v>
      </c>
      <c r="H321" s="1681" t="s">
        <v>1196</v>
      </c>
      <c r="I321" s="1680" t="s">
        <v>1100</v>
      </c>
      <c r="J321" s="1682">
        <v>2.0000000000000004</v>
      </c>
      <c r="K321" s="1683">
        <v>2.0000000000000004</v>
      </c>
      <c r="L321" s="1684">
        <v>0</v>
      </c>
      <c r="M321" s="1681" t="s">
        <v>1435</v>
      </c>
      <c r="N321" s="1685">
        <v>0</v>
      </c>
    </row>
    <row r="322" spans="2:14" x14ac:dyDescent="0.25">
      <c r="B322" s="1718"/>
      <c r="C322" s="1678"/>
      <c r="D322" s="1679"/>
      <c r="E322" s="1680" t="s">
        <v>1612</v>
      </c>
      <c r="F322" s="1681" t="s">
        <v>312</v>
      </c>
      <c r="G322" s="1680" t="s">
        <v>312</v>
      </c>
      <c r="H322" s="1681" t="s">
        <v>1196</v>
      </c>
      <c r="I322" s="1680" t="s">
        <v>1100</v>
      </c>
      <c r="J322" s="1682">
        <v>2.0000000000000004</v>
      </c>
      <c r="K322" s="1683">
        <v>2.0000000000000004</v>
      </c>
      <c r="L322" s="1684">
        <v>0</v>
      </c>
      <c r="M322" s="1681" t="s">
        <v>1435</v>
      </c>
      <c r="N322" s="1685">
        <v>0</v>
      </c>
    </row>
    <row r="323" spans="2:14" x14ac:dyDescent="0.25">
      <c r="B323" s="1718"/>
      <c r="C323" s="1678"/>
      <c r="D323" s="1679" t="s">
        <v>702</v>
      </c>
      <c r="E323" s="1680" t="s">
        <v>872</v>
      </c>
      <c r="F323" s="1681" t="s">
        <v>312</v>
      </c>
      <c r="G323" s="1680" t="s">
        <v>312</v>
      </c>
      <c r="H323" s="1681" t="s">
        <v>1196</v>
      </c>
      <c r="I323" s="1680" t="s">
        <v>1098</v>
      </c>
      <c r="J323" s="1682">
        <v>181.29999999999998</v>
      </c>
      <c r="K323" s="1683">
        <v>179.37299999999996</v>
      </c>
      <c r="L323" s="1684">
        <v>10023.271000000001</v>
      </c>
      <c r="M323" s="1681" t="s">
        <v>1435</v>
      </c>
      <c r="N323" s="1685">
        <v>977430.14</v>
      </c>
    </row>
    <row r="324" spans="2:14" x14ac:dyDescent="0.25">
      <c r="B324" s="1718"/>
      <c r="C324" s="1678" t="s">
        <v>155</v>
      </c>
      <c r="D324" s="1679" t="s">
        <v>728</v>
      </c>
      <c r="E324" s="1680" t="s">
        <v>322</v>
      </c>
      <c r="F324" s="1681" t="s">
        <v>312</v>
      </c>
      <c r="G324" s="1680" t="s">
        <v>314</v>
      </c>
      <c r="H324" s="1681" t="s">
        <v>1196</v>
      </c>
      <c r="I324" s="1680" t="s">
        <v>1098</v>
      </c>
      <c r="J324" s="1682">
        <v>300</v>
      </c>
      <c r="K324" s="1683">
        <v>296.32</v>
      </c>
      <c r="L324" s="1684">
        <v>1586348.3839999998</v>
      </c>
      <c r="M324" s="1681" t="s">
        <v>1374</v>
      </c>
      <c r="N324" s="1685">
        <v>303598284.02999997</v>
      </c>
    </row>
    <row r="325" spans="2:14" x14ac:dyDescent="0.25">
      <c r="B325" s="1718"/>
      <c r="C325" s="1678" t="s">
        <v>157</v>
      </c>
      <c r="D325" s="1679" t="s">
        <v>730</v>
      </c>
      <c r="E325" s="1680" t="s">
        <v>828</v>
      </c>
      <c r="F325" s="1681" t="s">
        <v>312</v>
      </c>
      <c r="G325" s="1680" t="s">
        <v>312</v>
      </c>
      <c r="H325" s="1681" t="s">
        <v>1196</v>
      </c>
      <c r="I325" s="1680" t="s">
        <v>1098</v>
      </c>
      <c r="J325" s="1682">
        <v>101.31999999999998</v>
      </c>
      <c r="K325" s="1683">
        <v>90.114000000000019</v>
      </c>
      <c r="L325" s="1684">
        <v>291925.55400000006</v>
      </c>
      <c r="M325" s="1681" t="s">
        <v>1374</v>
      </c>
      <c r="N325" s="1685">
        <v>101823226.28299999</v>
      </c>
    </row>
    <row r="326" spans="2:14" x14ac:dyDescent="0.25">
      <c r="B326" s="1718"/>
      <c r="C326" s="1678"/>
      <c r="D326" s="1679"/>
      <c r="E326" s="1680" t="s">
        <v>829</v>
      </c>
      <c r="F326" s="1681" t="s">
        <v>312</v>
      </c>
      <c r="G326" s="1680" t="s">
        <v>312</v>
      </c>
      <c r="H326" s="1681" t="s">
        <v>1196</v>
      </c>
      <c r="I326" s="1680" t="s">
        <v>1098</v>
      </c>
      <c r="J326" s="1682">
        <v>101.31999999999998</v>
      </c>
      <c r="K326" s="1683">
        <v>90.044999999999973</v>
      </c>
      <c r="L326" s="1684">
        <v>72023.706999999995</v>
      </c>
      <c r="M326" s="1681" t="s">
        <v>1374</v>
      </c>
      <c r="N326" s="1685">
        <v>25433884.892000001</v>
      </c>
    </row>
    <row r="327" spans="2:14" x14ac:dyDescent="0.25">
      <c r="B327" s="1688" t="s">
        <v>1666</v>
      </c>
      <c r="C327" s="1689"/>
      <c r="D327" s="1689"/>
      <c r="E327" s="1690"/>
      <c r="F327" s="1690"/>
      <c r="G327" s="1690"/>
      <c r="H327" s="1690"/>
      <c r="I327" s="1690"/>
      <c r="J327" s="1691">
        <v>7996.2099999999982</v>
      </c>
      <c r="K327" s="1692">
        <v>7423.2569999999978</v>
      </c>
      <c r="L327" s="1693">
        <v>28305382.301000014</v>
      </c>
      <c r="M327" s="1690"/>
      <c r="N327" s="1694"/>
    </row>
    <row r="328" spans="2:14" x14ac:dyDescent="0.25">
      <c r="B328" s="1702" t="s">
        <v>166</v>
      </c>
      <c r="C328" s="1678" t="s">
        <v>169</v>
      </c>
      <c r="D328" s="1679" t="s">
        <v>888</v>
      </c>
      <c r="E328" s="1680">
        <v>0</v>
      </c>
      <c r="F328" s="1681" t="s">
        <v>313</v>
      </c>
      <c r="G328" s="1680" t="s">
        <v>313</v>
      </c>
      <c r="H328" s="1681" t="s">
        <v>1197</v>
      </c>
      <c r="I328" s="1680" t="s">
        <v>1100</v>
      </c>
      <c r="J328" s="1682">
        <v>1.25</v>
      </c>
      <c r="K328" s="1683">
        <v>1.25</v>
      </c>
      <c r="L328" s="1684">
        <v>0.58800000000000008</v>
      </c>
      <c r="M328" s="1681" t="s">
        <v>1105</v>
      </c>
      <c r="N328" s="1685">
        <v>4</v>
      </c>
    </row>
    <row r="329" spans="2:14" x14ac:dyDescent="0.25">
      <c r="B329" s="1718"/>
      <c r="C329" s="1678"/>
      <c r="D329" s="1679" t="s">
        <v>889</v>
      </c>
      <c r="E329" s="1680">
        <v>0</v>
      </c>
      <c r="F329" s="1681" t="s">
        <v>313</v>
      </c>
      <c r="G329" s="1680" t="s">
        <v>313</v>
      </c>
      <c r="H329" s="1681" t="s">
        <v>1197</v>
      </c>
      <c r="I329" s="1680" t="s">
        <v>1100</v>
      </c>
      <c r="J329" s="1682">
        <v>1.25</v>
      </c>
      <c r="K329" s="1683">
        <v>1.25</v>
      </c>
      <c r="L329" s="1684">
        <v>124.874</v>
      </c>
      <c r="M329" s="1681" t="s">
        <v>1105</v>
      </c>
      <c r="N329" s="1685">
        <v>733</v>
      </c>
    </row>
    <row r="330" spans="2:14" x14ac:dyDescent="0.25">
      <c r="B330" s="1718"/>
      <c r="C330" s="1678"/>
      <c r="D330" s="1679" t="s">
        <v>890</v>
      </c>
      <c r="E330" s="1680">
        <v>0</v>
      </c>
      <c r="F330" s="1681" t="s">
        <v>313</v>
      </c>
      <c r="G330" s="1680" t="s">
        <v>313</v>
      </c>
      <c r="H330" s="1681" t="s">
        <v>1197</v>
      </c>
      <c r="I330" s="1680" t="s">
        <v>1100</v>
      </c>
      <c r="J330" s="1682">
        <v>3</v>
      </c>
      <c r="K330" s="1683">
        <v>2.5</v>
      </c>
      <c r="L330" s="1684">
        <v>252.31</v>
      </c>
      <c r="M330" s="1681" t="s">
        <v>1105</v>
      </c>
      <c r="N330" s="1685">
        <v>1309</v>
      </c>
    </row>
    <row r="331" spans="2:14" x14ac:dyDescent="0.25">
      <c r="B331" s="1718"/>
      <c r="C331" s="1678"/>
      <c r="D331" s="1679" t="s">
        <v>891</v>
      </c>
      <c r="E331" s="1680">
        <v>0</v>
      </c>
      <c r="F331" s="1681" t="s">
        <v>313</v>
      </c>
      <c r="G331" s="1680" t="s">
        <v>313</v>
      </c>
      <c r="H331" s="1681" t="s">
        <v>1197</v>
      </c>
      <c r="I331" s="1680" t="s">
        <v>1100</v>
      </c>
      <c r="J331" s="1682">
        <v>3</v>
      </c>
      <c r="K331" s="1683">
        <v>2.5</v>
      </c>
      <c r="L331" s="1684">
        <v>247.50000000000003</v>
      </c>
      <c r="M331" s="1681" t="s">
        <v>1105</v>
      </c>
      <c r="N331" s="1685">
        <v>1350</v>
      </c>
    </row>
    <row r="332" spans="2:14" x14ac:dyDescent="0.25">
      <c r="B332" s="1718"/>
      <c r="C332" s="1678"/>
      <c r="D332" s="1679" t="s">
        <v>893</v>
      </c>
      <c r="E332" s="1680">
        <v>0</v>
      </c>
      <c r="F332" s="1681" t="s">
        <v>311</v>
      </c>
      <c r="G332" s="1680" t="s">
        <v>311</v>
      </c>
      <c r="H332" s="1681" t="s">
        <v>1197</v>
      </c>
      <c r="I332" s="1680" t="s">
        <v>1100</v>
      </c>
      <c r="J332" s="1682">
        <v>0.79999999999999993</v>
      </c>
      <c r="K332" s="1683">
        <v>0.79999999999999993</v>
      </c>
      <c r="L332" s="1684">
        <v>523.61800000000005</v>
      </c>
      <c r="M332" s="1681" t="s">
        <v>1435</v>
      </c>
      <c r="N332" s="1685">
        <v>38370</v>
      </c>
    </row>
    <row r="333" spans="2:14" x14ac:dyDescent="0.25">
      <c r="B333" s="1718"/>
      <c r="C333" s="1678"/>
      <c r="D333" s="1679" t="s">
        <v>892</v>
      </c>
      <c r="E333" s="1680">
        <v>0</v>
      </c>
      <c r="F333" s="1681" t="s">
        <v>313</v>
      </c>
      <c r="G333" s="1680" t="s">
        <v>313</v>
      </c>
      <c r="H333" s="1681" t="s">
        <v>1197</v>
      </c>
      <c r="I333" s="1680" t="s">
        <v>1100</v>
      </c>
      <c r="J333" s="1682">
        <v>10</v>
      </c>
      <c r="K333" s="1683">
        <v>10</v>
      </c>
      <c r="L333" s="1684">
        <v>31364.739999999998</v>
      </c>
      <c r="M333" s="1681" t="s">
        <v>1105</v>
      </c>
      <c r="N333" s="1685">
        <v>161100</v>
      </c>
    </row>
    <row r="334" spans="2:14" x14ac:dyDescent="0.25">
      <c r="B334" s="1718"/>
      <c r="C334" s="1678" t="s">
        <v>171</v>
      </c>
      <c r="D334" s="1679" t="s">
        <v>894</v>
      </c>
      <c r="E334" s="1680">
        <v>0</v>
      </c>
      <c r="F334" s="1681" t="s">
        <v>312</v>
      </c>
      <c r="G334" s="1680" t="s">
        <v>312</v>
      </c>
      <c r="H334" s="1681" t="s">
        <v>1197</v>
      </c>
      <c r="I334" s="1680" t="s">
        <v>1100</v>
      </c>
      <c r="J334" s="1682">
        <v>1</v>
      </c>
      <c r="K334" s="1683">
        <v>0.8999999999999998</v>
      </c>
      <c r="L334" s="1684">
        <v>1957.1789999999999</v>
      </c>
      <c r="M334" s="1681" t="s">
        <v>1374</v>
      </c>
      <c r="N334" s="1685">
        <v>1381646.8230000003</v>
      </c>
    </row>
    <row r="335" spans="2:14" x14ac:dyDescent="0.25">
      <c r="B335" s="1718"/>
      <c r="C335" s="1678" t="s">
        <v>1716</v>
      </c>
      <c r="D335" s="1679" t="s">
        <v>1717</v>
      </c>
      <c r="E335" s="1680">
        <v>0</v>
      </c>
      <c r="F335" s="1681" t="s">
        <v>311</v>
      </c>
      <c r="G335" s="1680" t="s">
        <v>311</v>
      </c>
      <c r="H335" s="1681" t="s">
        <v>1197</v>
      </c>
      <c r="I335" s="1680" t="s">
        <v>1100</v>
      </c>
      <c r="J335" s="1682">
        <v>6.5000000000000009</v>
      </c>
      <c r="K335" s="1683">
        <v>6.5000000000000009</v>
      </c>
      <c r="L335" s="1684">
        <v>4594.7000000000007</v>
      </c>
      <c r="M335" s="1681" t="s">
        <v>1374</v>
      </c>
      <c r="N335" s="1685">
        <v>1346578.63</v>
      </c>
    </row>
    <row r="336" spans="2:14" x14ac:dyDescent="0.25">
      <c r="B336" s="1718"/>
      <c r="C336" s="1678" t="s">
        <v>1718</v>
      </c>
      <c r="D336" s="1679" t="s">
        <v>1719</v>
      </c>
      <c r="E336" s="1680">
        <v>0</v>
      </c>
      <c r="F336" s="1681" t="s">
        <v>311</v>
      </c>
      <c r="G336" s="1680" t="s">
        <v>311</v>
      </c>
      <c r="H336" s="1681" t="s">
        <v>1197</v>
      </c>
      <c r="I336" s="1680" t="s">
        <v>1100</v>
      </c>
      <c r="J336" s="1682">
        <v>1.2199999999999998</v>
      </c>
      <c r="K336" s="1683">
        <v>0.97600000000000009</v>
      </c>
      <c r="L336" s="1684">
        <v>0</v>
      </c>
      <c r="M336" s="1681" t="s">
        <v>1435</v>
      </c>
      <c r="N336" s="1685">
        <v>297</v>
      </c>
    </row>
    <row r="337" spans="2:14" x14ac:dyDescent="0.25">
      <c r="B337" s="1718"/>
      <c r="C337" s="1678" t="s">
        <v>173</v>
      </c>
      <c r="D337" s="1679" t="s">
        <v>895</v>
      </c>
      <c r="E337" s="1680">
        <v>0</v>
      </c>
      <c r="F337" s="1681" t="s">
        <v>311</v>
      </c>
      <c r="G337" s="1680" t="s">
        <v>311</v>
      </c>
      <c r="H337" s="1681" t="s">
        <v>1196</v>
      </c>
      <c r="I337" s="1680" t="s">
        <v>1100</v>
      </c>
      <c r="J337" s="1682">
        <v>1.0600000000000003</v>
      </c>
      <c r="K337" s="1683">
        <v>0.7659999999999999</v>
      </c>
      <c r="L337" s="1684">
        <v>0</v>
      </c>
      <c r="M337" s="1681" t="s">
        <v>1435</v>
      </c>
      <c r="N337" s="1685">
        <v>0</v>
      </c>
    </row>
    <row r="338" spans="2:14" x14ac:dyDescent="0.25">
      <c r="B338" s="1718"/>
      <c r="C338" s="1678"/>
      <c r="D338" s="1679" t="s">
        <v>896</v>
      </c>
      <c r="E338" s="1680">
        <v>0</v>
      </c>
      <c r="F338" s="1681" t="s">
        <v>311</v>
      </c>
      <c r="G338" s="1680" t="s">
        <v>311</v>
      </c>
      <c r="H338" s="1681" t="s">
        <v>1196</v>
      </c>
      <c r="I338" s="1680" t="s">
        <v>1100</v>
      </c>
      <c r="J338" s="1682">
        <v>3</v>
      </c>
      <c r="K338" s="1683">
        <v>2.1</v>
      </c>
      <c r="L338" s="1684">
        <v>0</v>
      </c>
      <c r="M338" s="1681" t="s">
        <v>1435</v>
      </c>
      <c r="N338" s="1685">
        <v>0</v>
      </c>
    </row>
    <row r="339" spans="2:14" x14ac:dyDescent="0.25">
      <c r="B339" s="1718"/>
      <c r="C339" s="1678"/>
      <c r="D339" s="1679" t="s">
        <v>897</v>
      </c>
      <c r="E339" s="1680">
        <v>0</v>
      </c>
      <c r="F339" s="1681" t="s">
        <v>311</v>
      </c>
      <c r="G339" s="1680" t="s">
        <v>311</v>
      </c>
      <c r="H339" s="1681" t="s">
        <v>1196</v>
      </c>
      <c r="I339" s="1680" t="s">
        <v>1100</v>
      </c>
      <c r="J339" s="1682">
        <v>1.89</v>
      </c>
      <c r="K339" s="1683">
        <v>1.5</v>
      </c>
      <c r="L339" s="1684">
        <v>0</v>
      </c>
      <c r="M339" s="1681" t="s">
        <v>1435</v>
      </c>
      <c r="N339" s="1685">
        <v>0</v>
      </c>
    </row>
    <row r="340" spans="2:14" x14ac:dyDescent="0.25">
      <c r="B340" s="1718"/>
      <c r="C340" s="1678"/>
      <c r="D340" s="1679" t="s">
        <v>898</v>
      </c>
      <c r="E340" s="1680">
        <v>0</v>
      </c>
      <c r="F340" s="1681" t="s">
        <v>311</v>
      </c>
      <c r="G340" s="1680" t="s">
        <v>311</v>
      </c>
      <c r="H340" s="1681" t="s">
        <v>1196</v>
      </c>
      <c r="I340" s="1680" t="s">
        <v>1100</v>
      </c>
      <c r="J340" s="1682">
        <v>0.79999999999999993</v>
      </c>
      <c r="K340" s="1683">
        <v>0.79999999999999993</v>
      </c>
      <c r="L340" s="1684">
        <v>2644.1200000000003</v>
      </c>
      <c r="M340" s="1681" t="s">
        <v>1374</v>
      </c>
      <c r="N340" s="1685">
        <v>880264.92</v>
      </c>
    </row>
    <row r="341" spans="2:14" x14ac:dyDescent="0.25">
      <c r="B341" s="1718"/>
      <c r="C341" s="1678"/>
      <c r="D341" s="1679" t="s">
        <v>899</v>
      </c>
      <c r="E341" s="1680">
        <v>0</v>
      </c>
      <c r="F341" s="1681" t="s">
        <v>311</v>
      </c>
      <c r="G341" s="1680" t="s">
        <v>311</v>
      </c>
      <c r="H341" s="1681" t="s">
        <v>1196</v>
      </c>
      <c r="I341" s="1680" t="s">
        <v>1100</v>
      </c>
      <c r="J341" s="1682">
        <v>1</v>
      </c>
      <c r="K341" s="1683">
        <v>1</v>
      </c>
      <c r="L341" s="1684">
        <v>23.122999999999998</v>
      </c>
      <c r="M341" s="1681" t="s">
        <v>1435</v>
      </c>
      <c r="N341" s="1685">
        <v>1941</v>
      </c>
    </row>
    <row r="342" spans="2:14" x14ac:dyDescent="0.25">
      <c r="B342" s="1718"/>
      <c r="C342" s="1678"/>
      <c r="D342" s="1679" t="s">
        <v>1173</v>
      </c>
      <c r="E342" s="1680">
        <v>0</v>
      </c>
      <c r="F342" s="1681" t="s">
        <v>311</v>
      </c>
      <c r="G342" s="1680" t="s">
        <v>311</v>
      </c>
      <c r="H342" s="1681" t="s">
        <v>1197</v>
      </c>
      <c r="I342" s="1680" t="s">
        <v>1100</v>
      </c>
      <c r="J342" s="1682">
        <v>3.9700000000000011</v>
      </c>
      <c r="K342" s="1683">
        <v>3.9700000000000011</v>
      </c>
      <c r="L342" s="1684">
        <v>0</v>
      </c>
      <c r="M342" s="1681" t="s">
        <v>1435</v>
      </c>
      <c r="N342" s="1685">
        <v>0</v>
      </c>
    </row>
    <row r="343" spans="2:14" x14ac:dyDescent="0.25">
      <c r="B343" s="1718"/>
      <c r="C343" s="1678"/>
      <c r="D343" s="1679" t="s">
        <v>1792</v>
      </c>
      <c r="E343" s="1680">
        <v>0</v>
      </c>
      <c r="F343" s="1681" t="s">
        <v>311</v>
      </c>
      <c r="G343" s="1680" t="s">
        <v>311</v>
      </c>
      <c r="H343" s="1681" t="s">
        <v>1196</v>
      </c>
      <c r="I343" s="1680" t="s">
        <v>1100</v>
      </c>
      <c r="J343" s="1682">
        <v>1.4000000000000001</v>
      </c>
      <c r="K343" s="1683">
        <v>1.4000000000000001</v>
      </c>
      <c r="L343" s="1684">
        <v>2094.1419999999998</v>
      </c>
      <c r="M343" s="1681" t="s">
        <v>1374</v>
      </c>
      <c r="N343" s="1685">
        <v>525781.86</v>
      </c>
    </row>
    <row r="344" spans="2:14" x14ac:dyDescent="0.25">
      <c r="B344" s="1718"/>
      <c r="C344" s="1678" t="s">
        <v>1636</v>
      </c>
      <c r="D344" s="1679" t="s">
        <v>916</v>
      </c>
      <c r="E344" s="1680">
        <v>0</v>
      </c>
      <c r="F344" s="1681" t="s">
        <v>311</v>
      </c>
      <c r="G344" s="1680" t="s">
        <v>311</v>
      </c>
      <c r="H344" s="1681" t="s">
        <v>1197</v>
      </c>
      <c r="I344" s="1680" t="s">
        <v>1100</v>
      </c>
      <c r="J344" s="1682">
        <v>2.625</v>
      </c>
      <c r="K344" s="1683">
        <v>1.9800000000000002</v>
      </c>
      <c r="L344" s="1684">
        <v>25.403000000000002</v>
      </c>
      <c r="M344" s="1681" t="s">
        <v>1435</v>
      </c>
      <c r="N344" s="1685">
        <v>2128</v>
      </c>
    </row>
    <row r="345" spans="2:14" x14ac:dyDescent="0.25">
      <c r="B345" s="1718"/>
      <c r="C345" s="1678"/>
      <c r="D345" s="1679" t="s">
        <v>917</v>
      </c>
      <c r="E345" s="1680">
        <v>0</v>
      </c>
      <c r="F345" s="1681" t="s">
        <v>311</v>
      </c>
      <c r="G345" s="1680" t="s">
        <v>311</v>
      </c>
      <c r="H345" s="1681" t="s">
        <v>1197</v>
      </c>
      <c r="I345" s="1680" t="s">
        <v>1100</v>
      </c>
      <c r="J345" s="1682">
        <v>0.54500000000000004</v>
      </c>
      <c r="K345" s="1683">
        <v>0.39999999999999997</v>
      </c>
      <c r="L345" s="1684">
        <v>0</v>
      </c>
      <c r="M345" s="1681" t="s">
        <v>1435</v>
      </c>
      <c r="N345" s="1685">
        <v>0</v>
      </c>
    </row>
    <row r="346" spans="2:14" x14ac:dyDescent="0.25">
      <c r="B346" s="1718"/>
      <c r="C346" s="1678" t="s">
        <v>175</v>
      </c>
      <c r="D346" s="1679" t="s">
        <v>900</v>
      </c>
      <c r="E346" s="1680">
        <v>0</v>
      </c>
      <c r="F346" s="1681" t="s">
        <v>311</v>
      </c>
      <c r="G346" s="1680" t="s">
        <v>311</v>
      </c>
      <c r="H346" s="1681" t="s">
        <v>1197</v>
      </c>
      <c r="I346" s="1680" t="s">
        <v>1100</v>
      </c>
      <c r="J346" s="1682">
        <v>3.359999999999999</v>
      </c>
      <c r="K346" s="1683">
        <v>1.5200000000000002</v>
      </c>
      <c r="L346" s="1684">
        <v>517.92600000000004</v>
      </c>
      <c r="M346" s="1681" t="s">
        <v>1435</v>
      </c>
      <c r="N346" s="1685">
        <v>57459</v>
      </c>
    </row>
    <row r="347" spans="2:14" x14ac:dyDescent="0.25">
      <c r="B347" s="1718"/>
      <c r="C347" s="1678"/>
      <c r="D347" s="1679" t="s">
        <v>901</v>
      </c>
      <c r="E347" s="1680">
        <v>0</v>
      </c>
      <c r="F347" s="1681" t="s">
        <v>311</v>
      </c>
      <c r="G347" s="1680" t="s">
        <v>311</v>
      </c>
      <c r="H347" s="1681" t="s">
        <v>1197</v>
      </c>
      <c r="I347" s="1680" t="s">
        <v>1100</v>
      </c>
      <c r="J347" s="1682">
        <v>3.359999999999999</v>
      </c>
      <c r="K347" s="1683">
        <v>1.9500000000000004</v>
      </c>
      <c r="L347" s="1684">
        <v>143.77800000000002</v>
      </c>
      <c r="M347" s="1681" t="s">
        <v>1435</v>
      </c>
      <c r="N347" s="1685">
        <v>10472</v>
      </c>
    </row>
    <row r="348" spans="2:14" x14ac:dyDescent="0.25">
      <c r="B348" s="1718"/>
      <c r="C348" s="1678" t="s">
        <v>177</v>
      </c>
      <c r="D348" s="1679" t="s">
        <v>902</v>
      </c>
      <c r="E348" s="1680">
        <v>0</v>
      </c>
      <c r="F348" s="1681" t="s">
        <v>311</v>
      </c>
      <c r="G348" s="1680" t="s">
        <v>311</v>
      </c>
      <c r="H348" s="1681" t="s">
        <v>1197</v>
      </c>
      <c r="I348" s="1680" t="s">
        <v>1100</v>
      </c>
      <c r="J348" s="1682">
        <v>2.6400000000000006</v>
      </c>
      <c r="K348" s="1683">
        <v>1.8939999999999999</v>
      </c>
      <c r="L348" s="1684">
        <v>54.2</v>
      </c>
      <c r="M348" s="1681" t="s">
        <v>1435</v>
      </c>
      <c r="N348" s="1685">
        <v>4696.59</v>
      </c>
    </row>
    <row r="349" spans="2:14" x14ac:dyDescent="0.25">
      <c r="B349" s="1718"/>
      <c r="C349" s="1678"/>
      <c r="D349" s="1679" t="s">
        <v>903</v>
      </c>
      <c r="E349" s="1680">
        <v>0</v>
      </c>
      <c r="F349" s="1681" t="s">
        <v>311</v>
      </c>
      <c r="G349" s="1680" t="s">
        <v>311</v>
      </c>
      <c r="H349" s="1681" t="s">
        <v>1197</v>
      </c>
      <c r="I349" s="1680" t="s">
        <v>1100</v>
      </c>
      <c r="J349" s="1682">
        <v>5</v>
      </c>
      <c r="K349" s="1683">
        <v>3.835999999999999</v>
      </c>
      <c r="L349" s="1684">
        <v>21.87</v>
      </c>
      <c r="M349" s="1681" t="s">
        <v>1435</v>
      </c>
      <c r="N349" s="1685">
        <v>1898</v>
      </c>
    </row>
    <row r="350" spans="2:14" x14ac:dyDescent="0.25">
      <c r="B350" s="1718"/>
      <c r="C350" s="1678"/>
      <c r="D350" s="1679" t="s">
        <v>904</v>
      </c>
      <c r="E350" s="1680">
        <v>0</v>
      </c>
      <c r="F350" s="1681" t="s">
        <v>311</v>
      </c>
      <c r="G350" s="1680" t="s">
        <v>311</v>
      </c>
      <c r="H350" s="1681" t="s">
        <v>1197</v>
      </c>
      <c r="I350" s="1680" t="s">
        <v>1100</v>
      </c>
      <c r="J350" s="1682">
        <v>1.6400000000000003</v>
      </c>
      <c r="K350" s="1683">
        <v>1.5</v>
      </c>
      <c r="L350" s="1684">
        <v>2073.1830000000004</v>
      </c>
      <c r="M350" s="1681" t="s">
        <v>1435</v>
      </c>
      <c r="N350" s="1685">
        <v>142874.56999999998</v>
      </c>
    </row>
    <row r="351" spans="2:14" x14ac:dyDescent="0.25">
      <c r="B351" s="1718"/>
      <c r="C351" s="1678"/>
      <c r="D351" s="1679" t="s">
        <v>1635</v>
      </c>
      <c r="E351" s="1680">
        <v>0</v>
      </c>
      <c r="F351" s="1681" t="s">
        <v>311</v>
      </c>
      <c r="G351" s="1680" t="s">
        <v>311</v>
      </c>
      <c r="H351" s="1681" t="s">
        <v>1197</v>
      </c>
      <c r="I351" s="1680" t="s">
        <v>1100</v>
      </c>
      <c r="J351" s="1682">
        <v>4.0799999999999992</v>
      </c>
      <c r="K351" s="1683">
        <v>3.3299999999999996</v>
      </c>
      <c r="L351" s="1684">
        <v>0</v>
      </c>
      <c r="M351" s="1681" t="s">
        <v>1435</v>
      </c>
      <c r="N351" s="1685">
        <v>0</v>
      </c>
    </row>
    <row r="352" spans="2:14" x14ac:dyDescent="0.25">
      <c r="B352" s="1718"/>
      <c r="C352" s="1678"/>
      <c r="D352" s="1679" t="s">
        <v>1715</v>
      </c>
      <c r="E352" s="1680">
        <v>0</v>
      </c>
      <c r="F352" s="1681" t="s">
        <v>311</v>
      </c>
      <c r="G352" s="1680" t="s">
        <v>311</v>
      </c>
      <c r="H352" s="1681" t="s">
        <v>1197</v>
      </c>
      <c r="I352" s="1680" t="s">
        <v>1100</v>
      </c>
      <c r="J352" s="1682">
        <v>9.6</v>
      </c>
      <c r="K352" s="1683">
        <v>7.1999999999999984</v>
      </c>
      <c r="L352" s="1684">
        <v>0.309</v>
      </c>
      <c r="M352" s="1681" t="s">
        <v>1435</v>
      </c>
      <c r="N352" s="1685">
        <v>24.61</v>
      </c>
    </row>
    <row r="353" spans="2:14" x14ac:dyDescent="0.25">
      <c r="B353" s="1718"/>
      <c r="C353" s="1678" t="s">
        <v>1754</v>
      </c>
      <c r="D353" s="1679" t="s">
        <v>1755</v>
      </c>
      <c r="E353" s="1680">
        <v>0</v>
      </c>
      <c r="F353" s="1681" t="s">
        <v>311</v>
      </c>
      <c r="G353" s="1680" t="s">
        <v>311</v>
      </c>
      <c r="H353" s="1681" t="s">
        <v>1197</v>
      </c>
      <c r="I353" s="1680" t="s">
        <v>1100</v>
      </c>
      <c r="J353" s="1682">
        <v>12.95</v>
      </c>
      <c r="K353" s="1683">
        <v>12.95</v>
      </c>
      <c r="L353" s="1684">
        <v>34.39</v>
      </c>
      <c r="M353" s="1681" t="s">
        <v>1435</v>
      </c>
      <c r="N353" s="1685">
        <v>18577.7</v>
      </c>
    </row>
    <row r="354" spans="2:14" x14ac:dyDescent="0.25">
      <c r="B354" s="1718"/>
      <c r="C354" s="1678" t="s">
        <v>179</v>
      </c>
      <c r="D354" s="1679" t="s">
        <v>905</v>
      </c>
      <c r="E354" s="1680">
        <v>0</v>
      </c>
      <c r="F354" s="1681" t="s">
        <v>311</v>
      </c>
      <c r="G354" s="1680" t="s">
        <v>311</v>
      </c>
      <c r="H354" s="1681" t="s">
        <v>1197</v>
      </c>
      <c r="I354" s="1680" t="s">
        <v>1100</v>
      </c>
      <c r="J354" s="1682">
        <v>4</v>
      </c>
      <c r="K354" s="1683">
        <v>3.1999999999999997</v>
      </c>
      <c r="L354" s="1684">
        <v>355.36</v>
      </c>
      <c r="M354" s="1681" t="s">
        <v>1435</v>
      </c>
      <c r="N354" s="1685">
        <v>27355.100000000002</v>
      </c>
    </row>
    <row r="355" spans="2:14" x14ac:dyDescent="0.25">
      <c r="B355" s="1718"/>
      <c r="C355" s="1678" t="s">
        <v>181</v>
      </c>
      <c r="D355" s="1679" t="s">
        <v>906</v>
      </c>
      <c r="E355" s="1680">
        <v>0</v>
      </c>
      <c r="F355" s="1681" t="s">
        <v>311</v>
      </c>
      <c r="G355" s="1680" t="s">
        <v>311</v>
      </c>
      <c r="H355" s="1681" t="s">
        <v>1197</v>
      </c>
      <c r="I355" s="1680" t="s">
        <v>1100</v>
      </c>
      <c r="J355" s="1682">
        <v>1.8500000000000005</v>
      </c>
      <c r="K355" s="1683">
        <v>1.05</v>
      </c>
      <c r="L355" s="1684">
        <v>0</v>
      </c>
      <c r="M355" s="1681" t="s">
        <v>1435</v>
      </c>
      <c r="N355" s="1685">
        <v>0</v>
      </c>
    </row>
    <row r="356" spans="2:14" x14ac:dyDescent="0.25">
      <c r="B356" s="1718"/>
      <c r="C356" s="1678"/>
      <c r="D356" s="1679" t="s">
        <v>588</v>
      </c>
      <c r="E356" s="1680">
        <v>0</v>
      </c>
      <c r="F356" s="1681" t="s">
        <v>311</v>
      </c>
      <c r="G356" s="1680" t="s">
        <v>311</v>
      </c>
      <c r="H356" s="1681" t="s">
        <v>1197</v>
      </c>
      <c r="I356" s="1680" t="s">
        <v>1100</v>
      </c>
      <c r="J356" s="1682"/>
      <c r="K356" s="1683"/>
      <c r="L356" s="1684"/>
      <c r="M356" s="1681" t="s">
        <v>1435</v>
      </c>
      <c r="N356" s="1685">
        <v>0</v>
      </c>
    </row>
    <row r="357" spans="2:14" x14ac:dyDescent="0.25">
      <c r="B357" s="1718"/>
      <c r="C357" s="1678"/>
      <c r="D357" s="1679" t="s">
        <v>907</v>
      </c>
      <c r="E357" s="1680">
        <v>0</v>
      </c>
      <c r="F357" s="1681" t="s">
        <v>311</v>
      </c>
      <c r="G357" s="1680" t="s">
        <v>311</v>
      </c>
      <c r="H357" s="1681" t="s">
        <v>1197</v>
      </c>
      <c r="I357" s="1680" t="s">
        <v>1100</v>
      </c>
      <c r="J357" s="1682">
        <v>5.142999999999998</v>
      </c>
      <c r="K357" s="1683">
        <v>2.7059999999999995</v>
      </c>
      <c r="L357" s="1684">
        <v>12.139000000000001</v>
      </c>
      <c r="M357" s="1681" t="s">
        <v>1435</v>
      </c>
      <c r="N357" s="1685">
        <v>1737</v>
      </c>
    </row>
    <row r="358" spans="2:14" x14ac:dyDescent="0.25">
      <c r="B358" s="1718"/>
      <c r="C358" s="1678" t="s">
        <v>183</v>
      </c>
      <c r="D358" s="1679" t="s">
        <v>908</v>
      </c>
      <c r="E358" s="1680">
        <v>0</v>
      </c>
      <c r="F358" s="1681" t="s">
        <v>311</v>
      </c>
      <c r="G358" s="1680" t="s">
        <v>311</v>
      </c>
      <c r="H358" s="1681" t="s">
        <v>1197</v>
      </c>
      <c r="I358" s="1680" t="s">
        <v>1100</v>
      </c>
      <c r="J358" s="1682">
        <v>3.03</v>
      </c>
      <c r="K358" s="1683">
        <v>3.03</v>
      </c>
      <c r="L358" s="1684">
        <v>79.529000000000011</v>
      </c>
      <c r="M358" s="1681" t="s">
        <v>1435</v>
      </c>
      <c r="N358" s="1685">
        <v>9837</v>
      </c>
    </row>
    <row r="359" spans="2:14" x14ac:dyDescent="0.25">
      <c r="B359" s="1718"/>
      <c r="C359" s="1678"/>
      <c r="D359" s="1679" t="s">
        <v>909</v>
      </c>
      <c r="E359" s="1680">
        <v>0</v>
      </c>
      <c r="F359" s="1681" t="s">
        <v>311</v>
      </c>
      <c r="G359" s="1680" t="s">
        <v>311</v>
      </c>
      <c r="H359" s="1681" t="s">
        <v>1197</v>
      </c>
      <c r="I359" s="1680" t="s">
        <v>1100</v>
      </c>
      <c r="J359" s="1682">
        <v>4.0499999999999989</v>
      </c>
      <c r="K359" s="1683">
        <v>2.8319999999999994</v>
      </c>
      <c r="L359" s="1684">
        <v>5.4050000000000002</v>
      </c>
      <c r="M359" s="1681" t="s">
        <v>1435</v>
      </c>
      <c r="N359" s="1685">
        <v>742</v>
      </c>
    </row>
    <row r="360" spans="2:14" x14ac:dyDescent="0.25">
      <c r="B360" s="1718"/>
      <c r="C360" s="1678" t="s">
        <v>1722</v>
      </c>
      <c r="D360" s="1679" t="s">
        <v>1723</v>
      </c>
      <c r="E360" s="1680">
        <v>0</v>
      </c>
      <c r="F360" s="1681" t="s">
        <v>311</v>
      </c>
      <c r="G360" s="1680" t="s">
        <v>311</v>
      </c>
      <c r="H360" s="1681" t="s">
        <v>1197</v>
      </c>
      <c r="I360" s="1680" t="s">
        <v>1100</v>
      </c>
      <c r="J360" s="1682">
        <v>4</v>
      </c>
      <c r="K360" s="1683">
        <v>3.9799999999999991</v>
      </c>
      <c r="L360" s="1684">
        <v>16914.198</v>
      </c>
      <c r="M360" s="1681" t="s">
        <v>1374</v>
      </c>
      <c r="N360" s="1685">
        <v>4123421</v>
      </c>
    </row>
    <row r="361" spans="2:14" x14ac:dyDescent="0.25">
      <c r="B361" s="1718"/>
      <c r="C361" s="1678" t="s">
        <v>185</v>
      </c>
      <c r="D361" s="1679" t="s">
        <v>910</v>
      </c>
      <c r="E361" s="1680">
        <v>0</v>
      </c>
      <c r="F361" s="1681" t="s">
        <v>313</v>
      </c>
      <c r="G361" s="1680" t="s">
        <v>313</v>
      </c>
      <c r="H361" s="1681" t="s">
        <v>1197</v>
      </c>
      <c r="I361" s="1680" t="s">
        <v>1100</v>
      </c>
      <c r="J361" s="1682">
        <v>9.7999999999999989</v>
      </c>
      <c r="K361" s="1683">
        <v>9.7999999999999989</v>
      </c>
      <c r="L361" s="1684">
        <v>60694.448000000004</v>
      </c>
      <c r="M361" s="1681" t="s">
        <v>1105</v>
      </c>
      <c r="N361" s="1685">
        <v>440430.83000000007</v>
      </c>
    </row>
    <row r="362" spans="2:14" x14ac:dyDescent="0.25">
      <c r="B362" s="1718"/>
      <c r="C362" s="1678" t="s">
        <v>187</v>
      </c>
      <c r="D362" s="1679" t="s">
        <v>911</v>
      </c>
      <c r="E362" s="1680">
        <v>0</v>
      </c>
      <c r="F362" s="1681" t="s">
        <v>313</v>
      </c>
      <c r="G362" s="1680" t="s">
        <v>313</v>
      </c>
      <c r="H362" s="1681" t="s">
        <v>1197</v>
      </c>
      <c r="I362" s="1680" t="s">
        <v>1100</v>
      </c>
      <c r="J362" s="1682">
        <v>37</v>
      </c>
      <c r="K362" s="1683">
        <v>32</v>
      </c>
      <c r="L362" s="1684">
        <v>148830.39800000002</v>
      </c>
      <c r="M362" s="1681" t="s">
        <v>1865</v>
      </c>
      <c r="N362" s="1685">
        <v>86385.13</v>
      </c>
    </row>
    <row r="363" spans="2:14" x14ac:dyDescent="0.25">
      <c r="B363" s="1718"/>
      <c r="C363" s="1678"/>
      <c r="D363" s="1679"/>
      <c r="E363" s="1680"/>
      <c r="F363" s="1681"/>
      <c r="G363" s="1680"/>
      <c r="H363" s="1681"/>
      <c r="I363" s="1680"/>
      <c r="J363" s="1682"/>
      <c r="K363" s="1683"/>
      <c r="L363" s="1684"/>
      <c r="M363" s="1681" t="s">
        <v>1435</v>
      </c>
      <c r="N363" s="1685">
        <v>12622</v>
      </c>
    </row>
    <row r="364" spans="2:14" x14ac:dyDescent="0.25">
      <c r="B364" s="1718"/>
      <c r="C364" s="1678"/>
      <c r="D364" s="1679"/>
      <c r="E364" s="1680"/>
      <c r="F364" s="1681"/>
      <c r="G364" s="1680"/>
      <c r="H364" s="1681"/>
      <c r="I364" s="1680"/>
      <c r="J364" s="1682"/>
      <c r="K364" s="1683"/>
      <c r="L364" s="1684"/>
      <c r="M364" s="1681" t="s">
        <v>1899</v>
      </c>
      <c r="N364" s="1685">
        <v>334.72</v>
      </c>
    </row>
    <row r="365" spans="2:14" x14ac:dyDescent="0.25">
      <c r="B365" s="1718"/>
      <c r="C365" s="1678"/>
      <c r="D365" s="1679"/>
      <c r="E365" s="1680"/>
      <c r="F365" s="1681"/>
      <c r="G365" s="1680"/>
      <c r="H365" s="1681"/>
      <c r="I365" s="1680"/>
      <c r="J365" s="1682"/>
      <c r="K365" s="1683"/>
      <c r="L365" s="1684"/>
      <c r="M365" s="1681" t="s">
        <v>1105</v>
      </c>
      <c r="N365" s="1685">
        <v>348903.26</v>
      </c>
    </row>
    <row r="366" spans="2:14" x14ac:dyDescent="0.25">
      <c r="B366" s="1718"/>
      <c r="C366" s="1678" t="s">
        <v>189</v>
      </c>
      <c r="D366" s="1679" t="s">
        <v>912</v>
      </c>
      <c r="E366" s="1680">
        <v>0</v>
      </c>
      <c r="F366" s="1681" t="s">
        <v>313</v>
      </c>
      <c r="G366" s="1680" t="s">
        <v>313</v>
      </c>
      <c r="H366" s="1681" t="s">
        <v>1196</v>
      </c>
      <c r="I366" s="1680" t="s">
        <v>1100</v>
      </c>
      <c r="J366" s="1682">
        <v>6.5999999999999988</v>
      </c>
      <c r="K366" s="1683">
        <v>6.2</v>
      </c>
      <c r="L366" s="1684">
        <v>0</v>
      </c>
      <c r="M366" s="1681" t="s">
        <v>1435</v>
      </c>
      <c r="N366" s="1685">
        <v>0</v>
      </c>
    </row>
    <row r="367" spans="2:14" x14ac:dyDescent="0.25">
      <c r="B367" s="1718"/>
      <c r="C367" s="1678"/>
      <c r="D367" s="1679"/>
      <c r="E367" s="1680"/>
      <c r="F367" s="1681"/>
      <c r="G367" s="1680"/>
      <c r="H367" s="1681"/>
      <c r="I367" s="1680"/>
      <c r="J367" s="1682"/>
      <c r="K367" s="1683"/>
      <c r="L367" s="1684"/>
      <c r="M367" s="1681" t="s">
        <v>1864</v>
      </c>
      <c r="N367" s="1685">
        <v>0</v>
      </c>
    </row>
    <row r="368" spans="2:14" x14ac:dyDescent="0.25">
      <c r="B368" s="1718"/>
      <c r="C368" s="1678" t="s">
        <v>191</v>
      </c>
      <c r="D368" s="1679" t="s">
        <v>913</v>
      </c>
      <c r="E368" s="1680">
        <v>0</v>
      </c>
      <c r="F368" s="1681" t="s">
        <v>311</v>
      </c>
      <c r="G368" s="1680" t="s">
        <v>311</v>
      </c>
      <c r="H368" s="1681" t="s">
        <v>1196</v>
      </c>
      <c r="I368" s="1680" t="s">
        <v>1100</v>
      </c>
      <c r="J368" s="1682">
        <v>2</v>
      </c>
      <c r="K368" s="1683">
        <v>1.7999999999999996</v>
      </c>
      <c r="L368" s="1684">
        <v>0</v>
      </c>
      <c r="M368" s="1681" t="s">
        <v>1435</v>
      </c>
      <c r="N368" s="1685">
        <v>0</v>
      </c>
    </row>
    <row r="369" spans="2:14" x14ac:dyDescent="0.25">
      <c r="B369" s="1718"/>
      <c r="C369" s="1678" t="s">
        <v>193</v>
      </c>
      <c r="D369" s="1679" t="s">
        <v>914</v>
      </c>
      <c r="E369" s="1680">
        <v>0</v>
      </c>
      <c r="F369" s="1681" t="s">
        <v>311</v>
      </c>
      <c r="G369" s="1680" t="s">
        <v>311</v>
      </c>
      <c r="H369" s="1681" t="s">
        <v>1197</v>
      </c>
      <c r="I369" s="1680" t="s">
        <v>1100</v>
      </c>
      <c r="J369" s="1682">
        <v>2.600000000000001</v>
      </c>
      <c r="K369" s="1683">
        <v>2.3919999999999999</v>
      </c>
      <c r="L369" s="1684">
        <v>0</v>
      </c>
      <c r="M369" s="1681" t="s">
        <v>1435</v>
      </c>
      <c r="N369" s="1685">
        <v>0</v>
      </c>
    </row>
    <row r="370" spans="2:14" x14ac:dyDescent="0.25">
      <c r="B370" s="1718"/>
      <c r="C370" s="1678" t="s">
        <v>195</v>
      </c>
      <c r="D370" s="1679" t="s">
        <v>915</v>
      </c>
      <c r="E370" s="1680">
        <v>0</v>
      </c>
      <c r="F370" s="1681" t="s">
        <v>311</v>
      </c>
      <c r="G370" s="1680" t="s">
        <v>311</v>
      </c>
      <c r="H370" s="1681" t="s">
        <v>1196</v>
      </c>
      <c r="I370" s="1680" t="s">
        <v>1100</v>
      </c>
      <c r="J370" s="1682">
        <v>1.45</v>
      </c>
      <c r="K370" s="1683">
        <v>1.45</v>
      </c>
      <c r="L370" s="1684">
        <v>3.625</v>
      </c>
      <c r="M370" s="1681" t="s">
        <v>1435</v>
      </c>
      <c r="N370" s="1685">
        <v>486.6</v>
      </c>
    </row>
    <row r="371" spans="2:14" x14ac:dyDescent="0.25">
      <c r="B371" s="1718"/>
      <c r="C371" s="1678" t="s">
        <v>197</v>
      </c>
      <c r="D371" s="1679" t="s">
        <v>919</v>
      </c>
      <c r="E371" s="1680">
        <v>0</v>
      </c>
      <c r="F371" s="1681" t="s">
        <v>311</v>
      </c>
      <c r="G371" s="1680" t="s">
        <v>311</v>
      </c>
      <c r="H371" s="1681" t="s">
        <v>1197</v>
      </c>
      <c r="I371" s="1680" t="s">
        <v>1100</v>
      </c>
      <c r="J371" s="1682">
        <v>6.915</v>
      </c>
      <c r="K371" s="1683">
        <v>5.6900000000000013</v>
      </c>
      <c r="L371" s="1684">
        <v>2117.5959999999995</v>
      </c>
      <c r="M371" s="1681" t="s">
        <v>1435</v>
      </c>
      <c r="N371" s="1685">
        <v>163509</v>
      </c>
    </row>
    <row r="372" spans="2:14" x14ac:dyDescent="0.25">
      <c r="B372" s="1718"/>
      <c r="C372" s="1678"/>
      <c r="D372" s="1679" t="s">
        <v>920</v>
      </c>
      <c r="E372" s="1680">
        <v>0</v>
      </c>
      <c r="F372" s="1681" t="s">
        <v>311</v>
      </c>
      <c r="G372" s="1680" t="s">
        <v>311</v>
      </c>
      <c r="H372" s="1681" t="s">
        <v>1197</v>
      </c>
      <c r="I372" s="1680" t="s">
        <v>1100</v>
      </c>
      <c r="J372" s="1682">
        <v>1.45</v>
      </c>
      <c r="K372" s="1683">
        <v>1.2</v>
      </c>
      <c r="L372" s="1684">
        <v>12914.030999999999</v>
      </c>
      <c r="M372" s="1681" t="s">
        <v>1435</v>
      </c>
      <c r="N372" s="1685">
        <v>908708</v>
      </c>
    </row>
    <row r="373" spans="2:14" x14ac:dyDescent="0.25">
      <c r="B373" s="1718"/>
      <c r="C373" s="1678" t="s">
        <v>201</v>
      </c>
      <c r="D373" s="1679" t="s">
        <v>444</v>
      </c>
      <c r="E373" s="1680">
        <v>0</v>
      </c>
      <c r="F373" s="1681" t="s">
        <v>311</v>
      </c>
      <c r="G373" s="1680" t="s">
        <v>311</v>
      </c>
      <c r="H373" s="1681" t="s">
        <v>1197</v>
      </c>
      <c r="I373" s="1680" t="s">
        <v>1100</v>
      </c>
      <c r="J373" s="1682">
        <v>0.54500000000000004</v>
      </c>
      <c r="K373" s="1683">
        <v>0.35000000000000003</v>
      </c>
      <c r="L373" s="1684">
        <v>96.400999999999996</v>
      </c>
      <c r="M373" s="1681" t="s">
        <v>1435</v>
      </c>
      <c r="N373" s="1685">
        <v>18420</v>
      </c>
    </row>
    <row r="374" spans="2:14" x14ac:dyDescent="0.25">
      <c r="B374" s="1718"/>
      <c r="C374" s="1678"/>
      <c r="D374" s="1679" t="s">
        <v>924</v>
      </c>
      <c r="E374" s="1680">
        <v>0</v>
      </c>
      <c r="F374" s="1681" t="s">
        <v>311</v>
      </c>
      <c r="G374" s="1680" t="s">
        <v>311</v>
      </c>
      <c r="H374" s="1681" t="s">
        <v>1197</v>
      </c>
      <c r="I374" s="1680" t="s">
        <v>1100</v>
      </c>
      <c r="J374" s="1682">
        <v>2.1900000000000004</v>
      </c>
      <c r="K374" s="1683">
        <v>1.5</v>
      </c>
      <c r="L374" s="1684">
        <v>0</v>
      </c>
      <c r="M374" s="1681" t="s">
        <v>1435</v>
      </c>
      <c r="N374" s="1685">
        <v>0</v>
      </c>
    </row>
    <row r="375" spans="2:14" x14ac:dyDescent="0.25">
      <c r="B375" s="1718"/>
      <c r="C375" s="1678"/>
      <c r="D375" s="1679" t="s">
        <v>925</v>
      </c>
      <c r="E375" s="1680">
        <v>0</v>
      </c>
      <c r="F375" s="1681" t="s">
        <v>311</v>
      </c>
      <c r="G375" s="1680" t="s">
        <v>311</v>
      </c>
      <c r="H375" s="1681" t="s">
        <v>1197</v>
      </c>
      <c r="I375" s="1680" t="s">
        <v>1100</v>
      </c>
      <c r="J375" s="1682">
        <v>4.5650000000000004</v>
      </c>
      <c r="K375" s="1683">
        <v>3.1100000000000008</v>
      </c>
      <c r="L375" s="1684">
        <v>628.76700000000017</v>
      </c>
      <c r="M375" s="1681" t="s">
        <v>1435</v>
      </c>
      <c r="N375" s="1685">
        <v>61155</v>
      </c>
    </row>
    <row r="376" spans="2:14" x14ac:dyDescent="0.25">
      <c r="B376" s="1718"/>
      <c r="C376" s="1678" t="s">
        <v>203</v>
      </c>
      <c r="D376" s="1679" t="s">
        <v>926</v>
      </c>
      <c r="E376" s="1680">
        <v>0</v>
      </c>
      <c r="F376" s="1681" t="s">
        <v>311</v>
      </c>
      <c r="G376" s="1680" t="s">
        <v>311</v>
      </c>
      <c r="H376" s="1681" t="s">
        <v>1197</v>
      </c>
      <c r="I376" s="1680" t="s">
        <v>1100</v>
      </c>
      <c r="J376" s="1682">
        <v>8.5500000000000025</v>
      </c>
      <c r="K376" s="1683">
        <v>7.6950000000000012</v>
      </c>
      <c r="L376" s="1684">
        <v>33776.733</v>
      </c>
      <c r="M376" s="1681" t="s">
        <v>1374</v>
      </c>
      <c r="N376" s="1685">
        <v>10280684</v>
      </c>
    </row>
    <row r="377" spans="2:14" x14ac:dyDescent="0.25">
      <c r="B377" s="1718"/>
      <c r="C377" s="1678" t="s">
        <v>205</v>
      </c>
      <c r="D377" s="1679" t="s">
        <v>927</v>
      </c>
      <c r="E377" s="1680">
        <v>0</v>
      </c>
      <c r="F377" s="1681" t="s">
        <v>311</v>
      </c>
      <c r="G377" s="1680" t="s">
        <v>311</v>
      </c>
      <c r="H377" s="1681" t="s">
        <v>1196</v>
      </c>
      <c r="I377" s="1680" t="s">
        <v>1100</v>
      </c>
      <c r="J377" s="1682">
        <v>17.959999999999997</v>
      </c>
      <c r="K377" s="1683">
        <v>16</v>
      </c>
      <c r="L377" s="1684">
        <v>85.937999999999988</v>
      </c>
      <c r="M377" s="1681" t="s">
        <v>1435</v>
      </c>
      <c r="N377" s="1685">
        <v>6681.65</v>
      </c>
    </row>
    <row r="378" spans="2:14" x14ac:dyDescent="0.25">
      <c r="B378" s="1718"/>
      <c r="C378" s="1678" t="s">
        <v>207</v>
      </c>
      <c r="D378" s="1679" t="s">
        <v>928</v>
      </c>
      <c r="E378" s="1680">
        <v>0</v>
      </c>
      <c r="F378" s="1681" t="s">
        <v>311</v>
      </c>
      <c r="G378" s="1680" t="s">
        <v>311</v>
      </c>
      <c r="H378" s="1681" t="s">
        <v>1197</v>
      </c>
      <c r="I378" s="1680" t="s">
        <v>1100</v>
      </c>
      <c r="J378" s="1682">
        <v>9.6000000000000014</v>
      </c>
      <c r="K378" s="1683">
        <v>6.4000000000000012</v>
      </c>
      <c r="L378" s="1684">
        <v>0</v>
      </c>
      <c r="M378" s="1681" t="s">
        <v>1435</v>
      </c>
      <c r="N378" s="1685">
        <v>0</v>
      </c>
    </row>
    <row r="379" spans="2:14" x14ac:dyDescent="0.25">
      <c r="B379" s="1718"/>
      <c r="C379" s="1678"/>
      <c r="D379" s="1679" t="s">
        <v>929</v>
      </c>
      <c r="E379" s="1680">
        <v>0</v>
      </c>
      <c r="F379" s="1681" t="s">
        <v>311</v>
      </c>
      <c r="G379" s="1680" t="s">
        <v>311</v>
      </c>
      <c r="H379" s="1681" t="s">
        <v>1197</v>
      </c>
      <c r="I379" s="1680" t="s">
        <v>1100</v>
      </c>
      <c r="J379" s="1682">
        <v>2.5440000000000005</v>
      </c>
      <c r="K379" s="1683">
        <v>1.3500000000000003</v>
      </c>
      <c r="L379" s="1684">
        <v>9.8629999999999995</v>
      </c>
      <c r="M379" s="1681" t="s">
        <v>1435</v>
      </c>
      <c r="N379" s="1685">
        <v>869</v>
      </c>
    </row>
    <row r="380" spans="2:14" x14ac:dyDescent="0.25">
      <c r="B380" s="1718"/>
      <c r="C380" s="1678"/>
      <c r="D380" s="1679" t="s">
        <v>930</v>
      </c>
      <c r="E380" s="1680">
        <v>0</v>
      </c>
      <c r="F380" s="1681" t="s">
        <v>311</v>
      </c>
      <c r="G380" s="1680" t="s">
        <v>311</v>
      </c>
      <c r="H380" s="1681" t="s">
        <v>1197</v>
      </c>
      <c r="I380" s="1680" t="s">
        <v>1100</v>
      </c>
      <c r="J380" s="1682">
        <v>1.2</v>
      </c>
      <c r="K380" s="1683">
        <v>1</v>
      </c>
      <c r="L380" s="1684">
        <v>33.736999999999995</v>
      </c>
      <c r="M380" s="1681" t="s">
        <v>1435</v>
      </c>
      <c r="N380" s="1685">
        <v>3270</v>
      </c>
    </row>
    <row r="381" spans="2:14" x14ac:dyDescent="0.25">
      <c r="B381" s="1718"/>
      <c r="C381" s="1678"/>
      <c r="D381" s="1679" t="s">
        <v>931</v>
      </c>
      <c r="E381" s="1680">
        <v>0</v>
      </c>
      <c r="F381" s="1681" t="s">
        <v>311</v>
      </c>
      <c r="G381" s="1680" t="s">
        <v>311</v>
      </c>
      <c r="H381" s="1681" t="s">
        <v>1197</v>
      </c>
      <c r="I381" s="1680" t="s">
        <v>1100</v>
      </c>
      <c r="J381" s="1682">
        <v>6</v>
      </c>
      <c r="K381" s="1683">
        <v>5</v>
      </c>
      <c r="L381" s="1684">
        <v>36.718000000000004</v>
      </c>
      <c r="M381" s="1681" t="s">
        <v>1435</v>
      </c>
      <c r="N381" s="1685">
        <v>2679</v>
      </c>
    </row>
    <row r="382" spans="2:14" x14ac:dyDescent="0.25">
      <c r="B382" s="1718"/>
      <c r="C382" s="1678"/>
      <c r="D382" s="1679" t="s">
        <v>932</v>
      </c>
      <c r="E382" s="1680">
        <v>0</v>
      </c>
      <c r="F382" s="1681" t="s">
        <v>311</v>
      </c>
      <c r="G382" s="1680" t="s">
        <v>311</v>
      </c>
      <c r="H382" s="1681" t="s">
        <v>1197</v>
      </c>
      <c r="I382" s="1680" t="s">
        <v>1100</v>
      </c>
      <c r="J382" s="1682">
        <v>0.57999999999999996</v>
      </c>
      <c r="K382" s="1683">
        <v>0.28999999999999998</v>
      </c>
      <c r="L382" s="1684">
        <v>47.569000000000003</v>
      </c>
      <c r="M382" s="1681" t="s">
        <v>1435</v>
      </c>
      <c r="N382" s="1685">
        <v>3330</v>
      </c>
    </row>
    <row r="383" spans="2:14" x14ac:dyDescent="0.25">
      <c r="B383" s="1718"/>
      <c r="C383" s="1678"/>
      <c r="D383" s="1679" t="s">
        <v>1720</v>
      </c>
      <c r="E383" s="1680">
        <v>0</v>
      </c>
      <c r="F383" s="1681" t="s">
        <v>311</v>
      </c>
      <c r="G383" s="1680" t="s">
        <v>311</v>
      </c>
      <c r="H383" s="1681" t="s">
        <v>1197</v>
      </c>
      <c r="I383" s="1680" t="s">
        <v>1100</v>
      </c>
      <c r="J383" s="1682">
        <v>6</v>
      </c>
      <c r="K383" s="1683">
        <v>5</v>
      </c>
      <c r="L383" s="1684">
        <v>68.947999999999993</v>
      </c>
      <c r="M383" s="1681" t="s">
        <v>1435</v>
      </c>
      <c r="N383" s="1685">
        <v>4167</v>
      </c>
    </row>
    <row r="384" spans="2:14" x14ac:dyDescent="0.25">
      <c r="B384" s="1718"/>
      <c r="C384" s="1678" t="s">
        <v>209</v>
      </c>
      <c r="D384" s="1679" t="s">
        <v>933</v>
      </c>
      <c r="E384" s="1680">
        <v>0</v>
      </c>
      <c r="F384" s="1681" t="s">
        <v>311</v>
      </c>
      <c r="G384" s="1680" t="s">
        <v>311</v>
      </c>
      <c r="H384" s="1681" t="s">
        <v>1197</v>
      </c>
      <c r="I384" s="1680" t="s">
        <v>1100</v>
      </c>
      <c r="J384" s="1682">
        <v>1.089</v>
      </c>
      <c r="K384" s="1683">
        <v>0.871</v>
      </c>
      <c r="L384" s="1684">
        <v>3273.4319999999998</v>
      </c>
      <c r="M384" s="1681" t="s">
        <v>1435</v>
      </c>
      <c r="N384" s="1685">
        <v>265852</v>
      </c>
    </row>
    <row r="385" spans="2:14" x14ac:dyDescent="0.25">
      <c r="B385" s="1718"/>
      <c r="C385" s="1678"/>
      <c r="D385" s="1679" t="s">
        <v>934</v>
      </c>
      <c r="E385" s="1680">
        <v>0</v>
      </c>
      <c r="F385" s="1681" t="s">
        <v>311</v>
      </c>
      <c r="G385" s="1680" t="s">
        <v>311</v>
      </c>
      <c r="H385" s="1681" t="s">
        <v>1197</v>
      </c>
      <c r="I385" s="1680" t="s">
        <v>1100</v>
      </c>
      <c r="J385" s="1682">
        <v>2.3449999999999998</v>
      </c>
      <c r="K385" s="1683">
        <v>1.8760000000000003</v>
      </c>
      <c r="L385" s="1684">
        <v>369.71100000000001</v>
      </c>
      <c r="M385" s="1681" t="s">
        <v>1435</v>
      </c>
      <c r="N385" s="1685">
        <v>28734</v>
      </c>
    </row>
    <row r="386" spans="2:14" x14ac:dyDescent="0.25">
      <c r="B386" s="1718"/>
      <c r="C386" s="1678" t="s">
        <v>211</v>
      </c>
      <c r="D386" s="1679" t="s">
        <v>947</v>
      </c>
      <c r="E386" s="1680">
        <v>0</v>
      </c>
      <c r="F386" s="1681" t="s">
        <v>311</v>
      </c>
      <c r="G386" s="1680" t="s">
        <v>311</v>
      </c>
      <c r="H386" s="1681" t="s">
        <v>1197</v>
      </c>
      <c r="I386" s="1680" t="s">
        <v>1100</v>
      </c>
      <c r="J386" s="1682">
        <v>4.9900000000000011</v>
      </c>
      <c r="K386" s="1683">
        <v>3.5999999999999992</v>
      </c>
      <c r="L386" s="1684">
        <v>0</v>
      </c>
      <c r="M386" s="1681" t="s">
        <v>1435</v>
      </c>
      <c r="N386" s="1685">
        <v>0</v>
      </c>
    </row>
    <row r="387" spans="2:14" x14ac:dyDescent="0.25">
      <c r="B387" s="1718"/>
      <c r="C387" s="1678"/>
      <c r="D387" s="1679" t="s">
        <v>948</v>
      </c>
      <c r="E387" s="1680">
        <v>0</v>
      </c>
      <c r="F387" s="1681" t="s">
        <v>311</v>
      </c>
      <c r="G387" s="1680" t="s">
        <v>311</v>
      </c>
      <c r="H387" s="1681" t="s">
        <v>1197</v>
      </c>
      <c r="I387" s="1680" t="s">
        <v>1100</v>
      </c>
      <c r="J387" s="1682">
        <v>0.33999999999999991</v>
      </c>
      <c r="K387" s="1683">
        <v>0.3</v>
      </c>
      <c r="L387" s="1684">
        <v>0</v>
      </c>
      <c r="M387" s="1681" t="s">
        <v>1435</v>
      </c>
      <c r="N387" s="1685">
        <v>0</v>
      </c>
    </row>
    <row r="388" spans="2:14" x14ac:dyDescent="0.25">
      <c r="B388" s="1718"/>
      <c r="C388" s="1678"/>
      <c r="D388" s="1679" t="s">
        <v>950</v>
      </c>
      <c r="E388" s="1680">
        <v>0</v>
      </c>
      <c r="F388" s="1681" t="s">
        <v>311</v>
      </c>
      <c r="G388" s="1680" t="s">
        <v>311</v>
      </c>
      <c r="H388" s="1681" t="s">
        <v>1197</v>
      </c>
      <c r="I388" s="1680" t="s">
        <v>1100</v>
      </c>
      <c r="J388" s="1682">
        <v>0.20399999999999993</v>
      </c>
      <c r="K388" s="1683">
        <v>0.19999999999999998</v>
      </c>
      <c r="L388" s="1684">
        <v>0</v>
      </c>
      <c r="M388" s="1681" t="s">
        <v>1435</v>
      </c>
      <c r="N388" s="1685">
        <v>0</v>
      </c>
    </row>
    <row r="389" spans="2:14" x14ac:dyDescent="0.25">
      <c r="B389" s="1718"/>
      <c r="C389" s="1678" t="s">
        <v>213</v>
      </c>
      <c r="D389" s="1679" t="s">
        <v>952</v>
      </c>
      <c r="E389" s="1680">
        <v>0</v>
      </c>
      <c r="F389" s="1681" t="s">
        <v>311</v>
      </c>
      <c r="G389" s="1680" t="s">
        <v>311</v>
      </c>
      <c r="H389" s="1681" t="s">
        <v>1197</v>
      </c>
      <c r="I389" s="1680" t="s">
        <v>1100</v>
      </c>
      <c r="J389" s="1682">
        <v>0.49899999999999989</v>
      </c>
      <c r="K389" s="1683">
        <v>0.32</v>
      </c>
      <c r="L389" s="1684">
        <v>432.15</v>
      </c>
      <c r="M389" s="1681" t="s">
        <v>1435</v>
      </c>
      <c r="N389" s="1685">
        <v>36120</v>
      </c>
    </row>
    <row r="390" spans="2:14" x14ac:dyDescent="0.25">
      <c r="B390" s="1718"/>
      <c r="C390" s="1678" t="s">
        <v>215</v>
      </c>
      <c r="D390" s="1679" t="s">
        <v>956</v>
      </c>
      <c r="E390" s="1680">
        <v>0</v>
      </c>
      <c r="F390" s="1681" t="s">
        <v>311</v>
      </c>
      <c r="G390" s="1680" t="s">
        <v>311</v>
      </c>
      <c r="H390" s="1681" t="s">
        <v>1197</v>
      </c>
      <c r="I390" s="1680" t="s">
        <v>1100</v>
      </c>
      <c r="J390" s="1682">
        <v>12</v>
      </c>
      <c r="K390" s="1683">
        <v>2</v>
      </c>
      <c r="L390" s="1684">
        <v>244.72</v>
      </c>
      <c r="M390" s="1681" t="s">
        <v>1435</v>
      </c>
      <c r="N390" s="1685">
        <v>19245</v>
      </c>
    </row>
    <row r="391" spans="2:14" x14ac:dyDescent="0.25">
      <c r="B391" s="1718"/>
      <c r="C391" s="1678" t="s">
        <v>219</v>
      </c>
      <c r="D391" s="1679" t="s">
        <v>961</v>
      </c>
      <c r="E391" s="1680">
        <v>0</v>
      </c>
      <c r="F391" s="1681" t="s">
        <v>311</v>
      </c>
      <c r="G391" s="1680" t="s">
        <v>311</v>
      </c>
      <c r="H391" s="1681" t="s">
        <v>1196</v>
      </c>
      <c r="I391" s="1680" t="s">
        <v>1100</v>
      </c>
      <c r="J391" s="1682">
        <v>1.7999999999999996</v>
      </c>
      <c r="K391" s="1683">
        <v>1.5</v>
      </c>
      <c r="L391" s="1684">
        <v>112.33999999999999</v>
      </c>
      <c r="M391" s="1681" t="s">
        <v>1435</v>
      </c>
      <c r="N391" s="1685">
        <v>8290</v>
      </c>
    </row>
    <row r="392" spans="2:14" x14ac:dyDescent="0.25">
      <c r="B392" s="1718"/>
      <c r="C392" s="1678"/>
      <c r="D392" s="1679" t="s">
        <v>962</v>
      </c>
      <c r="E392" s="1680">
        <v>0</v>
      </c>
      <c r="F392" s="1681" t="s">
        <v>311</v>
      </c>
      <c r="G392" s="1680" t="s">
        <v>311</v>
      </c>
      <c r="H392" s="1681" t="s">
        <v>1196</v>
      </c>
      <c r="I392" s="1680" t="s">
        <v>1100</v>
      </c>
      <c r="J392" s="1682">
        <v>2.0499999999999998</v>
      </c>
      <c r="K392" s="1683">
        <v>1.5</v>
      </c>
      <c r="L392" s="1684">
        <v>3.569</v>
      </c>
      <c r="M392" s="1681" t="s">
        <v>1435</v>
      </c>
      <c r="N392" s="1685">
        <v>257</v>
      </c>
    </row>
    <row r="393" spans="2:14" x14ac:dyDescent="0.25">
      <c r="B393" s="1718"/>
      <c r="C393" s="1678"/>
      <c r="D393" s="1679" t="s">
        <v>963</v>
      </c>
      <c r="E393" s="1680">
        <v>0</v>
      </c>
      <c r="F393" s="1681" t="s">
        <v>311</v>
      </c>
      <c r="G393" s="1680" t="s">
        <v>311</v>
      </c>
      <c r="H393" s="1681" t="s">
        <v>1196</v>
      </c>
      <c r="I393" s="1680" t="s">
        <v>1100</v>
      </c>
      <c r="J393" s="1682">
        <v>3.05</v>
      </c>
      <c r="K393" s="1683">
        <v>1.5</v>
      </c>
      <c r="L393" s="1684">
        <v>0</v>
      </c>
      <c r="M393" s="1681" t="s">
        <v>1435</v>
      </c>
      <c r="N393" s="1685">
        <v>0</v>
      </c>
    </row>
    <row r="394" spans="2:14" x14ac:dyDescent="0.25">
      <c r="B394" s="1718"/>
      <c r="C394" s="1678" t="s">
        <v>1743</v>
      </c>
      <c r="D394" s="1679" t="s">
        <v>1744</v>
      </c>
      <c r="E394" s="1680">
        <v>0</v>
      </c>
      <c r="F394" s="1681" t="s">
        <v>311</v>
      </c>
      <c r="G394" s="1680" t="s">
        <v>311</v>
      </c>
      <c r="H394" s="1681" t="s">
        <v>1197</v>
      </c>
      <c r="I394" s="1680" t="s">
        <v>1100</v>
      </c>
      <c r="J394" s="1682">
        <v>0.25</v>
      </c>
      <c r="K394" s="1683">
        <v>0.19999999999999998</v>
      </c>
      <c r="L394" s="1684">
        <v>0</v>
      </c>
      <c r="M394" s="1681" t="s">
        <v>1435</v>
      </c>
      <c r="N394" s="1685">
        <v>56.92</v>
      </c>
    </row>
    <row r="395" spans="2:14" x14ac:dyDescent="0.25">
      <c r="B395" s="1718"/>
      <c r="C395" s="1678" t="s">
        <v>221</v>
      </c>
      <c r="D395" s="1679" t="s">
        <v>965</v>
      </c>
      <c r="E395" s="1680">
        <v>0</v>
      </c>
      <c r="F395" s="1681" t="s">
        <v>311</v>
      </c>
      <c r="G395" s="1680" t="s">
        <v>311</v>
      </c>
      <c r="H395" s="1681" t="s">
        <v>1196</v>
      </c>
      <c r="I395" s="1680" t="s">
        <v>1100</v>
      </c>
      <c r="J395" s="1682">
        <v>5.9869999999999983</v>
      </c>
      <c r="K395" s="1683">
        <v>5.15</v>
      </c>
      <c r="L395" s="1684">
        <v>202.58500000000001</v>
      </c>
      <c r="M395" s="1681" t="s">
        <v>1435</v>
      </c>
      <c r="N395" s="1685">
        <v>22018.87</v>
      </c>
    </row>
    <row r="396" spans="2:14" x14ac:dyDescent="0.25">
      <c r="B396" s="1718"/>
      <c r="C396" s="1678" t="s">
        <v>223</v>
      </c>
      <c r="D396" s="1679" t="s">
        <v>966</v>
      </c>
      <c r="E396" s="1680">
        <v>0</v>
      </c>
      <c r="F396" s="1681" t="s">
        <v>311</v>
      </c>
      <c r="G396" s="1680" t="s">
        <v>311</v>
      </c>
      <c r="H396" s="1681" t="s">
        <v>1196</v>
      </c>
      <c r="I396" s="1680" t="s">
        <v>1100</v>
      </c>
      <c r="J396" s="1682">
        <v>1.25</v>
      </c>
      <c r="K396" s="1683">
        <v>1.25</v>
      </c>
      <c r="L396" s="1684">
        <v>0</v>
      </c>
      <c r="M396" s="1681" t="s">
        <v>1435</v>
      </c>
      <c r="N396" s="1685"/>
    </row>
    <row r="397" spans="2:14" x14ac:dyDescent="0.25">
      <c r="B397" s="1718"/>
      <c r="C397" s="1678" t="s">
        <v>1738</v>
      </c>
      <c r="D397" s="1679" t="s">
        <v>1739</v>
      </c>
      <c r="E397" s="1680">
        <v>0</v>
      </c>
      <c r="F397" s="1681" t="s">
        <v>311</v>
      </c>
      <c r="G397" s="1680" t="s">
        <v>311</v>
      </c>
      <c r="H397" s="1681" t="s">
        <v>1197</v>
      </c>
      <c r="I397" s="1680" t="s">
        <v>1100</v>
      </c>
      <c r="J397" s="1682">
        <v>1.5200000000000002</v>
      </c>
      <c r="K397" s="1683">
        <v>0.94999999999999973</v>
      </c>
      <c r="L397" s="1684">
        <v>379.62599999999998</v>
      </c>
      <c r="M397" s="1681" t="s">
        <v>1435</v>
      </c>
      <c r="N397" s="1685">
        <v>33408</v>
      </c>
    </row>
    <row r="398" spans="2:14" x14ac:dyDescent="0.25">
      <c r="B398" s="1718"/>
      <c r="C398" s="1678"/>
      <c r="D398" s="1679" t="s">
        <v>1740</v>
      </c>
      <c r="E398" s="1680">
        <v>0</v>
      </c>
      <c r="F398" s="1681" t="s">
        <v>313</v>
      </c>
      <c r="G398" s="1680" t="s">
        <v>313</v>
      </c>
      <c r="H398" s="1681" t="s">
        <v>1197</v>
      </c>
      <c r="I398" s="1680" t="s">
        <v>1100</v>
      </c>
      <c r="J398" s="1682">
        <v>7.2500000000000009</v>
      </c>
      <c r="K398" s="1683">
        <v>5.9000000000000021</v>
      </c>
      <c r="L398" s="1684">
        <v>26591.262999999999</v>
      </c>
      <c r="M398" s="1681" t="s">
        <v>1105</v>
      </c>
      <c r="N398" s="1685">
        <v>231310</v>
      </c>
    </row>
    <row r="399" spans="2:14" x14ac:dyDescent="0.25">
      <c r="B399" s="1718"/>
      <c r="C399" s="1678" t="s">
        <v>1713</v>
      </c>
      <c r="D399" s="1679" t="s">
        <v>967</v>
      </c>
      <c r="E399" s="1680">
        <v>0</v>
      </c>
      <c r="F399" s="1681" t="s">
        <v>311</v>
      </c>
      <c r="G399" s="1680" t="s">
        <v>311</v>
      </c>
      <c r="H399" s="1681" t="s">
        <v>1197</v>
      </c>
      <c r="I399" s="1680" t="s">
        <v>1100</v>
      </c>
      <c r="J399" s="1682">
        <v>1.0999999999999999</v>
      </c>
      <c r="K399" s="1683">
        <v>0.67999999999999994</v>
      </c>
      <c r="L399" s="1684">
        <v>0</v>
      </c>
      <c r="M399" s="1681" t="s">
        <v>1435</v>
      </c>
      <c r="N399" s="1685">
        <v>0</v>
      </c>
    </row>
    <row r="400" spans="2:14" x14ac:dyDescent="0.25">
      <c r="B400" s="1718"/>
      <c r="C400" s="1678" t="s">
        <v>226</v>
      </c>
      <c r="D400" s="1679" t="s">
        <v>968</v>
      </c>
      <c r="E400" s="1680">
        <v>0</v>
      </c>
      <c r="F400" s="1681" t="s">
        <v>311</v>
      </c>
      <c r="G400" s="1680" t="s">
        <v>311</v>
      </c>
      <c r="H400" s="1681" t="s">
        <v>1197</v>
      </c>
      <c r="I400" s="1680" t="s">
        <v>1100</v>
      </c>
      <c r="J400" s="1682">
        <v>7.7969999999999997</v>
      </c>
      <c r="K400" s="1683">
        <v>3.11</v>
      </c>
      <c r="L400" s="1684">
        <v>0</v>
      </c>
      <c r="M400" s="1681" t="s">
        <v>1435</v>
      </c>
      <c r="N400" s="1685">
        <v>0</v>
      </c>
    </row>
    <row r="401" spans="2:14" x14ac:dyDescent="0.25">
      <c r="B401" s="1718"/>
      <c r="C401" s="1678"/>
      <c r="D401" s="1679" t="s">
        <v>969</v>
      </c>
      <c r="E401" s="1680">
        <v>0</v>
      </c>
      <c r="F401" s="1681" t="s">
        <v>311</v>
      </c>
      <c r="G401" s="1680" t="s">
        <v>311</v>
      </c>
      <c r="H401" s="1681" t="s">
        <v>1197</v>
      </c>
      <c r="I401" s="1680" t="s">
        <v>1100</v>
      </c>
      <c r="J401" s="1682">
        <v>5.5599999999999987</v>
      </c>
      <c r="K401" s="1683">
        <v>4.0700000000000012</v>
      </c>
      <c r="L401" s="1684">
        <v>0</v>
      </c>
      <c r="M401" s="1681" t="s">
        <v>1435</v>
      </c>
      <c r="N401" s="1685">
        <v>0</v>
      </c>
    </row>
    <row r="402" spans="2:14" x14ac:dyDescent="0.25">
      <c r="B402" s="1718"/>
      <c r="C402" s="1678"/>
      <c r="D402" s="1679" t="s">
        <v>971</v>
      </c>
      <c r="E402" s="1680">
        <v>0</v>
      </c>
      <c r="F402" s="1681" t="s">
        <v>311</v>
      </c>
      <c r="G402" s="1680" t="s">
        <v>311</v>
      </c>
      <c r="H402" s="1681" t="s">
        <v>1197</v>
      </c>
      <c r="I402" s="1680" t="s">
        <v>1100</v>
      </c>
      <c r="J402" s="1682">
        <v>0.37</v>
      </c>
      <c r="K402" s="1683">
        <v>0.28999999999999998</v>
      </c>
      <c r="L402" s="1684">
        <v>0</v>
      </c>
      <c r="M402" s="1681" t="s">
        <v>1435</v>
      </c>
      <c r="N402" s="1685">
        <v>0</v>
      </c>
    </row>
    <row r="403" spans="2:14" x14ac:dyDescent="0.25">
      <c r="B403" s="1718"/>
      <c r="C403" s="1678" t="s">
        <v>1572</v>
      </c>
      <c r="D403" s="1679" t="s">
        <v>1726</v>
      </c>
      <c r="E403" s="1680">
        <v>0</v>
      </c>
      <c r="F403" s="1681" t="s">
        <v>311</v>
      </c>
      <c r="G403" s="1680" t="s">
        <v>311</v>
      </c>
      <c r="H403" s="1681" t="s">
        <v>1197</v>
      </c>
      <c r="I403" s="1680" t="s">
        <v>1100</v>
      </c>
      <c r="J403" s="1682">
        <v>0.6</v>
      </c>
      <c r="K403" s="1683">
        <v>0.33000000000000007</v>
      </c>
      <c r="L403" s="1684">
        <v>0</v>
      </c>
      <c r="M403" s="1681" t="s">
        <v>1435</v>
      </c>
      <c r="N403" s="1685">
        <v>0</v>
      </c>
    </row>
    <row r="404" spans="2:14" x14ac:dyDescent="0.25">
      <c r="B404" s="1718"/>
      <c r="C404" s="1678" t="s">
        <v>1756</v>
      </c>
      <c r="D404" s="1679" t="s">
        <v>1757</v>
      </c>
      <c r="E404" s="1680">
        <v>0</v>
      </c>
      <c r="F404" s="1681" t="s">
        <v>311</v>
      </c>
      <c r="G404" s="1680" t="s">
        <v>311</v>
      </c>
      <c r="H404" s="1681" t="s">
        <v>1197</v>
      </c>
      <c r="I404" s="1680" t="s">
        <v>1100</v>
      </c>
      <c r="J404" s="1682">
        <v>3.0500000000000012</v>
      </c>
      <c r="K404" s="1683">
        <v>1.8300000000000003</v>
      </c>
      <c r="L404" s="1684">
        <v>0</v>
      </c>
      <c r="M404" s="1681" t="s">
        <v>1435</v>
      </c>
      <c r="N404" s="1685">
        <v>20</v>
      </c>
    </row>
    <row r="405" spans="2:14" x14ac:dyDescent="0.25">
      <c r="B405" s="1718"/>
      <c r="C405" s="1678" t="s">
        <v>230</v>
      </c>
      <c r="D405" s="1679" t="s">
        <v>974</v>
      </c>
      <c r="E405" s="1680">
        <v>0</v>
      </c>
      <c r="F405" s="1681" t="s">
        <v>312</v>
      </c>
      <c r="G405" s="1680" t="s">
        <v>312</v>
      </c>
      <c r="H405" s="1681" t="s">
        <v>1196</v>
      </c>
      <c r="I405" s="1680" t="s">
        <v>1100</v>
      </c>
      <c r="J405" s="1682">
        <v>13.599999999999996</v>
      </c>
      <c r="K405" s="1683">
        <v>13.011000000000003</v>
      </c>
      <c r="L405" s="1684">
        <v>99317.260999999999</v>
      </c>
      <c r="M405" s="1681" t="s">
        <v>1374</v>
      </c>
      <c r="N405" s="1685">
        <v>29946186.710000001</v>
      </c>
    </row>
    <row r="406" spans="2:14" x14ac:dyDescent="0.25">
      <c r="B406" s="1718"/>
      <c r="C406" s="1678" t="s">
        <v>1571</v>
      </c>
      <c r="D406" s="1679" t="s">
        <v>1729</v>
      </c>
      <c r="E406" s="1680">
        <v>0</v>
      </c>
      <c r="F406" s="1681" t="s">
        <v>311</v>
      </c>
      <c r="G406" s="1680" t="s">
        <v>311</v>
      </c>
      <c r="H406" s="1681" t="s">
        <v>1197</v>
      </c>
      <c r="I406" s="1680" t="s">
        <v>1100</v>
      </c>
      <c r="J406" s="1682">
        <v>0.375</v>
      </c>
      <c r="K406" s="1683">
        <v>0.18000000000000005</v>
      </c>
      <c r="L406" s="1684">
        <v>0</v>
      </c>
      <c r="M406" s="1681" t="s">
        <v>1435</v>
      </c>
      <c r="N406" s="1685">
        <v>62</v>
      </c>
    </row>
    <row r="407" spans="2:14" x14ac:dyDescent="0.25">
      <c r="B407" s="1718"/>
      <c r="C407" s="1678"/>
      <c r="D407" s="1679" t="s">
        <v>1730</v>
      </c>
      <c r="E407" s="1680">
        <v>0</v>
      </c>
      <c r="F407" s="1681" t="s">
        <v>311</v>
      </c>
      <c r="G407" s="1680" t="s">
        <v>311</v>
      </c>
      <c r="H407" s="1681" t="s">
        <v>1197</v>
      </c>
      <c r="I407" s="1680" t="s">
        <v>1100</v>
      </c>
      <c r="J407" s="1682">
        <v>0.37699999999999995</v>
      </c>
      <c r="K407" s="1683">
        <v>0.18000000000000005</v>
      </c>
      <c r="L407" s="1684">
        <v>0.35</v>
      </c>
      <c r="M407" s="1681" t="s">
        <v>1435</v>
      </c>
      <c r="N407" s="1685">
        <v>190</v>
      </c>
    </row>
    <row r="408" spans="2:14" x14ac:dyDescent="0.25">
      <c r="B408" s="1718"/>
      <c r="C408" s="1678"/>
      <c r="D408" s="1679" t="s">
        <v>1731</v>
      </c>
      <c r="E408" s="1680">
        <v>0</v>
      </c>
      <c r="F408" s="1681" t="s">
        <v>311</v>
      </c>
      <c r="G408" s="1680" t="s">
        <v>311</v>
      </c>
      <c r="H408" s="1681" t="s">
        <v>1197</v>
      </c>
      <c r="I408" s="1680" t="s">
        <v>1100</v>
      </c>
      <c r="J408" s="1682">
        <v>0.93</v>
      </c>
      <c r="K408" s="1683">
        <v>0.38000000000000006</v>
      </c>
      <c r="L408" s="1684">
        <v>2.7</v>
      </c>
      <c r="M408" s="1681" t="s">
        <v>1435</v>
      </c>
      <c r="N408" s="1685">
        <v>487.5</v>
      </c>
    </row>
    <row r="409" spans="2:14" x14ac:dyDescent="0.25">
      <c r="B409" s="1718"/>
      <c r="C409" s="1678"/>
      <c r="D409" s="1679" t="s">
        <v>1827</v>
      </c>
      <c r="E409" s="1680">
        <v>0</v>
      </c>
      <c r="F409" s="1681" t="s">
        <v>311</v>
      </c>
      <c r="G409" s="1680" t="s">
        <v>311</v>
      </c>
      <c r="H409" s="1681" t="s">
        <v>1197</v>
      </c>
      <c r="I409" s="1680" t="s">
        <v>1100</v>
      </c>
      <c r="J409" s="1682">
        <v>0.5</v>
      </c>
      <c r="K409" s="1683">
        <v>0.47699999999999998</v>
      </c>
      <c r="L409" s="1684">
        <v>1.8640000000000001</v>
      </c>
      <c r="M409" s="1681" t="s">
        <v>1435</v>
      </c>
      <c r="N409" s="1685">
        <v>133</v>
      </c>
    </row>
    <row r="410" spans="2:14" x14ac:dyDescent="0.25">
      <c r="B410" s="1718"/>
      <c r="C410" s="1678" t="s">
        <v>1573</v>
      </c>
      <c r="D410" s="1679" t="s">
        <v>1574</v>
      </c>
      <c r="E410" s="1680">
        <v>0</v>
      </c>
      <c r="F410" s="1681" t="s">
        <v>311</v>
      </c>
      <c r="G410" s="1680" t="s">
        <v>311</v>
      </c>
      <c r="H410" s="1681" t="s">
        <v>1197</v>
      </c>
      <c r="I410" s="1680" t="s">
        <v>1100</v>
      </c>
      <c r="J410" s="1682">
        <v>0.42499999999999988</v>
      </c>
      <c r="K410" s="1683">
        <v>0.42499999999999988</v>
      </c>
      <c r="L410" s="1684">
        <v>8.4000000000000005E-2</v>
      </c>
      <c r="M410" s="1681" t="s">
        <v>1435</v>
      </c>
      <c r="N410" s="1685">
        <v>30</v>
      </c>
    </row>
    <row r="411" spans="2:14" x14ac:dyDescent="0.25">
      <c r="B411" s="1718"/>
      <c r="C411" s="1678" t="s">
        <v>232</v>
      </c>
      <c r="D411" s="1679" t="s">
        <v>975</v>
      </c>
      <c r="E411" s="1680">
        <v>0</v>
      </c>
      <c r="F411" s="1681" t="s">
        <v>311</v>
      </c>
      <c r="G411" s="1680" t="s">
        <v>311</v>
      </c>
      <c r="H411" s="1681" t="s">
        <v>1196</v>
      </c>
      <c r="I411" s="1680" t="s">
        <v>1100</v>
      </c>
      <c r="J411" s="1682">
        <v>2.4499999999999997</v>
      </c>
      <c r="K411" s="1683">
        <v>1.4940000000000004</v>
      </c>
      <c r="L411" s="1684">
        <v>24.912999999999997</v>
      </c>
      <c r="M411" s="1681" t="s">
        <v>1435</v>
      </c>
      <c r="N411" s="1685">
        <v>2615</v>
      </c>
    </row>
    <row r="412" spans="2:14" x14ac:dyDescent="0.25">
      <c r="B412" s="1718"/>
      <c r="C412" s="1678" t="s">
        <v>234</v>
      </c>
      <c r="D412" s="1679" t="s">
        <v>976</v>
      </c>
      <c r="E412" s="1680">
        <v>0</v>
      </c>
      <c r="F412" s="1681" t="s">
        <v>311</v>
      </c>
      <c r="G412" s="1680" t="s">
        <v>311</v>
      </c>
      <c r="H412" s="1681" t="s">
        <v>1197</v>
      </c>
      <c r="I412" s="1680" t="s">
        <v>1100</v>
      </c>
      <c r="J412" s="1682">
        <v>0.90999999999999981</v>
      </c>
      <c r="K412" s="1683">
        <v>0.82799999999999974</v>
      </c>
      <c r="L412" s="1684">
        <v>0.76400000000000001</v>
      </c>
      <c r="M412" s="1681" t="s">
        <v>1435</v>
      </c>
      <c r="N412" s="1685">
        <v>1068</v>
      </c>
    </row>
    <row r="413" spans="2:14" x14ac:dyDescent="0.25">
      <c r="B413" s="1718"/>
      <c r="C413" s="1678"/>
      <c r="D413" s="1679" t="s">
        <v>977</v>
      </c>
      <c r="E413" s="1680">
        <v>0</v>
      </c>
      <c r="F413" s="1681" t="s">
        <v>311</v>
      </c>
      <c r="G413" s="1680" t="s">
        <v>311</v>
      </c>
      <c r="H413" s="1681" t="s">
        <v>1197</v>
      </c>
      <c r="I413" s="1680" t="s">
        <v>1100</v>
      </c>
      <c r="J413" s="1682">
        <v>1.1299999999999999</v>
      </c>
      <c r="K413" s="1683">
        <v>0.90400000000000025</v>
      </c>
      <c r="L413" s="1684">
        <v>313.29200000000003</v>
      </c>
      <c r="M413" s="1681" t="s">
        <v>1435</v>
      </c>
      <c r="N413" s="1685">
        <v>35970</v>
      </c>
    </row>
    <row r="414" spans="2:14" x14ac:dyDescent="0.25">
      <c r="B414" s="1718"/>
      <c r="C414" s="1678" t="s">
        <v>1638</v>
      </c>
      <c r="D414" s="1679" t="s">
        <v>1640</v>
      </c>
      <c r="E414" s="1680">
        <v>0</v>
      </c>
      <c r="F414" s="1681" t="s">
        <v>311</v>
      </c>
      <c r="G414" s="1680" t="s">
        <v>311</v>
      </c>
      <c r="H414" s="1681" t="s">
        <v>1197</v>
      </c>
      <c r="I414" s="1680" t="s">
        <v>1100</v>
      </c>
      <c r="J414" s="1682">
        <v>1.4900000000000002</v>
      </c>
      <c r="K414" s="1683">
        <v>1.4750000000000005</v>
      </c>
      <c r="L414" s="1684">
        <v>8378.0519999999997</v>
      </c>
      <c r="M414" s="1681" t="s">
        <v>1374</v>
      </c>
      <c r="N414" s="1685">
        <v>2070959.79</v>
      </c>
    </row>
    <row r="415" spans="2:14" x14ac:dyDescent="0.25">
      <c r="B415" s="1718"/>
      <c r="C415" s="1678" t="s">
        <v>1732</v>
      </c>
      <c r="D415" s="1679" t="s">
        <v>1733</v>
      </c>
      <c r="E415" s="1680">
        <v>0</v>
      </c>
      <c r="F415" s="1681" t="s">
        <v>311</v>
      </c>
      <c r="G415" s="1680" t="s">
        <v>311</v>
      </c>
      <c r="H415" s="1681" t="s">
        <v>1197</v>
      </c>
      <c r="I415" s="1680" t="s">
        <v>1100</v>
      </c>
      <c r="J415" s="1682">
        <v>8</v>
      </c>
      <c r="K415" s="1683">
        <v>6</v>
      </c>
      <c r="L415" s="1684">
        <v>38682.195</v>
      </c>
      <c r="M415" s="1681" t="s">
        <v>1374</v>
      </c>
      <c r="N415" s="1685">
        <v>10394837</v>
      </c>
    </row>
    <row r="416" spans="2:14" x14ac:dyDescent="0.25">
      <c r="B416" s="1718"/>
      <c r="C416" s="1678"/>
      <c r="D416" s="1679" t="s">
        <v>1734</v>
      </c>
      <c r="E416" s="1680">
        <v>0</v>
      </c>
      <c r="F416" s="1681" t="s">
        <v>311</v>
      </c>
      <c r="G416" s="1680" t="s">
        <v>311</v>
      </c>
      <c r="H416" s="1681" t="s">
        <v>1197</v>
      </c>
      <c r="I416" s="1680" t="s">
        <v>1100</v>
      </c>
      <c r="J416" s="1682">
        <v>4.5</v>
      </c>
      <c r="K416" s="1683">
        <v>3.399999999999999</v>
      </c>
      <c r="L416" s="1684">
        <v>8190.5590000000002</v>
      </c>
      <c r="M416" s="1681" t="s">
        <v>1374</v>
      </c>
      <c r="N416" s="1685">
        <v>716838</v>
      </c>
    </row>
    <row r="417" spans="2:14" x14ac:dyDescent="0.25">
      <c r="B417" s="1718"/>
      <c r="C417" s="1678" t="s">
        <v>1727</v>
      </c>
      <c r="D417" s="1679" t="s">
        <v>1728</v>
      </c>
      <c r="E417" s="1680">
        <v>0</v>
      </c>
      <c r="F417" s="1681" t="s">
        <v>311</v>
      </c>
      <c r="G417" s="1680" t="s">
        <v>311</v>
      </c>
      <c r="H417" s="1681" t="s">
        <v>1197</v>
      </c>
      <c r="I417" s="1680" t="s">
        <v>1100</v>
      </c>
      <c r="J417" s="1682">
        <v>6.8349999999999982</v>
      </c>
      <c r="K417" s="1683">
        <v>4.1019999999999994</v>
      </c>
      <c r="L417" s="1684">
        <v>146.55500000000001</v>
      </c>
      <c r="M417" s="1681" t="s">
        <v>1435</v>
      </c>
      <c r="N417" s="1685">
        <v>9684</v>
      </c>
    </row>
    <row r="418" spans="2:14" x14ac:dyDescent="0.25">
      <c r="B418" s="1718"/>
      <c r="C418" s="1678" t="s">
        <v>236</v>
      </c>
      <c r="D418" s="1679" t="s">
        <v>978</v>
      </c>
      <c r="E418" s="1680">
        <v>0</v>
      </c>
      <c r="F418" s="1681" t="s">
        <v>311</v>
      </c>
      <c r="G418" s="1680" t="s">
        <v>311</v>
      </c>
      <c r="H418" s="1681" t="s">
        <v>1197</v>
      </c>
      <c r="I418" s="1680" t="s">
        <v>1100</v>
      </c>
      <c r="J418" s="1682">
        <v>0.68300000000000027</v>
      </c>
      <c r="K418" s="1683">
        <v>0.6150000000000001</v>
      </c>
      <c r="L418" s="1684">
        <v>0</v>
      </c>
      <c r="M418" s="1681" t="s">
        <v>1435</v>
      </c>
      <c r="N418" s="1685">
        <v>0</v>
      </c>
    </row>
    <row r="419" spans="2:14" x14ac:dyDescent="0.25">
      <c r="B419" s="1718"/>
      <c r="C419" s="1678"/>
      <c r="D419" s="1679" t="s">
        <v>979</v>
      </c>
      <c r="E419" s="1680">
        <v>0</v>
      </c>
      <c r="F419" s="1681" t="s">
        <v>311</v>
      </c>
      <c r="G419" s="1680" t="s">
        <v>311</v>
      </c>
      <c r="H419" s="1681" t="s">
        <v>1197</v>
      </c>
      <c r="I419" s="1680" t="s">
        <v>1100</v>
      </c>
      <c r="J419" s="1682">
        <v>0.89500000000000002</v>
      </c>
      <c r="K419" s="1683">
        <v>0.80600000000000016</v>
      </c>
      <c r="L419" s="1684">
        <v>0</v>
      </c>
      <c r="M419" s="1681" t="s">
        <v>1435</v>
      </c>
      <c r="N419" s="1685">
        <v>0</v>
      </c>
    </row>
    <row r="420" spans="2:14" x14ac:dyDescent="0.25">
      <c r="B420" s="1718"/>
      <c r="C420" s="1678"/>
      <c r="D420" s="1679" t="s">
        <v>980</v>
      </c>
      <c r="E420" s="1680">
        <v>0</v>
      </c>
      <c r="F420" s="1681" t="s">
        <v>311</v>
      </c>
      <c r="G420" s="1680" t="s">
        <v>311</v>
      </c>
      <c r="H420" s="1681" t="s">
        <v>1197</v>
      </c>
      <c r="I420" s="1680" t="s">
        <v>1100</v>
      </c>
      <c r="J420" s="1682">
        <v>0.625</v>
      </c>
      <c r="K420" s="1683">
        <v>0.56200000000000006</v>
      </c>
      <c r="L420" s="1684">
        <v>0</v>
      </c>
      <c r="M420" s="1681" t="s">
        <v>1435</v>
      </c>
      <c r="N420" s="1685">
        <v>0</v>
      </c>
    </row>
    <row r="421" spans="2:14" x14ac:dyDescent="0.25">
      <c r="B421" s="1718"/>
      <c r="C421" s="1678"/>
      <c r="D421" s="1679" t="s">
        <v>981</v>
      </c>
      <c r="E421" s="1680">
        <v>0</v>
      </c>
      <c r="F421" s="1681" t="s">
        <v>311</v>
      </c>
      <c r="G421" s="1680" t="s">
        <v>311</v>
      </c>
      <c r="H421" s="1681" t="s">
        <v>1197</v>
      </c>
      <c r="I421" s="1680" t="s">
        <v>1100</v>
      </c>
      <c r="J421" s="1682">
        <v>0.33999999999999991</v>
      </c>
      <c r="K421" s="1683">
        <v>0.30600000000000005</v>
      </c>
      <c r="L421" s="1684">
        <v>0</v>
      </c>
      <c r="M421" s="1681" t="s">
        <v>1435</v>
      </c>
      <c r="N421" s="1685">
        <v>0</v>
      </c>
    </row>
    <row r="422" spans="2:14" x14ac:dyDescent="0.25">
      <c r="B422" s="1718"/>
      <c r="C422" s="1678"/>
      <c r="D422" s="1679" t="s">
        <v>982</v>
      </c>
      <c r="E422" s="1680">
        <v>0</v>
      </c>
      <c r="F422" s="1681" t="s">
        <v>311</v>
      </c>
      <c r="G422" s="1680" t="s">
        <v>311</v>
      </c>
      <c r="H422" s="1681" t="s">
        <v>1197</v>
      </c>
      <c r="I422" s="1680" t="s">
        <v>1100</v>
      </c>
      <c r="J422" s="1682">
        <v>0.13</v>
      </c>
      <c r="K422" s="1683">
        <v>0.11699999999999998</v>
      </c>
      <c r="L422" s="1684">
        <v>0</v>
      </c>
      <c r="M422" s="1681" t="s">
        <v>1435</v>
      </c>
      <c r="N422" s="1685">
        <v>0</v>
      </c>
    </row>
    <row r="423" spans="2:14" x14ac:dyDescent="0.25">
      <c r="B423" s="1718"/>
      <c r="C423" s="1678" t="s">
        <v>238</v>
      </c>
      <c r="D423" s="1679" t="s">
        <v>983</v>
      </c>
      <c r="E423" s="1680">
        <v>0</v>
      </c>
      <c r="F423" s="1681" t="s">
        <v>311</v>
      </c>
      <c r="G423" s="1680" t="s">
        <v>311</v>
      </c>
      <c r="H423" s="1681" t="s">
        <v>1197</v>
      </c>
      <c r="I423" s="1680" t="s">
        <v>1100</v>
      </c>
      <c r="J423" s="1682">
        <v>13.734999999999999</v>
      </c>
      <c r="K423" s="1683">
        <v>9.9849999999999994</v>
      </c>
      <c r="L423" s="1684">
        <v>193.76300000000003</v>
      </c>
      <c r="M423" s="1681" t="s">
        <v>1435</v>
      </c>
      <c r="N423" s="1685">
        <v>25479.3</v>
      </c>
    </row>
    <row r="424" spans="2:14" x14ac:dyDescent="0.25">
      <c r="B424" s="1718"/>
      <c r="C424" s="1678" t="s">
        <v>240</v>
      </c>
      <c r="D424" s="1679" t="s">
        <v>984</v>
      </c>
      <c r="E424" s="1680">
        <v>0</v>
      </c>
      <c r="F424" s="1681" t="s">
        <v>311</v>
      </c>
      <c r="G424" s="1680" t="s">
        <v>311</v>
      </c>
      <c r="H424" s="1681" t="s">
        <v>1197</v>
      </c>
      <c r="I424" s="1680" t="s">
        <v>1100</v>
      </c>
      <c r="J424" s="1682">
        <v>1</v>
      </c>
      <c r="K424" s="1683">
        <v>0.55000000000000004</v>
      </c>
      <c r="L424" s="1684">
        <v>0</v>
      </c>
      <c r="M424" s="1681" t="s">
        <v>1435</v>
      </c>
      <c r="N424" s="1685">
        <v>0</v>
      </c>
    </row>
    <row r="425" spans="2:14" x14ac:dyDescent="0.25">
      <c r="B425" s="1718"/>
      <c r="C425" s="1678"/>
      <c r="D425" s="1679" t="s">
        <v>1721</v>
      </c>
      <c r="E425" s="1680">
        <v>0</v>
      </c>
      <c r="F425" s="1681" t="s">
        <v>311</v>
      </c>
      <c r="G425" s="1680" t="s">
        <v>311</v>
      </c>
      <c r="H425" s="1681" t="s">
        <v>1197</v>
      </c>
      <c r="I425" s="1680" t="s">
        <v>1100</v>
      </c>
      <c r="J425" s="1682">
        <v>4.8999999999999995</v>
      </c>
      <c r="K425" s="1683">
        <v>2.9</v>
      </c>
      <c r="L425" s="1684">
        <v>1079.7309999999998</v>
      </c>
      <c r="M425" s="1681" t="s">
        <v>1435</v>
      </c>
      <c r="N425" s="1685">
        <v>86188.999999999985</v>
      </c>
    </row>
    <row r="426" spans="2:14" x14ac:dyDescent="0.25">
      <c r="B426" s="1718"/>
      <c r="C426" s="1678" t="s">
        <v>1641</v>
      </c>
      <c r="D426" s="1679" t="s">
        <v>1643</v>
      </c>
      <c r="E426" s="1680">
        <v>0</v>
      </c>
      <c r="F426" s="1681" t="s">
        <v>311</v>
      </c>
      <c r="G426" s="1680" t="s">
        <v>311</v>
      </c>
      <c r="H426" s="1681" t="s">
        <v>1197</v>
      </c>
      <c r="I426" s="1680" t="s">
        <v>1100</v>
      </c>
      <c r="J426" s="1682">
        <v>16.425000000000001</v>
      </c>
      <c r="K426" s="1683">
        <v>10.800000000000002</v>
      </c>
      <c r="L426" s="1684">
        <v>250.32709051431669</v>
      </c>
      <c r="M426" s="1681" t="s">
        <v>1435</v>
      </c>
      <c r="N426" s="1685">
        <v>20526.821422173973</v>
      </c>
    </row>
    <row r="427" spans="2:14" x14ac:dyDescent="0.25">
      <c r="B427" s="1718"/>
      <c r="C427" s="1678" t="s">
        <v>1724</v>
      </c>
      <c r="D427" s="1679" t="s">
        <v>1725</v>
      </c>
      <c r="E427" s="1680">
        <v>0</v>
      </c>
      <c r="F427" s="1681" t="s">
        <v>311</v>
      </c>
      <c r="G427" s="1680" t="s">
        <v>311</v>
      </c>
      <c r="H427" s="1681" t="s">
        <v>1197</v>
      </c>
      <c r="I427" s="1680" t="s">
        <v>1100</v>
      </c>
      <c r="J427" s="1682">
        <v>3.0899999999999994</v>
      </c>
      <c r="K427" s="1683">
        <v>2.3180000000000001</v>
      </c>
      <c r="L427" s="1684">
        <v>420.62899999999991</v>
      </c>
      <c r="M427" s="1681" t="s">
        <v>1435</v>
      </c>
      <c r="N427" s="1685">
        <v>34452</v>
      </c>
    </row>
    <row r="428" spans="2:14" x14ac:dyDescent="0.25">
      <c r="B428" s="1718"/>
      <c r="C428" s="1678" t="s">
        <v>242</v>
      </c>
      <c r="D428" s="1679" t="s">
        <v>985</v>
      </c>
      <c r="E428" s="1680">
        <v>0</v>
      </c>
      <c r="F428" s="1681" t="s">
        <v>311</v>
      </c>
      <c r="G428" s="1680" t="s">
        <v>311</v>
      </c>
      <c r="H428" s="1681" t="s">
        <v>1197</v>
      </c>
      <c r="I428" s="1680" t="s">
        <v>1100</v>
      </c>
      <c r="J428" s="1682">
        <v>3.6700000000000004</v>
      </c>
      <c r="K428" s="1683">
        <v>2.3999999999999995</v>
      </c>
      <c r="L428" s="1684">
        <v>0</v>
      </c>
      <c r="M428" s="1681" t="s">
        <v>1435</v>
      </c>
      <c r="N428" s="1685">
        <v>0</v>
      </c>
    </row>
    <row r="429" spans="2:14" x14ac:dyDescent="0.25">
      <c r="B429" s="1718"/>
      <c r="C429" s="1678" t="s">
        <v>244</v>
      </c>
      <c r="D429" s="1679" t="s">
        <v>986</v>
      </c>
      <c r="E429" s="1680">
        <v>0</v>
      </c>
      <c r="F429" s="1681" t="s">
        <v>311</v>
      </c>
      <c r="G429" s="1680" t="s">
        <v>311</v>
      </c>
      <c r="H429" s="1681" t="s">
        <v>1197</v>
      </c>
      <c r="I429" s="1680" t="s">
        <v>1100</v>
      </c>
      <c r="J429" s="1682">
        <v>0.67500000000000016</v>
      </c>
      <c r="K429" s="1683">
        <v>0.53000000000000014</v>
      </c>
      <c r="L429" s="1684">
        <v>0</v>
      </c>
      <c r="M429" s="1681" t="s">
        <v>1435</v>
      </c>
      <c r="N429" s="1685">
        <v>0</v>
      </c>
    </row>
    <row r="430" spans="2:14" x14ac:dyDescent="0.25">
      <c r="B430" s="1718"/>
      <c r="C430" s="1678"/>
      <c r="D430" s="1679" t="s">
        <v>987</v>
      </c>
      <c r="E430" s="1680">
        <v>0</v>
      </c>
      <c r="F430" s="1681" t="s">
        <v>311</v>
      </c>
      <c r="G430" s="1680" t="s">
        <v>311</v>
      </c>
      <c r="H430" s="1681" t="s">
        <v>1197</v>
      </c>
      <c r="I430" s="1680" t="s">
        <v>1100</v>
      </c>
      <c r="J430" s="1682">
        <v>4.0799999999999992</v>
      </c>
      <c r="K430" s="1683">
        <v>2.8499999999999996</v>
      </c>
      <c r="L430" s="1684">
        <v>2.7350000000000003</v>
      </c>
      <c r="M430" s="1681" t="s">
        <v>1435</v>
      </c>
      <c r="N430" s="1685">
        <v>311</v>
      </c>
    </row>
    <row r="431" spans="2:14" x14ac:dyDescent="0.25">
      <c r="B431" s="1718"/>
      <c r="C431" s="1678"/>
      <c r="D431" s="1679" t="s">
        <v>988</v>
      </c>
      <c r="E431" s="1680">
        <v>0</v>
      </c>
      <c r="F431" s="1681" t="s">
        <v>311</v>
      </c>
      <c r="G431" s="1680" t="s">
        <v>311</v>
      </c>
      <c r="H431" s="1681" t="s">
        <v>1197</v>
      </c>
      <c r="I431" s="1680" t="s">
        <v>1100</v>
      </c>
      <c r="J431" s="1682">
        <v>10.949999999999998</v>
      </c>
      <c r="K431" s="1683">
        <v>7.4000000000000021</v>
      </c>
      <c r="L431" s="1684">
        <v>7.3970000000000002</v>
      </c>
      <c r="M431" s="1681" t="s">
        <v>1435</v>
      </c>
      <c r="N431" s="1685">
        <v>887</v>
      </c>
    </row>
    <row r="432" spans="2:14" x14ac:dyDescent="0.25">
      <c r="B432" s="1718"/>
      <c r="C432" s="1678"/>
      <c r="D432" s="1679" t="s">
        <v>989</v>
      </c>
      <c r="E432" s="1680">
        <v>0</v>
      </c>
      <c r="F432" s="1681" t="s">
        <v>311</v>
      </c>
      <c r="G432" s="1680" t="s">
        <v>311</v>
      </c>
      <c r="H432" s="1681" t="s">
        <v>1197</v>
      </c>
      <c r="I432" s="1680" t="s">
        <v>1100</v>
      </c>
      <c r="J432" s="1682">
        <v>3.180000000000001</v>
      </c>
      <c r="K432" s="1683">
        <v>2.15</v>
      </c>
      <c r="L432" s="1684">
        <v>1.9510000000000001</v>
      </c>
      <c r="M432" s="1681" t="s">
        <v>1435</v>
      </c>
      <c r="N432" s="1685">
        <v>274</v>
      </c>
    </row>
    <row r="433" spans="2:14" x14ac:dyDescent="0.25">
      <c r="B433" s="1718"/>
      <c r="C433" s="1678"/>
      <c r="D433" s="1679" t="s">
        <v>990</v>
      </c>
      <c r="E433" s="1680">
        <v>0</v>
      </c>
      <c r="F433" s="1681" t="s">
        <v>311</v>
      </c>
      <c r="G433" s="1680" t="s">
        <v>311</v>
      </c>
      <c r="H433" s="1681" t="s">
        <v>1197</v>
      </c>
      <c r="I433" s="1680" t="s">
        <v>1100</v>
      </c>
      <c r="J433" s="1682">
        <v>5.46</v>
      </c>
      <c r="K433" s="1683">
        <v>3.2999999999999994</v>
      </c>
      <c r="L433" s="1684">
        <v>7.886000000000001</v>
      </c>
      <c r="M433" s="1681" t="s">
        <v>1435</v>
      </c>
      <c r="N433" s="1685">
        <v>1150</v>
      </c>
    </row>
    <row r="434" spans="2:14" x14ac:dyDescent="0.25">
      <c r="B434" s="1718"/>
      <c r="C434" s="1678"/>
      <c r="D434" s="1679" t="s">
        <v>991</v>
      </c>
      <c r="E434" s="1680">
        <v>0</v>
      </c>
      <c r="F434" s="1681" t="s">
        <v>311</v>
      </c>
      <c r="G434" s="1680" t="s">
        <v>311</v>
      </c>
      <c r="H434" s="1681" t="s">
        <v>1197</v>
      </c>
      <c r="I434" s="1680" t="s">
        <v>1100</v>
      </c>
      <c r="J434" s="1682">
        <v>1.8200000000000005</v>
      </c>
      <c r="K434" s="1683">
        <v>1.3</v>
      </c>
      <c r="L434" s="1684">
        <v>0</v>
      </c>
      <c r="M434" s="1681" t="s">
        <v>1435</v>
      </c>
      <c r="N434" s="1685">
        <v>0</v>
      </c>
    </row>
    <row r="435" spans="2:14" x14ac:dyDescent="0.25">
      <c r="B435" s="1718"/>
      <c r="C435" s="1678"/>
      <c r="D435" s="1679" t="s">
        <v>992</v>
      </c>
      <c r="E435" s="1680">
        <v>0</v>
      </c>
      <c r="F435" s="1681" t="s">
        <v>311</v>
      </c>
      <c r="G435" s="1680" t="s">
        <v>311</v>
      </c>
      <c r="H435" s="1681" t="s">
        <v>1197</v>
      </c>
      <c r="I435" s="1680" t="s">
        <v>1100</v>
      </c>
      <c r="J435" s="1682">
        <v>8.65</v>
      </c>
      <c r="K435" s="1683">
        <v>6</v>
      </c>
      <c r="L435" s="1684">
        <v>2.09</v>
      </c>
      <c r="M435" s="1681" t="s">
        <v>1435</v>
      </c>
      <c r="N435" s="1685">
        <v>218</v>
      </c>
    </row>
    <row r="436" spans="2:14" x14ac:dyDescent="0.25">
      <c r="B436" s="1718"/>
      <c r="C436" s="1678"/>
      <c r="D436" s="1679" t="s">
        <v>993</v>
      </c>
      <c r="E436" s="1680">
        <v>0</v>
      </c>
      <c r="F436" s="1681" t="s">
        <v>311</v>
      </c>
      <c r="G436" s="1680" t="s">
        <v>311</v>
      </c>
      <c r="H436" s="1681" t="s">
        <v>1197</v>
      </c>
      <c r="I436" s="1680" t="s">
        <v>1100</v>
      </c>
      <c r="J436" s="1682">
        <v>5.4249999999999998</v>
      </c>
      <c r="K436" s="1683">
        <v>3.399999999999999</v>
      </c>
      <c r="L436" s="1684">
        <v>0</v>
      </c>
      <c r="M436" s="1681" t="s">
        <v>1435</v>
      </c>
      <c r="N436" s="1685">
        <v>0</v>
      </c>
    </row>
    <row r="437" spans="2:14" x14ac:dyDescent="0.25">
      <c r="B437" s="1718"/>
      <c r="C437" s="1678" t="s">
        <v>246</v>
      </c>
      <c r="D437" s="1679" t="s">
        <v>994</v>
      </c>
      <c r="E437" s="1680">
        <v>0</v>
      </c>
      <c r="F437" s="1681" t="s">
        <v>311</v>
      </c>
      <c r="G437" s="1680" t="s">
        <v>311</v>
      </c>
      <c r="H437" s="1681" t="s">
        <v>1197</v>
      </c>
      <c r="I437" s="1680" t="s">
        <v>1100</v>
      </c>
      <c r="J437" s="1682">
        <v>1.2850000000000001</v>
      </c>
      <c r="K437" s="1683">
        <v>1.028</v>
      </c>
      <c r="L437" s="1684">
        <v>80.894000000000005</v>
      </c>
      <c r="M437" s="1681" t="s">
        <v>1435</v>
      </c>
      <c r="N437" s="1685">
        <v>5310</v>
      </c>
    </row>
    <row r="438" spans="2:14" x14ac:dyDescent="0.25">
      <c r="B438" s="1718"/>
      <c r="C438" s="1678" t="s">
        <v>248</v>
      </c>
      <c r="D438" s="1679" t="s">
        <v>995</v>
      </c>
      <c r="E438" s="1680">
        <v>0</v>
      </c>
      <c r="F438" s="1681" t="s">
        <v>311</v>
      </c>
      <c r="G438" s="1680" t="s">
        <v>311</v>
      </c>
      <c r="H438" s="1681" t="s">
        <v>1196</v>
      </c>
      <c r="I438" s="1680" t="s">
        <v>1100</v>
      </c>
      <c r="J438" s="1682">
        <v>3.99</v>
      </c>
      <c r="K438" s="1683">
        <v>3.1500000000000008</v>
      </c>
      <c r="L438" s="1684">
        <v>30.583999999999996</v>
      </c>
      <c r="M438" s="1681" t="s">
        <v>1435</v>
      </c>
      <c r="N438" s="1685">
        <v>2230</v>
      </c>
    </row>
    <row r="439" spans="2:14" x14ac:dyDescent="0.25">
      <c r="B439" s="1718"/>
      <c r="C439" s="1678"/>
      <c r="D439" s="1679" t="s">
        <v>996</v>
      </c>
      <c r="E439" s="1680">
        <v>0</v>
      </c>
      <c r="F439" s="1681" t="s">
        <v>311</v>
      </c>
      <c r="G439" s="1680" t="s">
        <v>311</v>
      </c>
      <c r="H439" s="1681" t="s">
        <v>1196</v>
      </c>
      <c r="I439" s="1680" t="s">
        <v>1100</v>
      </c>
      <c r="J439" s="1682">
        <v>6.165</v>
      </c>
      <c r="K439" s="1683">
        <v>4</v>
      </c>
      <c r="L439" s="1684">
        <v>3276.4580000000001</v>
      </c>
      <c r="M439" s="1681" t="s">
        <v>1374</v>
      </c>
      <c r="N439" s="1685">
        <v>991840</v>
      </c>
    </row>
    <row r="440" spans="2:14" x14ac:dyDescent="0.25">
      <c r="B440" s="1718"/>
      <c r="C440" s="1678"/>
      <c r="D440" s="1679" t="s">
        <v>997</v>
      </c>
      <c r="E440" s="1680">
        <v>0</v>
      </c>
      <c r="F440" s="1681" t="s">
        <v>311</v>
      </c>
      <c r="G440" s="1680" t="s">
        <v>311</v>
      </c>
      <c r="H440" s="1681" t="s">
        <v>1196</v>
      </c>
      <c r="I440" s="1680" t="s">
        <v>1100</v>
      </c>
      <c r="J440" s="1682">
        <v>3.65</v>
      </c>
      <c r="K440" s="1683">
        <v>2.5</v>
      </c>
      <c r="L440" s="1684">
        <v>9.5850000000000009</v>
      </c>
      <c r="M440" s="1681" t="s">
        <v>1435</v>
      </c>
      <c r="N440" s="1685">
        <v>1200</v>
      </c>
    </row>
    <row r="441" spans="2:14" x14ac:dyDescent="0.25">
      <c r="B441" s="1718"/>
      <c r="C441" s="1678"/>
      <c r="D441" s="1679" t="s">
        <v>998</v>
      </c>
      <c r="E441" s="1680">
        <v>0</v>
      </c>
      <c r="F441" s="1681" t="s">
        <v>311</v>
      </c>
      <c r="G441" s="1680" t="s">
        <v>311</v>
      </c>
      <c r="H441" s="1681" t="s">
        <v>1196</v>
      </c>
      <c r="I441" s="1680" t="s">
        <v>1100</v>
      </c>
      <c r="J441" s="1682">
        <v>8.4999999999999982</v>
      </c>
      <c r="K441" s="1683">
        <v>6.030000000000002</v>
      </c>
      <c r="L441" s="1684">
        <v>216.49999999999997</v>
      </c>
      <c r="M441" s="1681" t="s">
        <v>1435</v>
      </c>
      <c r="N441" s="1685">
        <v>21091</v>
      </c>
    </row>
    <row r="442" spans="2:14" x14ac:dyDescent="0.25">
      <c r="B442" s="1718"/>
      <c r="C442" s="1678" t="s">
        <v>1735</v>
      </c>
      <c r="D442" s="1679" t="s">
        <v>1575</v>
      </c>
      <c r="E442" s="1680">
        <v>0</v>
      </c>
      <c r="F442" s="1681" t="s">
        <v>311</v>
      </c>
      <c r="G442" s="1680" t="s">
        <v>311</v>
      </c>
      <c r="H442" s="1681" t="s">
        <v>1197</v>
      </c>
      <c r="I442" s="1680" t="s">
        <v>1100</v>
      </c>
      <c r="J442" s="1682">
        <v>1.38</v>
      </c>
      <c r="K442" s="1683">
        <v>0.96600000000000008</v>
      </c>
      <c r="L442" s="1684">
        <v>0</v>
      </c>
      <c r="M442" s="1681" t="s">
        <v>1435</v>
      </c>
      <c r="N442" s="1685">
        <v>0</v>
      </c>
    </row>
    <row r="443" spans="2:14" x14ac:dyDescent="0.25">
      <c r="B443" s="1718"/>
      <c r="C443" s="1678" t="s">
        <v>1736</v>
      </c>
      <c r="D443" s="1679" t="s">
        <v>1737</v>
      </c>
      <c r="E443" s="1680">
        <v>0</v>
      </c>
      <c r="F443" s="1681" t="s">
        <v>311</v>
      </c>
      <c r="G443" s="1680" t="s">
        <v>311</v>
      </c>
      <c r="H443" s="1681" t="s">
        <v>1197</v>
      </c>
      <c r="I443" s="1680" t="s">
        <v>1100</v>
      </c>
      <c r="J443" s="1682">
        <v>2.9999999999999995E-2</v>
      </c>
      <c r="K443" s="1683">
        <v>2.6000000000000006E-2</v>
      </c>
      <c r="L443" s="1684">
        <v>0.23400000000000004</v>
      </c>
      <c r="M443" s="1681" t="s">
        <v>1435</v>
      </c>
      <c r="N443" s="1685">
        <v>8.5800000000000018</v>
      </c>
    </row>
    <row r="444" spans="2:14" x14ac:dyDescent="0.25">
      <c r="B444" s="1718"/>
      <c r="C444" s="1678" t="s">
        <v>251</v>
      </c>
      <c r="D444" s="1679" t="s">
        <v>1001</v>
      </c>
      <c r="E444" s="1680">
        <v>0</v>
      </c>
      <c r="F444" s="1681" t="s">
        <v>311</v>
      </c>
      <c r="G444" s="1680" t="s">
        <v>311</v>
      </c>
      <c r="H444" s="1681" t="s">
        <v>1196</v>
      </c>
      <c r="I444" s="1680" t="s">
        <v>1100</v>
      </c>
      <c r="J444" s="1682">
        <v>2.5</v>
      </c>
      <c r="K444" s="1683">
        <v>2</v>
      </c>
      <c r="L444" s="1684">
        <v>0</v>
      </c>
      <c r="M444" s="1681" t="s">
        <v>1435</v>
      </c>
      <c r="N444" s="1685">
        <v>0</v>
      </c>
    </row>
    <row r="445" spans="2:14" x14ac:dyDescent="0.25">
      <c r="B445" s="1718"/>
      <c r="C445" s="1678"/>
      <c r="D445" s="1679" t="s">
        <v>1002</v>
      </c>
      <c r="E445" s="1680">
        <v>0</v>
      </c>
      <c r="F445" s="1681" t="s">
        <v>313</v>
      </c>
      <c r="G445" s="1680" t="s">
        <v>313</v>
      </c>
      <c r="H445" s="1681" t="s">
        <v>1196</v>
      </c>
      <c r="I445" s="1680" t="s">
        <v>1100</v>
      </c>
      <c r="J445" s="1682">
        <v>3.4999999999999996</v>
      </c>
      <c r="K445" s="1683">
        <v>2.5</v>
      </c>
      <c r="L445" s="1684">
        <v>4990.5560000000005</v>
      </c>
      <c r="M445" s="1681"/>
      <c r="N445" s="1685"/>
    </row>
    <row r="446" spans="2:14" x14ac:dyDescent="0.25">
      <c r="B446" s="1718"/>
      <c r="C446" s="1678"/>
      <c r="D446" s="1679" t="s">
        <v>1003</v>
      </c>
      <c r="E446" s="1680">
        <v>0</v>
      </c>
      <c r="F446" s="1681" t="s">
        <v>311</v>
      </c>
      <c r="G446" s="1680" t="s">
        <v>311</v>
      </c>
      <c r="H446" s="1681" t="s">
        <v>1196</v>
      </c>
      <c r="I446" s="1680" t="s">
        <v>1100</v>
      </c>
      <c r="J446" s="1682">
        <v>2</v>
      </c>
      <c r="K446" s="1683">
        <v>2</v>
      </c>
      <c r="L446" s="1684">
        <v>0</v>
      </c>
      <c r="M446" s="1681" t="s">
        <v>1435</v>
      </c>
      <c r="N446" s="1685">
        <v>0</v>
      </c>
    </row>
    <row r="447" spans="2:14" x14ac:dyDescent="0.25">
      <c r="B447" s="1718"/>
      <c r="C447" s="1678"/>
      <c r="D447" s="1679" t="s">
        <v>1004</v>
      </c>
      <c r="E447" s="1680">
        <v>0</v>
      </c>
      <c r="F447" s="1681" t="s">
        <v>311</v>
      </c>
      <c r="G447" s="1680" t="s">
        <v>311</v>
      </c>
      <c r="H447" s="1681" t="s">
        <v>1196</v>
      </c>
      <c r="I447" s="1680" t="s">
        <v>1100</v>
      </c>
      <c r="J447" s="1682">
        <v>2</v>
      </c>
      <c r="K447" s="1683">
        <v>2</v>
      </c>
      <c r="L447" s="1684">
        <v>0</v>
      </c>
      <c r="M447" s="1681" t="s">
        <v>1435</v>
      </c>
      <c r="N447" s="1685">
        <v>0</v>
      </c>
    </row>
    <row r="448" spans="2:14" x14ac:dyDescent="0.25">
      <c r="B448" s="1718"/>
      <c r="C448" s="1678"/>
      <c r="D448" s="1679" t="s">
        <v>1005</v>
      </c>
      <c r="E448" s="1680">
        <v>0</v>
      </c>
      <c r="F448" s="1681" t="s">
        <v>313</v>
      </c>
      <c r="G448" s="1680" t="s">
        <v>313</v>
      </c>
      <c r="H448" s="1681" t="s">
        <v>1196</v>
      </c>
      <c r="I448" s="1680" t="s">
        <v>1100</v>
      </c>
      <c r="J448" s="1682">
        <v>4</v>
      </c>
      <c r="K448" s="1683">
        <v>3.4999999999999996</v>
      </c>
      <c r="L448" s="1684">
        <v>13639.935000000001</v>
      </c>
      <c r="M448" s="1681"/>
      <c r="N448" s="1685"/>
    </row>
    <row r="449" spans="2:14" x14ac:dyDescent="0.25">
      <c r="B449" s="1718"/>
      <c r="C449" s="1678"/>
      <c r="D449" s="1679" t="s">
        <v>1006</v>
      </c>
      <c r="E449" s="1680">
        <v>0</v>
      </c>
      <c r="F449" s="1681" t="s">
        <v>311</v>
      </c>
      <c r="G449" s="1680" t="s">
        <v>311</v>
      </c>
      <c r="H449" s="1681" t="s">
        <v>1196</v>
      </c>
      <c r="I449" s="1680" t="s">
        <v>1100</v>
      </c>
      <c r="J449" s="1682">
        <v>2</v>
      </c>
      <c r="K449" s="1683">
        <v>2</v>
      </c>
      <c r="L449" s="1684">
        <v>0</v>
      </c>
      <c r="M449" s="1681" t="s">
        <v>1435</v>
      </c>
      <c r="N449" s="1685">
        <v>0</v>
      </c>
    </row>
    <row r="450" spans="2:14" x14ac:dyDescent="0.25">
      <c r="B450" s="1718"/>
      <c r="C450" s="1678" t="s">
        <v>253</v>
      </c>
      <c r="D450" s="1679" t="s">
        <v>1008</v>
      </c>
      <c r="E450" s="1680">
        <v>0</v>
      </c>
      <c r="F450" s="1681" t="s">
        <v>311</v>
      </c>
      <c r="G450" s="1680" t="s">
        <v>311</v>
      </c>
      <c r="H450" s="1681" t="s">
        <v>1197</v>
      </c>
      <c r="I450" s="1680" t="s">
        <v>1100</v>
      </c>
      <c r="J450" s="1682">
        <v>2.915999999999999</v>
      </c>
      <c r="K450" s="1683">
        <v>2.35</v>
      </c>
      <c r="L450" s="1684">
        <v>0</v>
      </c>
      <c r="M450" s="1681" t="s">
        <v>1435</v>
      </c>
      <c r="N450" s="1685">
        <v>0</v>
      </c>
    </row>
    <row r="451" spans="2:14" x14ac:dyDescent="0.25">
      <c r="B451" s="1718"/>
      <c r="C451" s="1678" t="s">
        <v>254</v>
      </c>
      <c r="D451" s="1679" t="s">
        <v>1009</v>
      </c>
      <c r="E451" s="1680">
        <v>0</v>
      </c>
      <c r="F451" s="1681" t="s">
        <v>311</v>
      </c>
      <c r="G451" s="1680" t="s">
        <v>311</v>
      </c>
      <c r="H451" s="1681" t="s">
        <v>1197</v>
      </c>
      <c r="I451" s="1680" t="s">
        <v>1100</v>
      </c>
      <c r="J451" s="1682">
        <v>2.600000000000001</v>
      </c>
      <c r="K451" s="1683">
        <v>2.4000000000000008</v>
      </c>
      <c r="L451" s="1684">
        <v>0</v>
      </c>
      <c r="M451" s="1681" t="s">
        <v>1435</v>
      </c>
      <c r="N451" s="1685">
        <v>0</v>
      </c>
    </row>
    <row r="452" spans="2:14" x14ac:dyDescent="0.25">
      <c r="B452" s="1718"/>
      <c r="C452" s="1678" t="s">
        <v>256</v>
      </c>
      <c r="D452" s="1679" t="s">
        <v>1010</v>
      </c>
      <c r="E452" s="1680">
        <v>0</v>
      </c>
      <c r="F452" s="1681" t="s">
        <v>311</v>
      </c>
      <c r="G452" s="1680" t="s">
        <v>311</v>
      </c>
      <c r="H452" s="1681" t="s">
        <v>1197</v>
      </c>
      <c r="I452" s="1680" t="s">
        <v>1100</v>
      </c>
      <c r="J452" s="1682">
        <v>20.800000000000008</v>
      </c>
      <c r="K452" s="1683">
        <v>16</v>
      </c>
      <c r="L452" s="1684">
        <v>0</v>
      </c>
      <c r="M452" s="1681" t="s">
        <v>1435</v>
      </c>
      <c r="N452" s="1685">
        <v>0</v>
      </c>
    </row>
    <row r="453" spans="2:14" x14ac:dyDescent="0.25">
      <c r="B453" s="1718"/>
      <c r="C453" s="1678"/>
      <c r="D453" s="1679" t="s">
        <v>1011</v>
      </c>
      <c r="E453" s="1680">
        <v>0</v>
      </c>
      <c r="F453" s="1681" t="s">
        <v>311</v>
      </c>
      <c r="G453" s="1680" t="s">
        <v>311</v>
      </c>
      <c r="H453" s="1681" t="s">
        <v>1197</v>
      </c>
      <c r="I453" s="1680" t="s">
        <v>1100</v>
      </c>
      <c r="J453" s="1682">
        <v>42</v>
      </c>
      <c r="K453" s="1683">
        <v>42</v>
      </c>
      <c r="L453" s="1684">
        <v>0</v>
      </c>
      <c r="M453" s="1681" t="s">
        <v>1864</v>
      </c>
      <c r="N453" s="1685">
        <v>0</v>
      </c>
    </row>
    <row r="454" spans="2:14" x14ac:dyDescent="0.25">
      <c r="B454" s="1718"/>
      <c r="C454" s="1678"/>
      <c r="D454" s="1679" t="s">
        <v>1012</v>
      </c>
      <c r="E454" s="1680">
        <v>0</v>
      </c>
      <c r="F454" s="1681" t="s">
        <v>311</v>
      </c>
      <c r="G454" s="1680" t="s">
        <v>311</v>
      </c>
      <c r="H454" s="1681" t="s">
        <v>1197</v>
      </c>
      <c r="I454" s="1680" t="s">
        <v>1100</v>
      </c>
      <c r="J454" s="1682">
        <v>65.510000000000005</v>
      </c>
      <c r="K454" s="1683">
        <v>49.139999999999993</v>
      </c>
      <c r="L454" s="1684">
        <v>0</v>
      </c>
      <c r="M454" s="1681" t="s">
        <v>1374</v>
      </c>
      <c r="N454" s="1685">
        <v>0</v>
      </c>
    </row>
    <row r="455" spans="2:14" x14ac:dyDescent="0.25">
      <c r="B455" s="1718"/>
      <c r="C455" s="1678" t="s">
        <v>258</v>
      </c>
      <c r="D455" s="1679" t="s">
        <v>1013</v>
      </c>
      <c r="E455" s="1680">
        <v>0</v>
      </c>
      <c r="F455" s="1681" t="s">
        <v>312</v>
      </c>
      <c r="G455" s="1680" t="s">
        <v>312</v>
      </c>
      <c r="H455" s="1681" t="s">
        <v>1197</v>
      </c>
      <c r="I455" s="1680" t="s">
        <v>1100</v>
      </c>
      <c r="J455" s="1682">
        <v>77.40000000000002</v>
      </c>
      <c r="K455" s="1683">
        <v>71.69</v>
      </c>
      <c r="L455" s="1684">
        <v>178958.90000000002</v>
      </c>
      <c r="M455" s="1681" t="s">
        <v>1374</v>
      </c>
      <c r="N455" s="1685">
        <v>70635488</v>
      </c>
    </row>
    <row r="456" spans="2:14" x14ac:dyDescent="0.25">
      <c r="B456" s="1718"/>
      <c r="C456" s="1678" t="s">
        <v>260</v>
      </c>
      <c r="D456" s="1679" t="s">
        <v>1014</v>
      </c>
      <c r="E456" s="1680">
        <v>0</v>
      </c>
      <c r="F456" s="1681" t="s">
        <v>311</v>
      </c>
      <c r="G456" s="1680" t="s">
        <v>311</v>
      </c>
      <c r="H456" s="1681" t="s">
        <v>1197</v>
      </c>
      <c r="I456" s="1680" t="s">
        <v>1100</v>
      </c>
      <c r="J456" s="1682">
        <v>4.9339999999999984</v>
      </c>
      <c r="K456" s="1683">
        <v>4.085</v>
      </c>
      <c r="L456" s="1684">
        <v>0</v>
      </c>
      <c r="M456" s="1681" t="s">
        <v>1435</v>
      </c>
      <c r="N456" s="1685">
        <v>0</v>
      </c>
    </row>
    <row r="457" spans="2:14" x14ac:dyDescent="0.25">
      <c r="B457" s="1718"/>
      <c r="C457" s="1678"/>
      <c r="D457" s="1679" t="s">
        <v>1015</v>
      </c>
      <c r="E457" s="1680">
        <v>0</v>
      </c>
      <c r="F457" s="1681" t="s">
        <v>311</v>
      </c>
      <c r="G457" s="1680" t="s">
        <v>311</v>
      </c>
      <c r="H457" s="1681" t="s">
        <v>1197</v>
      </c>
      <c r="I457" s="1680" t="s">
        <v>1100</v>
      </c>
      <c r="J457" s="1682">
        <v>2.5</v>
      </c>
      <c r="K457" s="1683">
        <v>2</v>
      </c>
      <c r="L457" s="1684">
        <v>0</v>
      </c>
      <c r="M457" s="1681" t="s">
        <v>1435</v>
      </c>
      <c r="N457" s="1685">
        <v>0</v>
      </c>
    </row>
    <row r="458" spans="2:14" x14ac:dyDescent="0.25">
      <c r="B458" s="1718"/>
      <c r="C458" s="1678"/>
      <c r="D458" s="1679" t="s">
        <v>1016</v>
      </c>
      <c r="E458" s="1680">
        <v>0</v>
      </c>
      <c r="F458" s="1681" t="s">
        <v>311</v>
      </c>
      <c r="G458" s="1680" t="s">
        <v>311</v>
      </c>
      <c r="H458" s="1681" t="s">
        <v>1197</v>
      </c>
      <c r="I458" s="1680" t="s">
        <v>1100</v>
      </c>
      <c r="J458" s="1682">
        <v>4.419999999999999</v>
      </c>
      <c r="K458" s="1683">
        <v>3.2999999999999994</v>
      </c>
      <c r="L458" s="1684">
        <v>2956.5529999999999</v>
      </c>
      <c r="M458" s="1681" t="s">
        <v>1435</v>
      </c>
      <c r="N458" s="1685">
        <v>219457</v>
      </c>
    </row>
    <row r="459" spans="2:14" x14ac:dyDescent="0.25">
      <c r="B459" s="1718"/>
      <c r="C459" s="1678"/>
      <c r="D459" s="1679" t="s">
        <v>535</v>
      </c>
      <c r="E459" s="1680">
        <v>0</v>
      </c>
      <c r="F459" s="1681" t="s">
        <v>311</v>
      </c>
      <c r="G459" s="1680" t="s">
        <v>311</v>
      </c>
      <c r="H459" s="1681" t="s">
        <v>1197</v>
      </c>
      <c r="I459" s="1680" t="s">
        <v>1100</v>
      </c>
      <c r="J459" s="1682">
        <v>2.6400000000000006</v>
      </c>
      <c r="K459" s="1683">
        <v>2.5080000000000005</v>
      </c>
      <c r="L459" s="1684">
        <v>0</v>
      </c>
      <c r="M459" s="1681" t="s">
        <v>1435</v>
      </c>
      <c r="N459" s="1685">
        <v>0</v>
      </c>
    </row>
    <row r="460" spans="2:14" x14ac:dyDescent="0.25">
      <c r="B460" s="1718"/>
      <c r="C460" s="1678"/>
      <c r="D460" s="1679" t="s">
        <v>1017</v>
      </c>
      <c r="E460" s="1680">
        <v>0</v>
      </c>
      <c r="F460" s="1681" t="s">
        <v>311</v>
      </c>
      <c r="G460" s="1680" t="s">
        <v>311</v>
      </c>
      <c r="H460" s="1681" t="s">
        <v>1197</v>
      </c>
      <c r="I460" s="1680" t="s">
        <v>1100</v>
      </c>
      <c r="J460" s="1682">
        <v>3.6910000000000007</v>
      </c>
      <c r="K460" s="1683">
        <v>2.4849999999999999</v>
      </c>
      <c r="L460" s="1684">
        <v>1.35</v>
      </c>
      <c r="M460" s="1681" t="s">
        <v>1435</v>
      </c>
      <c r="N460" s="1685">
        <v>140</v>
      </c>
    </row>
    <row r="461" spans="2:14" x14ac:dyDescent="0.25">
      <c r="B461" s="1718"/>
      <c r="C461" s="1678"/>
      <c r="D461" s="1679" t="s">
        <v>1018</v>
      </c>
      <c r="E461" s="1680">
        <v>0</v>
      </c>
      <c r="F461" s="1681" t="s">
        <v>311</v>
      </c>
      <c r="G461" s="1680" t="s">
        <v>311</v>
      </c>
      <c r="H461" s="1681" t="s">
        <v>1197</v>
      </c>
      <c r="I461" s="1680" t="s">
        <v>1100</v>
      </c>
      <c r="J461" s="1682">
        <v>0.11300000000000003</v>
      </c>
      <c r="K461" s="1683">
        <v>9.9999999999999992E-2</v>
      </c>
      <c r="L461" s="1684">
        <v>0</v>
      </c>
      <c r="M461" s="1681" t="s">
        <v>1435</v>
      </c>
      <c r="N461" s="1685">
        <v>0</v>
      </c>
    </row>
    <row r="462" spans="2:14" x14ac:dyDescent="0.25">
      <c r="B462" s="1718"/>
      <c r="C462" s="1678"/>
      <c r="D462" s="1679" t="s">
        <v>1019</v>
      </c>
      <c r="E462" s="1680">
        <v>0</v>
      </c>
      <c r="F462" s="1681" t="s">
        <v>311</v>
      </c>
      <c r="G462" s="1680" t="s">
        <v>311</v>
      </c>
      <c r="H462" s="1681" t="s">
        <v>1197</v>
      </c>
      <c r="I462" s="1680" t="s">
        <v>1100</v>
      </c>
      <c r="J462" s="1682">
        <v>2.9400000000000008</v>
      </c>
      <c r="K462" s="1683">
        <v>2.4</v>
      </c>
      <c r="L462" s="1684">
        <v>0</v>
      </c>
      <c r="M462" s="1681" t="s">
        <v>1435</v>
      </c>
      <c r="N462" s="1685">
        <v>0</v>
      </c>
    </row>
    <row r="463" spans="2:14" x14ac:dyDescent="0.25">
      <c r="B463" s="1718"/>
      <c r="C463" s="1678"/>
      <c r="D463" s="1679" t="s">
        <v>1020</v>
      </c>
      <c r="E463" s="1680">
        <v>0</v>
      </c>
      <c r="F463" s="1681" t="s">
        <v>311</v>
      </c>
      <c r="G463" s="1680" t="s">
        <v>311</v>
      </c>
      <c r="H463" s="1681" t="s">
        <v>1197</v>
      </c>
      <c r="I463" s="1680" t="s">
        <v>1100</v>
      </c>
      <c r="J463" s="1682">
        <v>3.4500000000000006</v>
      </c>
      <c r="K463" s="1683">
        <v>3.399999999999999</v>
      </c>
      <c r="L463" s="1684">
        <v>102.197</v>
      </c>
      <c r="M463" s="1681" t="s">
        <v>1435</v>
      </c>
      <c r="N463" s="1685">
        <v>8655</v>
      </c>
    </row>
    <row r="464" spans="2:14" x14ac:dyDescent="0.25">
      <c r="B464" s="1718"/>
      <c r="C464" s="1678" t="s">
        <v>262</v>
      </c>
      <c r="D464" s="1679" t="s">
        <v>1021</v>
      </c>
      <c r="E464" s="1680">
        <v>0</v>
      </c>
      <c r="F464" s="1681" t="s">
        <v>311</v>
      </c>
      <c r="G464" s="1680" t="s">
        <v>311</v>
      </c>
      <c r="H464" s="1681" t="s">
        <v>1196</v>
      </c>
      <c r="I464" s="1680" t="s">
        <v>1100</v>
      </c>
      <c r="J464" s="1682">
        <v>1.28</v>
      </c>
      <c r="K464" s="1683">
        <v>1.28</v>
      </c>
      <c r="L464" s="1684">
        <v>0</v>
      </c>
      <c r="M464" s="1681" t="s">
        <v>1435</v>
      </c>
      <c r="N464" s="1685">
        <v>0</v>
      </c>
    </row>
    <row r="465" spans="2:14" x14ac:dyDescent="0.25">
      <c r="B465" s="1718"/>
      <c r="C465" s="1678" t="s">
        <v>264</v>
      </c>
      <c r="D465" s="1679" t="s">
        <v>1022</v>
      </c>
      <c r="E465" s="1680">
        <v>0</v>
      </c>
      <c r="F465" s="1681" t="s">
        <v>311</v>
      </c>
      <c r="G465" s="1680" t="s">
        <v>311</v>
      </c>
      <c r="H465" s="1681" t="s">
        <v>1197</v>
      </c>
      <c r="I465" s="1680" t="s">
        <v>1100</v>
      </c>
      <c r="J465" s="1682">
        <v>2.1269999999999993</v>
      </c>
      <c r="K465" s="1683">
        <v>1.365</v>
      </c>
      <c r="L465" s="1684">
        <v>620.75800000000015</v>
      </c>
      <c r="M465" s="1681" t="s">
        <v>1435</v>
      </c>
      <c r="N465" s="1685">
        <v>65548</v>
      </c>
    </row>
    <row r="466" spans="2:14" x14ac:dyDescent="0.25">
      <c r="B466" s="1718"/>
      <c r="C466" s="1678"/>
      <c r="D466" s="1679" t="s">
        <v>1014</v>
      </c>
      <c r="E466" s="1680">
        <v>0</v>
      </c>
      <c r="F466" s="1681" t="s">
        <v>311</v>
      </c>
      <c r="G466" s="1680" t="s">
        <v>311</v>
      </c>
      <c r="H466" s="1681" t="s">
        <v>1197</v>
      </c>
      <c r="I466" s="1680" t="s">
        <v>1100</v>
      </c>
      <c r="J466" s="1682">
        <v>2.145</v>
      </c>
      <c r="K466" s="1683">
        <v>2</v>
      </c>
      <c r="L466" s="1684">
        <v>969.55499999999995</v>
      </c>
      <c r="M466" s="1681" t="s">
        <v>1435</v>
      </c>
      <c r="N466" s="1685">
        <v>97841</v>
      </c>
    </row>
    <row r="467" spans="2:14" x14ac:dyDescent="0.25">
      <c r="B467" s="1718"/>
      <c r="C467" s="1678"/>
      <c r="D467" s="1679" t="s">
        <v>1023</v>
      </c>
      <c r="E467" s="1680">
        <v>0</v>
      </c>
      <c r="F467" s="1681" t="s">
        <v>311</v>
      </c>
      <c r="G467" s="1680" t="s">
        <v>311</v>
      </c>
      <c r="H467" s="1681" t="s">
        <v>1197</v>
      </c>
      <c r="I467" s="1680" t="s">
        <v>1100</v>
      </c>
      <c r="J467" s="1682">
        <v>1.6499999999999997</v>
      </c>
      <c r="K467" s="1683">
        <v>1.5</v>
      </c>
      <c r="L467" s="1684">
        <v>1402.76</v>
      </c>
      <c r="M467" s="1681" t="s">
        <v>1435</v>
      </c>
      <c r="N467" s="1685">
        <v>119163</v>
      </c>
    </row>
    <row r="468" spans="2:14" x14ac:dyDescent="0.25">
      <c r="B468" s="1718"/>
      <c r="C468" s="1678"/>
      <c r="D468" s="1679" t="s">
        <v>1024</v>
      </c>
      <c r="E468" s="1680">
        <v>0</v>
      </c>
      <c r="F468" s="1681" t="s">
        <v>311</v>
      </c>
      <c r="G468" s="1680" t="s">
        <v>311</v>
      </c>
      <c r="H468" s="1681" t="s">
        <v>1197</v>
      </c>
      <c r="I468" s="1680" t="s">
        <v>1100</v>
      </c>
      <c r="J468" s="1682">
        <v>2.59</v>
      </c>
      <c r="K468" s="1683">
        <v>1.3500000000000003</v>
      </c>
      <c r="L468" s="1684">
        <v>1269.05</v>
      </c>
      <c r="M468" s="1681" t="s">
        <v>1435</v>
      </c>
      <c r="N468" s="1685">
        <v>117196</v>
      </c>
    </row>
    <row r="469" spans="2:14" x14ac:dyDescent="0.25">
      <c r="B469" s="1718"/>
      <c r="C469" s="1678"/>
      <c r="D469" s="1679" t="s">
        <v>1025</v>
      </c>
      <c r="E469" s="1680">
        <v>0</v>
      </c>
      <c r="F469" s="1681" t="s">
        <v>311</v>
      </c>
      <c r="G469" s="1680" t="s">
        <v>311</v>
      </c>
      <c r="H469" s="1681" t="s">
        <v>1197</v>
      </c>
      <c r="I469" s="1680" t="s">
        <v>1100</v>
      </c>
      <c r="J469" s="1682">
        <v>0.46500000000000002</v>
      </c>
      <c r="K469" s="1683">
        <v>0.3600000000000001</v>
      </c>
      <c r="L469" s="1684">
        <v>270.036</v>
      </c>
      <c r="M469" s="1681" t="s">
        <v>1435</v>
      </c>
      <c r="N469" s="1685">
        <v>31840</v>
      </c>
    </row>
    <row r="470" spans="2:14" x14ac:dyDescent="0.25">
      <c r="B470" s="1718"/>
      <c r="C470" s="1678"/>
      <c r="D470" s="1679" t="s">
        <v>1026</v>
      </c>
      <c r="E470" s="1680">
        <v>0</v>
      </c>
      <c r="F470" s="1681" t="s">
        <v>311</v>
      </c>
      <c r="G470" s="1680" t="s">
        <v>311</v>
      </c>
      <c r="H470" s="1681" t="s">
        <v>1197</v>
      </c>
      <c r="I470" s="1680" t="s">
        <v>1100</v>
      </c>
      <c r="J470" s="1682">
        <v>0.5</v>
      </c>
      <c r="K470" s="1683">
        <v>0.5</v>
      </c>
      <c r="L470" s="1684">
        <v>56.939999999999984</v>
      </c>
      <c r="M470" s="1681" t="s">
        <v>1435</v>
      </c>
      <c r="N470" s="1685">
        <v>6064</v>
      </c>
    </row>
    <row r="471" spans="2:14" x14ac:dyDescent="0.25">
      <c r="B471" s="1718"/>
      <c r="C471" s="1678"/>
      <c r="D471" s="1679" t="s">
        <v>1027</v>
      </c>
      <c r="E471" s="1680">
        <v>0</v>
      </c>
      <c r="F471" s="1681" t="s">
        <v>311</v>
      </c>
      <c r="G471" s="1680" t="s">
        <v>311</v>
      </c>
      <c r="H471" s="1681" t="s">
        <v>1197</v>
      </c>
      <c r="I471" s="1680" t="s">
        <v>1100</v>
      </c>
      <c r="J471" s="1682">
        <v>1.635</v>
      </c>
      <c r="K471" s="1683">
        <v>1.4799999999999998</v>
      </c>
      <c r="L471" s="1684">
        <v>306.53800000000001</v>
      </c>
      <c r="M471" s="1681" t="s">
        <v>1435</v>
      </c>
      <c r="N471" s="1685">
        <v>39592</v>
      </c>
    </row>
    <row r="472" spans="2:14" x14ac:dyDescent="0.25">
      <c r="B472" s="1718"/>
      <c r="C472" s="1678"/>
      <c r="D472" s="1679" t="s">
        <v>1028</v>
      </c>
      <c r="E472" s="1680">
        <v>0</v>
      </c>
      <c r="F472" s="1681" t="s">
        <v>311</v>
      </c>
      <c r="G472" s="1680" t="s">
        <v>311</v>
      </c>
      <c r="H472" s="1681" t="s">
        <v>1197</v>
      </c>
      <c r="I472" s="1680" t="s">
        <v>1100</v>
      </c>
      <c r="J472" s="1682">
        <v>1.6450000000000005</v>
      </c>
      <c r="K472" s="1683">
        <v>1.4000000000000001</v>
      </c>
      <c r="L472" s="1684">
        <v>610.86699999999996</v>
      </c>
      <c r="M472" s="1681" t="s">
        <v>1435</v>
      </c>
      <c r="N472" s="1685">
        <v>67207</v>
      </c>
    </row>
    <row r="473" spans="2:14" x14ac:dyDescent="0.25">
      <c r="B473" s="1718"/>
      <c r="C473" s="1678"/>
      <c r="D473" s="1679" t="s">
        <v>1029</v>
      </c>
      <c r="E473" s="1680">
        <v>0</v>
      </c>
      <c r="F473" s="1681" t="s">
        <v>311</v>
      </c>
      <c r="G473" s="1680" t="s">
        <v>311</v>
      </c>
      <c r="H473" s="1681" t="s">
        <v>1197</v>
      </c>
      <c r="I473" s="1680" t="s">
        <v>1100</v>
      </c>
      <c r="J473" s="1682">
        <v>0.375</v>
      </c>
      <c r="K473" s="1683">
        <v>0.32500000000000012</v>
      </c>
      <c r="L473" s="1684">
        <v>240.91200000000001</v>
      </c>
      <c r="M473" s="1681" t="s">
        <v>1435</v>
      </c>
      <c r="N473" s="1685">
        <v>33622</v>
      </c>
    </row>
    <row r="474" spans="2:14" x14ac:dyDescent="0.25">
      <c r="B474" s="1718"/>
      <c r="C474" s="1678"/>
      <c r="D474" s="1679" t="s">
        <v>1045</v>
      </c>
      <c r="E474" s="1680">
        <v>0</v>
      </c>
      <c r="F474" s="1681" t="s">
        <v>311</v>
      </c>
      <c r="G474" s="1680" t="s">
        <v>311</v>
      </c>
      <c r="H474" s="1681" t="s">
        <v>1197</v>
      </c>
      <c r="I474" s="1680" t="s">
        <v>1100</v>
      </c>
      <c r="J474" s="1682">
        <v>2.11</v>
      </c>
      <c r="K474" s="1683">
        <v>1.69</v>
      </c>
      <c r="L474" s="1684">
        <v>454.24</v>
      </c>
      <c r="M474" s="1681" t="s">
        <v>1374</v>
      </c>
      <c r="N474" s="1685">
        <v>93049.919999999998</v>
      </c>
    </row>
    <row r="475" spans="2:14" x14ac:dyDescent="0.25">
      <c r="B475" s="1718"/>
      <c r="C475" s="1678"/>
      <c r="D475" s="1679" t="s">
        <v>1030</v>
      </c>
      <c r="E475" s="1680">
        <v>0</v>
      </c>
      <c r="F475" s="1681" t="s">
        <v>311</v>
      </c>
      <c r="G475" s="1680" t="s">
        <v>311</v>
      </c>
      <c r="H475" s="1681" t="s">
        <v>1197</v>
      </c>
      <c r="I475" s="1680" t="s">
        <v>1100</v>
      </c>
      <c r="J475" s="1682">
        <v>3.5500000000000003</v>
      </c>
      <c r="K475" s="1683">
        <v>1.6999999999999995</v>
      </c>
      <c r="L475" s="1684">
        <v>4235</v>
      </c>
      <c r="M475" s="1681" t="s">
        <v>1435</v>
      </c>
      <c r="N475" s="1685">
        <v>312446.82</v>
      </c>
    </row>
    <row r="476" spans="2:14" x14ac:dyDescent="0.25">
      <c r="B476" s="1718"/>
      <c r="C476" s="1678" t="s">
        <v>266</v>
      </c>
      <c r="D476" s="1679" t="s">
        <v>1031</v>
      </c>
      <c r="E476" s="1680">
        <v>0</v>
      </c>
      <c r="F476" s="1681" t="s">
        <v>311</v>
      </c>
      <c r="G476" s="1680" t="s">
        <v>311</v>
      </c>
      <c r="H476" s="1681" t="s">
        <v>1197</v>
      </c>
      <c r="I476" s="1680" t="s">
        <v>1100</v>
      </c>
      <c r="J476" s="1682">
        <v>9.8999999999999986</v>
      </c>
      <c r="K476" s="1683">
        <v>7.3</v>
      </c>
      <c r="L476" s="1684">
        <v>0</v>
      </c>
      <c r="M476" s="1681" t="s">
        <v>1435</v>
      </c>
      <c r="N476" s="1685">
        <v>0</v>
      </c>
    </row>
    <row r="477" spans="2:14" x14ac:dyDescent="0.25">
      <c r="B477" s="1718"/>
      <c r="C477" s="1678"/>
      <c r="D477" s="1679" t="s">
        <v>1032</v>
      </c>
      <c r="E477" s="1680">
        <v>0</v>
      </c>
      <c r="F477" s="1681" t="s">
        <v>311</v>
      </c>
      <c r="G477" s="1680" t="s">
        <v>311</v>
      </c>
      <c r="H477" s="1681" t="s">
        <v>1197</v>
      </c>
      <c r="I477" s="1680" t="s">
        <v>1100</v>
      </c>
      <c r="J477" s="1682">
        <v>0.6</v>
      </c>
      <c r="K477" s="1683">
        <v>0.56000000000000005</v>
      </c>
      <c r="L477" s="1684">
        <v>0</v>
      </c>
      <c r="M477" s="1681" t="s">
        <v>1435</v>
      </c>
      <c r="N477" s="1685">
        <v>0</v>
      </c>
    </row>
    <row r="478" spans="2:14" x14ac:dyDescent="0.25">
      <c r="B478" s="1718"/>
      <c r="C478" s="1678"/>
      <c r="D478" s="1679" t="s">
        <v>1033</v>
      </c>
      <c r="E478" s="1680">
        <v>0</v>
      </c>
      <c r="F478" s="1681" t="s">
        <v>311</v>
      </c>
      <c r="G478" s="1680" t="s">
        <v>311</v>
      </c>
      <c r="H478" s="1681" t="s">
        <v>1197</v>
      </c>
      <c r="I478" s="1680" t="s">
        <v>1100</v>
      </c>
      <c r="J478" s="1682">
        <v>6.2470000000000008</v>
      </c>
      <c r="K478" s="1683">
        <v>5.2620000000000005</v>
      </c>
      <c r="L478" s="1684">
        <v>0</v>
      </c>
      <c r="M478" s="1681" t="s">
        <v>1435</v>
      </c>
      <c r="N478" s="1685">
        <v>0</v>
      </c>
    </row>
    <row r="479" spans="2:14" x14ac:dyDescent="0.25">
      <c r="B479" s="1718"/>
      <c r="C479" s="1678"/>
      <c r="D479" s="1679" t="s">
        <v>1034</v>
      </c>
      <c r="E479" s="1680">
        <v>0</v>
      </c>
      <c r="F479" s="1681" t="s">
        <v>311</v>
      </c>
      <c r="G479" s="1680" t="s">
        <v>311</v>
      </c>
      <c r="H479" s="1681" t="s">
        <v>1197</v>
      </c>
      <c r="I479" s="1680" t="s">
        <v>1100</v>
      </c>
      <c r="J479" s="1682">
        <v>4.4500000000000011</v>
      </c>
      <c r="K479" s="1683">
        <v>3.1100000000000008</v>
      </c>
      <c r="L479" s="1684">
        <v>0</v>
      </c>
      <c r="M479" s="1681" t="s">
        <v>1435</v>
      </c>
      <c r="N479" s="1685">
        <v>0</v>
      </c>
    </row>
    <row r="480" spans="2:14" x14ac:dyDescent="0.25">
      <c r="B480" s="1718"/>
      <c r="C480" s="1678"/>
      <c r="D480" s="1679" t="s">
        <v>1035</v>
      </c>
      <c r="E480" s="1680">
        <v>0</v>
      </c>
      <c r="F480" s="1681" t="s">
        <v>311</v>
      </c>
      <c r="G480" s="1680" t="s">
        <v>311</v>
      </c>
      <c r="H480" s="1681" t="s">
        <v>1197</v>
      </c>
      <c r="I480" s="1680" t="s">
        <v>1100</v>
      </c>
      <c r="J480" s="1682">
        <v>0.19999999999999998</v>
      </c>
      <c r="K480" s="1683">
        <v>0.13</v>
      </c>
      <c r="L480" s="1684">
        <v>0</v>
      </c>
      <c r="M480" s="1681" t="s">
        <v>1435</v>
      </c>
      <c r="N480" s="1685">
        <v>0</v>
      </c>
    </row>
    <row r="481" spans="2:14" x14ac:dyDescent="0.25">
      <c r="B481" s="1718"/>
      <c r="C481" s="1678"/>
      <c r="D481" s="1679" t="s">
        <v>1036</v>
      </c>
      <c r="E481" s="1680">
        <v>0</v>
      </c>
      <c r="F481" s="1681" t="s">
        <v>311</v>
      </c>
      <c r="G481" s="1680" t="s">
        <v>311</v>
      </c>
      <c r="H481" s="1681" t="s">
        <v>1197</v>
      </c>
      <c r="I481" s="1680" t="s">
        <v>1100</v>
      </c>
      <c r="J481" s="1682">
        <v>0.5</v>
      </c>
      <c r="K481" s="1683">
        <v>0.41999999999999987</v>
      </c>
      <c r="L481" s="1684">
        <v>0</v>
      </c>
      <c r="M481" s="1681" t="s">
        <v>1435</v>
      </c>
      <c r="N481" s="1685">
        <v>0</v>
      </c>
    </row>
    <row r="482" spans="2:14" x14ac:dyDescent="0.25">
      <c r="B482" s="1718"/>
      <c r="C482" s="1678"/>
      <c r="D482" s="1679" t="s">
        <v>1037</v>
      </c>
      <c r="E482" s="1680">
        <v>0</v>
      </c>
      <c r="F482" s="1681" t="s">
        <v>311</v>
      </c>
      <c r="G482" s="1680" t="s">
        <v>311</v>
      </c>
      <c r="H482" s="1681" t="s">
        <v>1197</v>
      </c>
      <c r="I482" s="1680" t="s">
        <v>1100</v>
      </c>
      <c r="J482" s="1682">
        <v>27.05</v>
      </c>
      <c r="K482" s="1683">
        <v>24.030000000000005</v>
      </c>
      <c r="L482" s="1684">
        <v>0</v>
      </c>
      <c r="M482" s="1681" t="s">
        <v>1374</v>
      </c>
      <c r="N482" s="1685">
        <v>0</v>
      </c>
    </row>
    <row r="483" spans="2:14" x14ac:dyDescent="0.25">
      <c r="B483" s="1718"/>
      <c r="C483" s="1678"/>
      <c r="D483" s="1679" t="s">
        <v>1038</v>
      </c>
      <c r="E483" s="1680">
        <v>0</v>
      </c>
      <c r="F483" s="1681" t="s">
        <v>311</v>
      </c>
      <c r="G483" s="1680" t="s">
        <v>311</v>
      </c>
      <c r="H483" s="1681" t="s">
        <v>1197</v>
      </c>
      <c r="I483" s="1680" t="s">
        <v>1100</v>
      </c>
      <c r="J483" s="1682">
        <v>17.7</v>
      </c>
      <c r="K483" s="1683">
        <v>16.59</v>
      </c>
      <c r="L483" s="1684">
        <v>0</v>
      </c>
      <c r="M483" s="1681" t="s">
        <v>1864</v>
      </c>
      <c r="N483" s="1685">
        <v>0</v>
      </c>
    </row>
    <row r="484" spans="2:14" x14ac:dyDescent="0.25">
      <c r="B484" s="1718"/>
      <c r="C484" s="1678"/>
      <c r="D484" s="1679" t="s">
        <v>1039</v>
      </c>
      <c r="E484" s="1680">
        <v>0</v>
      </c>
      <c r="F484" s="1681" t="s">
        <v>311</v>
      </c>
      <c r="G484" s="1680" t="s">
        <v>311</v>
      </c>
      <c r="H484" s="1681" t="s">
        <v>1197</v>
      </c>
      <c r="I484" s="1680" t="s">
        <v>1100</v>
      </c>
      <c r="J484" s="1682">
        <v>3.7999999999999985E-2</v>
      </c>
      <c r="K484" s="1683">
        <v>3.7999999999999985E-2</v>
      </c>
      <c r="L484" s="1684">
        <v>0</v>
      </c>
      <c r="M484" s="1681" t="s">
        <v>1435</v>
      </c>
      <c r="N484" s="1685">
        <v>0</v>
      </c>
    </row>
    <row r="485" spans="2:14" x14ac:dyDescent="0.25">
      <c r="B485" s="1718"/>
      <c r="C485" s="1678" t="s">
        <v>268</v>
      </c>
      <c r="D485" s="1679" t="s">
        <v>1040</v>
      </c>
      <c r="E485" s="1680">
        <v>0</v>
      </c>
      <c r="F485" s="1681" t="s">
        <v>312</v>
      </c>
      <c r="G485" s="1680" t="s">
        <v>312</v>
      </c>
      <c r="H485" s="1681" t="s">
        <v>1197</v>
      </c>
      <c r="I485" s="1680" t="s">
        <v>1100</v>
      </c>
      <c r="J485" s="1682">
        <v>27.999999999999996</v>
      </c>
      <c r="K485" s="1683">
        <v>24.500000000000004</v>
      </c>
      <c r="L485" s="1684">
        <v>65482.849000000002</v>
      </c>
      <c r="M485" s="1681" t="s">
        <v>1374</v>
      </c>
      <c r="N485" s="1685">
        <v>31435971.16</v>
      </c>
    </row>
    <row r="486" spans="2:14" x14ac:dyDescent="0.25">
      <c r="B486" s="1718"/>
      <c r="C486" s="1678"/>
      <c r="D486" s="1679"/>
      <c r="E486" s="1680"/>
      <c r="F486" s="1681"/>
      <c r="G486" s="1680"/>
      <c r="H486" s="1681"/>
      <c r="I486" s="1680"/>
      <c r="J486" s="1682"/>
      <c r="K486" s="1683"/>
      <c r="L486" s="1684"/>
      <c r="M486" s="1681" t="s">
        <v>1435</v>
      </c>
      <c r="N486" s="1685">
        <v>28731.919999999998</v>
      </c>
    </row>
    <row r="487" spans="2:14" x14ac:dyDescent="0.25">
      <c r="B487" s="1718"/>
      <c r="C487" s="1678"/>
      <c r="D487" s="1679" t="s">
        <v>1041</v>
      </c>
      <c r="E487" s="1680">
        <v>0</v>
      </c>
      <c r="F487" s="1681" t="s">
        <v>312</v>
      </c>
      <c r="G487" s="1680" t="s">
        <v>312</v>
      </c>
      <c r="H487" s="1681" t="s">
        <v>1197</v>
      </c>
      <c r="I487" s="1680" t="s">
        <v>1100</v>
      </c>
      <c r="J487" s="1682">
        <v>32</v>
      </c>
      <c r="K487" s="1683">
        <v>28.799999999999994</v>
      </c>
      <c r="L487" s="1684">
        <v>108886.22999999998</v>
      </c>
      <c r="M487" s="1681" t="s">
        <v>1374</v>
      </c>
      <c r="N487" s="1685">
        <v>59391995.25</v>
      </c>
    </row>
    <row r="488" spans="2:14" x14ac:dyDescent="0.25">
      <c r="B488" s="1718"/>
      <c r="C488" s="1678" t="s">
        <v>1741</v>
      </c>
      <c r="D488" s="1679" t="s">
        <v>1742</v>
      </c>
      <c r="E488" s="1680">
        <v>0</v>
      </c>
      <c r="F488" s="1681" t="s">
        <v>311</v>
      </c>
      <c r="G488" s="1680" t="s">
        <v>311</v>
      </c>
      <c r="H488" s="1681" t="s">
        <v>1197</v>
      </c>
      <c r="I488" s="1680" t="s">
        <v>1100</v>
      </c>
      <c r="J488" s="1682">
        <v>1.0069999999999999</v>
      </c>
      <c r="K488" s="1683">
        <v>0.94999999999999973</v>
      </c>
      <c r="L488" s="1684">
        <v>1159.4999999999998</v>
      </c>
      <c r="M488" s="1681" t="s">
        <v>1374</v>
      </c>
      <c r="N488" s="1685">
        <v>356299.5</v>
      </c>
    </row>
    <row r="489" spans="2:14" x14ac:dyDescent="0.25">
      <c r="B489" s="1718"/>
      <c r="C489" s="1678" t="s">
        <v>270</v>
      </c>
      <c r="D489" s="1679" t="s">
        <v>1042</v>
      </c>
      <c r="E489" s="1680">
        <v>0</v>
      </c>
      <c r="F489" s="1681" t="s">
        <v>311</v>
      </c>
      <c r="G489" s="1680" t="s">
        <v>311</v>
      </c>
      <c r="H489" s="1681" t="s">
        <v>1196</v>
      </c>
      <c r="I489" s="1680" t="s">
        <v>1100</v>
      </c>
      <c r="J489" s="1682">
        <v>1.825</v>
      </c>
      <c r="K489" s="1683">
        <v>1.825</v>
      </c>
      <c r="L489" s="1684">
        <v>9.86</v>
      </c>
      <c r="M489" s="1681" t="s">
        <v>1435</v>
      </c>
      <c r="N489" s="1685">
        <v>702</v>
      </c>
    </row>
    <row r="490" spans="2:14" x14ac:dyDescent="0.25">
      <c r="B490" s="1718"/>
      <c r="C490" s="1678"/>
      <c r="D490" s="1679" t="s">
        <v>1043</v>
      </c>
      <c r="E490" s="1680">
        <v>0</v>
      </c>
      <c r="F490" s="1681" t="s">
        <v>313</v>
      </c>
      <c r="G490" s="1680" t="s">
        <v>313</v>
      </c>
      <c r="H490" s="1681" t="s">
        <v>1196</v>
      </c>
      <c r="I490" s="1680" t="s">
        <v>1100</v>
      </c>
      <c r="J490" s="1682">
        <v>0.79999999999999993</v>
      </c>
      <c r="K490" s="1683">
        <v>0.59799999999999998</v>
      </c>
      <c r="L490" s="1684">
        <v>0</v>
      </c>
      <c r="M490" s="1681"/>
      <c r="N490" s="1685"/>
    </row>
    <row r="491" spans="2:14" x14ac:dyDescent="0.25">
      <c r="B491" s="1718"/>
      <c r="C491" s="1678" t="s">
        <v>272</v>
      </c>
      <c r="D491" s="1679" t="s">
        <v>319</v>
      </c>
      <c r="E491" s="1680">
        <v>0</v>
      </c>
      <c r="F491" s="1681" t="s">
        <v>313</v>
      </c>
      <c r="G491" s="1680" t="s">
        <v>313</v>
      </c>
      <c r="H491" s="1681" t="s">
        <v>1196</v>
      </c>
      <c r="I491" s="1680" t="s">
        <v>1100</v>
      </c>
      <c r="J491" s="1682">
        <v>23.000000000000004</v>
      </c>
      <c r="K491" s="1683">
        <v>6.9999999999999991</v>
      </c>
      <c r="L491" s="1684">
        <v>0</v>
      </c>
      <c r="M491" s="1681" t="s">
        <v>1105</v>
      </c>
      <c r="N491" s="1685">
        <v>0</v>
      </c>
    </row>
    <row r="492" spans="2:14" x14ac:dyDescent="0.25">
      <c r="B492" s="1718"/>
      <c r="C492" s="1678" t="s">
        <v>274</v>
      </c>
      <c r="D492" s="1679" t="s">
        <v>1044</v>
      </c>
      <c r="E492" s="1680">
        <v>0</v>
      </c>
      <c r="F492" s="1681" t="s">
        <v>312</v>
      </c>
      <c r="G492" s="1680" t="s">
        <v>312</v>
      </c>
      <c r="H492" s="1681" t="s">
        <v>1196</v>
      </c>
      <c r="I492" s="1680" t="s">
        <v>1100</v>
      </c>
      <c r="J492" s="1682">
        <v>11.25</v>
      </c>
      <c r="K492" s="1683">
        <v>11.25</v>
      </c>
      <c r="L492" s="1684">
        <v>44576.130000000005</v>
      </c>
      <c r="M492" s="1681" t="s">
        <v>1374</v>
      </c>
      <c r="N492" s="1685">
        <v>18095383.66</v>
      </c>
    </row>
    <row r="493" spans="2:14" x14ac:dyDescent="0.25">
      <c r="B493" s="1718"/>
      <c r="C493" s="1678"/>
      <c r="D493" s="1679"/>
      <c r="E493" s="1680"/>
      <c r="F493" s="1681"/>
      <c r="G493" s="1680"/>
      <c r="H493" s="1681"/>
      <c r="I493" s="1680"/>
      <c r="J493" s="1682"/>
      <c r="K493" s="1683"/>
      <c r="L493" s="1684"/>
      <c r="M493" s="1681" t="s">
        <v>1435</v>
      </c>
      <c r="N493" s="1685">
        <v>508</v>
      </c>
    </row>
    <row r="494" spans="2:14" x14ac:dyDescent="0.25">
      <c r="B494" s="1718"/>
      <c r="C494" s="1678" t="s">
        <v>1745</v>
      </c>
      <c r="D494" s="1679" t="s">
        <v>1746</v>
      </c>
      <c r="E494" s="1680">
        <v>0</v>
      </c>
      <c r="F494" s="1681" t="s">
        <v>311</v>
      </c>
      <c r="G494" s="1680" t="s">
        <v>311</v>
      </c>
      <c r="H494" s="1681" t="s">
        <v>1197</v>
      </c>
      <c r="I494" s="1680" t="s">
        <v>1100</v>
      </c>
      <c r="J494" s="1682">
        <v>0.64</v>
      </c>
      <c r="K494" s="1683">
        <v>0.64</v>
      </c>
      <c r="L494" s="1684">
        <v>0</v>
      </c>
      <c r="M494" s="1681" t="s">
        <v>1435</v>
      </c>
      <c r="N494" s="1685">
        <v>0</v>
      </c>
    </row>
    <row r="495" spans="2:14" x14ac:dyDescent="0.25">
      <c r="B495" s="1718"/>
      <c r="C495" s="1678"/>
      <c r="D495" s="1679" t="s">
        <v>1747</v>
      </c>
      <c r="E495" s="1680">
        <v>0</v>
      </c>
      <c r="F495" s="1681" t="s">
        <v>311</v>
      </c>
      <c r="G495" s="1680" t="s">
        <v>311</v>
      </c>
      <c r="H495" s="1681" t="s">
        <v>1197</v>
      </c>
      <c r="I495" s="1680" t="s">
        <v>1100</v>
      </c>
      <c r="J495" s="1682">
        <v>0.83000000000000018</v>
      </c>
      <c r="K495" s="1683">
        <v>0.83000000000000018</v>
      </c>
      <c r="L495" s="1684">
        <v>0</v>
      </c>
      <c r="M495" s="1681" t="s">
        <v>1435</v>
      </c>
      <c r="N495" s="1685">
        <v>0</v>
      </c>
    </row>
    <row r="496" spans="2:14" x14ac:dyDescent="0.25">
      <c r="B496" s="1718"/>
      <c r="C496" s="1678"/>
      <c r="D496" s="1679" t="s">
        <v>1748</v>
      </c>
      <c r="E496" s="1680">
        <v>0</v>
      </c>
      <c r="F496" s="1681" t="s">
        <v>311</v>
      </c>
      <c r="G496" s="1680" t="s">
        <v>311</v>
      </c>
      <c r="H496" s="1681" t="s">
        <v>1197</v>
      </c>
      <c r="I496" s="1680" t="s">
        <v>1100</v>
      </c>
      <c r="J496" s="1682">
        <v>0.6</v>
      </c>
      <c r="K496" s="1683">
        <v>0.6</v>
      </c>
      <c r="L496" s="1684">
        <v>0</v>
      </c>
      <c r="M496" s="1681" t="s">
        <v>1435</v>
      </c>
      <c r="N496" s="1685">
        <v>0</v>
      </c>
    </row>
    <row r="497" spans="2:14" x14ac:dyDescent="0.25">
      <c r="B497" s="1718"/>
      <c r="C497" s="1678" t="s">
        <v>276</v>
      </c>
      <c r="D497" s="1679" t="s">
        <v>1045</v>
      </c>
      <c r="E497" s="1680">
        <v>0</v>
      </c>
      <c r="F497" s="1681" t="s">
        <v>311</v>
      </c>
      <c r="G497" s="1680" t="s">
        <v>311</v>
      </c>
      <c r="H497" s="1681" t="s">
        <v>1197</v>
      </c>
      <c r="I497" s="1680" t="s">
        <v>1100</v>
      </c>
      <c r="J497" s="1682">
        <v>0</v>
      </c>
      <c r="K497" s="1683">
        <v>0</v>
      </c>
      <c r="L497" s="1684">
        <v>2530.75</v>
      </c>
      <c r="M497" s="1681" t="s">
        <v>1374</v>
      </c>
      <c r="N497" s="1685">
        <v>1043148.2793000001</v>
      </c>
    </row>
    <row r="498" spans="2:14" x14ac:dyDescent="0.25">
      <c r="B498" s="1718"/>
      <c r="C498" s="1678" t="s">
        <v>1823</v>
      </c>
      <c r="D498" s="1679" t="s">
        <v>1825</v>
      </c>
      <c r="E498" s="1680">
        <v>0</v>
      </c>
      <c r="F498" s="1681" t="s">
        <v>311</v>
      </c>
      <c r="G498" s="1680" t="s">
        <v>311</v>
      </c>
      <c r="H498" s="1681" t="s">
        <v>1197</v>
      </c>
      <c r="I498" s="1680" t="s">
        <v>1100</v>
      </c>
      <c r="J498" s="1682">
        <v>0.77000000000000013</v>
      </c>
      <c r="K498" s="1683">
        <v>0.77000000000000013</v>
      </c>
      <c r="L498" s="1684">
        <v>0</v>
      </c>
      <c r="M498" s="1681" t="s">
        <v>1435</v>
      </c>
      <c r="N498" s="1685">
        <v>6</v>
      </c>
    </row>
    <row r="499" spans="2:14" x14ac:dyDescent="0.25">
      <c r="B499" s="1718"/>
      <c r="C499" s="1678" t="s">
        <v>1822</v>
      </c>
      <c r="D499" s="1679" t="s">
        <v>1569</v>
      </c>
      <c r="E499" s="1680">
        <v>0</v>
      </c>
      <c r="F499" s="1681" t="s">
        <v>311</v>
      </c>
      <c r="G499" s="1680" t="s">
        <v>311</v>
      </c>
      <c r="H499" s="1681" t="s">
        <v>1197</v>
      </c>
      <c r="I499" s="1680" t="s">
        <v>1100</v>
      </c>
      <c r="J499" s="1682">
        <v>0.36399999999999993</v>
      </c>
      <c r="K499" s="1683">
        <v>0.28999999999999998</v>
      </c>
      <c r="L499" s="1684">
        <v>4.609</v>
      </c>
      <c r="M499" s="1681" t="s">
        <v>1435</v>
      </c>
      <c r="N499" s="1685">
        <v>131</v>
      </c>
    </row>
    <row r="500" spans="2:14" x14ac:dyDescent="0.25">
      <c r="B500" s="1718"/>
      <c r="C500" s="1678" t="s">
        <v>280</v>
      </c>
      <c r="D500" s="1679" t="s">
        <v>1051</v>
      </c>
      <c r="E500" s="1680">
        <v>0</v>
      </c>
      <c r="F500" s="1681" t="s">
        <v>311</v>
      </c>
      <c r="G500" s="1680" t="s">
        <v>311</v>
      </c>
      <c r="H500" s="1681" t="s">
        <v>1197</v>
      </c>
      <c r="I500" s="1680" t="s">
        <v>1100</v>
      </c>
      <c r="J500" s="1682">
        <v>1.25</v>
      </c>
      <c r="K500" s="1683">
        <v>1</v>
      </c>
      <c r="L500" s="1684">
        <v>0</v>
      </c>
      <c r="M500" s="1681" t="s">
        <v>1435</v>
      </c>
      <c r="N500" s="1685">
        <v>0</v>
      </c>
    </row>
    <row r="501" spans="2:14" x14ac:dyDescent="0.25">
      <c r="B501" s="1718"/>
      <c r="C501" s="1678"/>
      <c r="D501" s="1679" t="s">
        <v>1052</v>
      </c>
      <c r="E501" s="1680">
        <v>0</v>
      </c>
      <c r="F501" s="1681" t="s">
        <v>311</v>
      </c>
      <c r="G501" s="1680" t="s">
        <v>311</v>
      </c>
      <c r="H501" s="1681" t="s">
        <v>1196</v>
      </c>
      <c r="I501" s="1680" t="s">
        <v>1100</v>
      </c>
      <c r="J501" s="1682">
        <v>4.3</v>
      </c>
      <c r="K501" s="1683">
        <v>2.8000000000000003</v>
      </c>
      <c r="L501" s="1684">
        <v>0</v>
      </c>
      <c r="M501" s="1681" t="s">
        <v>1435</v>
      </c>
      <c r="N501" s="1685">
        <v>0</v>
      </c>
    </row>
    <row r="502" spans="2:14" x14ac:dyDescent="0.25">
      <c r="B502" s="1718"/>
      <c r="C502" s="1678"/>
      <c r="D502" s="1679" t="s">
        <v>1169</v>
      </c>
      <c r="E502" s="1680">
        <v>0</v>
      </c>
      <c r="F502" s="1681" t="s">
        <v>311</v>
      </c>
      <c r="G502" s="1680" t="s">
        <v>311</v>
      </c>
      <c r="H502" s="1681" t="s">
        <v>1196</v>
      </c>
      <c r="I502" s="1680" t="s">
        <v>1100</v>
      </c>
      <c r="J502" s="1682">
        <v>3.2999999999999994</v>
      </c>
      <c r="K502" s="1683">
        <v>3.2999999999999994</v>
      </c>
      <c r="L502" s="1684">
        <v>20.276</v>
      </c>
      <c r="M502" s="1681" t="s">
        <v>1435</v>
      </c>
      <c r="N502" s="1685">
        <v>1439</v>
      </c>
    </row>
    <row r="503" spans="2:14" x14ac:dyDescent="0.25">
      <c r="B503" s="1718"/>
      <c r="C503" s="1678" t="s">
        <v>282</v>
      </c>
      <c r="D503" s="1679" t="s">
        <v>1053</v>
      </c>
      <c r="E503" s="1680">
        <v>0</v>
      </c>
      <c r="F503" s="1681" t="s">
        <v>311</v>
      </c>
      <c r="G503" s="1680" t="s">
        <v>311</v>
      </c>
      <c r="H503" s="1681" t="s">
        <v>1196</v>
      </c>
      <c r="I503" s="1680" t="s">
        <v>1100</v>
      </c>
      <c r="J503" s="1682">
        <v>3</v>
      </c>
      <c r="K503" s="1683">
        <v>2.9</v>
      </c>
      <c r="L503" s="1684">
        <v>68.250999999999991</v>
      </c>
      <c r="M503" s="1681" t="s">
        <v>1435</v>
      </c>
      <c r="N503" s="1685">
        <v>6865</v>
      </c>
    </row>
    <row r="504" spans="2:14" x14ac:dyDescent="0.25">
      <c r="B504" s="1718"/>
      <c r="C504" s="1678" t="s">
        <v>1749</v>
      </c>
      <c r="D504" s="1679" t="s">
        <v>1750</v>
      </c>
      <c r="E504" s="1680">
        <v>0</v>
      </c>
      <c r="F504" s="1681" t="s">
        <v>311</v>
      </c>
      <c r="G504" s="1680" t="s">
        <v>311</v>
      </c>
      <c r="H504" s="1681" t="s">
        <v>1197</v>
      </c>
      <c r="I504" s="1680" t="s">
        <v>1100</v>
      </c>
      <c r="J504" s="1682">
        <v>2.600000000000001</v>
      </c>
      <c r="K504" s="1683">
        <v>2</v>
      </c>
      <c r="L504" s="1684">
        <v>2427.5000000000005</v>
      </c>
      <c r="M504" s="1681" t="s">
        <v>1374</v>
      </c>
      <c r="N504" s="1685">
        <v>675569.40000000014</v>
      </c>
    </row>
    <row r="505" spans="2:14" x14ac:dyDescent="0.25">
      <c r="B505" s="1718"/>
      <c r="C505" s="1678" t="s">
        <v>1751</v>
      </c>
      <c r="D505" s="1679" t="s">
        <v>1752</v>
      </c>
      <c r="E505" s="1680">
        <v>0</v>
      </c>
      <c r="F505" s="1681" t="s">
        <v>311</v>
      </c>
      <c r="G505" s="1680" t="s">
        <v>311</v>
      </c>
      <c r="H505" s="1681" t="s">
        <v>1197</v>
      </c>
      <c r="I505" s="1680" t="s">
        <v>1100</v>
      </c>
      <c r="J505" s="1682">
        <v>4.1000000000000005</v>
      </c>
      <c r="K505" s="1683">
        <v>3.7999999999999989</v>
      </c>
      <c r="L505" s="1684">
        <v>410.21699999999998</v>
      </c>
      <c r="M505" s="1681" t="s">
        <v>1435</v>
      </c>
      <c r="N505" s="1685">
        <v>30864</v>
      </c>
    </row>
    <row r="506" spans="2:14" x14ac:dyDescent="0.25">
      <c r="B506" s="1718"/>
      <c r="C506" s="1678" t="s">
        <v>284</v>
      </c>
      <c r="D506" s="1679" t="s">
        <v>1054</v>
      </c>
      <c r="E506" s="1680">
        <v>0</v>
      </c>
      <c r="F506" s="1681" t="s">
        <v>313</v>
      </c>
      <c r="G506" s="1680" t="s">
        <v>313</v>
      </c>
      <c r="H506" s="1681" t="s">
        <v>1196</v>
      </c>
      <c r="I506" s="1680" t="s">
        <v>1100</v>
      </c>
      <c r="J506" s="1682">
        <v>15</v>
      </c>
      <c r="K506" s="1683">
        <v>12</v>
      </c>
      <c r="L506" s="1684">
        <v>21888.138999999999</v>
      </c>
      <c r="M506" s="1681" t="s">
        <v>1865</v>
      </c>
      <c r="N506" s="1685">
        <v>47995.19000000001</v>
      </c>
    </row>
    <row r="507" spans="2:14" x14ac:dyDescent="0.25">
      <c r="B507" s="1718"/>
      <c r="C507" s="1678"/>
      <c r="D507" s="1679"/>
      <c r="E507" s="1680"/>
      <c r="F507" s="1681"/>
      <c r="G507" s="1680"/>
      <c r="H507" s="1681"/>
      <c r="I507" s="1680"/>
      <c r="J507" s="1682"/>
      <c r="K507" s="1683"/>
      <c r="L507" s="1684"/>
      <c r="M507" s="1681" t="s">
        <v>1105</v>
      </c>
      <c r="N507" s="1685">
        <v>29143.47</v>
      </c>
    </row>
    <row r="508" spans="2:14" x14ac:dyDescent="0.25">
      <c r="B508" s="1718"/>
      <c r="C508" s="1678" t="s">
        <v>1714</v>
      </c>
      <c r="D508" s="1679" t="s">
        <v>1058</v>
      </c>
      <c r="E508" s="1680">
        <v>0</v>
      </c>
      <c r="F508" s="1681" t="s">
        <v>311</v>
      </c>
      <c r="G508" s="1680" t="s">
        <v>311</v>
      </c>
      <c r="H508" s="1681" t="s">
        <v>1196</v>
      </c>
      <c r="I508" s="1680" t="s">
        <v>1100</v>
      </c>
      <c r="J508" s="1682">
        <v>3</v>
      </c>
      <c r="K508" s="1683">
        <v>3</v>
      </c>
      <c r="L508" s="1684">
        <v>0</v>
      </c>
      <c r="M508" s="1681" t="s">
        <v>1435</v>
      </c>
      <c r="N508" s="1685">
        <v>0</v>
      </c>
    </row>
    <row r="509" spans="2:14" x14ac:dyDescent="0.25">
      <c r="B509" s="1718"/>
      <c r="C509" s="1678"/>
      <c r="D509" s="1679" t="s">
        <v>1059</v>
      </c>
      <c r="E509" s="1680">
        <v>0</v>
      </c>
      <c r="F509" s="1681" t="s">
        <v>312</v>
      </c>
      <c r="G509" s="1680" t="s">
        <v>312</v>
      </c>
      <c r="H509" s="1681" t="s">
        <v>1196</v>
      </c>
      <c r="I509" s="1680" t="s">
        <v>1100</v>
      </c>
      <c r="J509" s="1682">
        <v>41.75</v>
      </c>
      <c r="K509" s="1683">
        <v>37.5</v>
      </c>
      <c r="L509" s="1684">
        <v>68259.512999999992</v>
      </c>
      <c r="M509" s="1681" t="s">
        <v>1374</v>
      </c>
      <c r="N509" s="1685">
        <v>16229284</v>
      </c>
    </row>
    <row r="510" spans="2:14" x14ac:dyDescent="0.25">
      <c r="B510" s="1718"/>
      <c r="C510" s="1678"/>
      <c r="D510" s="1679"/>
      <c r="E510" s="1680"/>
      <c r="F510" s="1681"/>
      <c r="G510" s="1680"/>
      <c r="H510" s="1681"/>
      <c r="I510" s="1680"/>
      <c r="J510" s="1682"/>
      <c r="K510" s="1683"/>
      <c r="L510" s="1684"/>
      <c r="M510" s="1681" t="s">
        <v>1435</v>
      </c>
      <c r="N510" s="1685">
        <v>539280</v>
      </c>
    </row>
    <row r="511" spans="2:14" x14ac:dyDescent="0.25">
      <c r="B511" s="1718"/>
      <c r="C511" s="1678"/>
      <c r="D511" s="1679" t="s">
        <v>1060</v>
      </c>
      <c r="E511" s="1680">
        <v>0</v>
      </c>
      <c r="F511" s="1681" t="s">
        <v>311</v>
      </c>
      <c r="G511" s="1680" t="s">
        <v>311</v>
      </c>
      <c r="H511" s="1681" t="s">
        <v>1197</v>
      </c>
      <c r="I511" s="1680" t="s">
        <v>1100</v>
      </c>
      <c r="J511" s="1682">
        <v>0.79999999999999993</v>
      </c>
      <c r="K511" s="1683">
        <v>0.75</v>
      </c>
      <c r="L511" s="1684">
        <v>0</v>
      </c>
      <c r="M511" s="1681" t="s">
        <v>1435</v>
      </c>
      <c r="N511" s="1685">
        <v>18.5</v>
      </c>
    </row>
    <row r="512" spans="2:14" x14ac:dyDescent="0.25">
      <c r="B512" s="1718"/>
      <c r="C512" s="1678"/>
      <c r="D512" s="1679" t="s">
        <v>1061</v>
      </c>
      <c r="E512" s="1680">
        <v>0</v>
      </c>
      <c r="F512" s="1681" t="s">
        <v>311</v>
      </c>
      <c r="G512" s="1680" t="s">
        <v>311</v>
      </c>
      <c r="H512" s="1681" t="s">
        <v>1197</v>
      </c>
      <c r="I512" s="1680" t="s">
        <v>1100</v>
      </c>
      <c r="J512" s="1682">
        <v>0.79999999999999993</v>
      </c>
      <c r="K512" s="1683">
        <v>0.75</v>
      </c>
      <c r="L512" s="1684">
        <v>0</v>
      </c>
      <c r="M512" s="1681" t="s">
        <v>1435</v>
      </c>
      <c r="N512" s="1685">
        <v>18.5</v>
      </c>
    </row>
    <row r="513" spans="2:14" x14ac:dyDescent="0.25">
      <c r="B513" s="1718"/>
      <c r="C513" s="1678" t="s">
        <v>286</v>
      </c>
      <c r="D513" s="1679" t="s">
        <v>1062</v>
      </c>
      <c r="E513" s="1680">
        <v>0</v>
      </c>
      <c r="F513" s="1681" t="s">
        <v>311</v>
      </c>
      <c r="G513" s="1680" t="s">
        <v>311</v>
      </c>
      <c r="H513" s="1681" t="s">
        <v>1196</v>
      </c>
      <c r="I513" s="1680" t="s">
        <v>1100</v>
      </c>
      <c r="J513" s="1682">
        <v>2.0399999999999996</v>
      </c>
      <c r="K513" s="1683">
        <v>1.5</v>
      </c>
      <c r="L513" s="1684">
        <v>0</v>
      </c>
      <c r="M513" s="1681" t="s">
        <v>1435</v>
      </c>
      <c r="N513" s="1685">
        <v>0</v>
      </c>
    </row>
    <row r="514" spans="2:14" x14ac:dyDescent="0.25">
      <c r="B514" s="1718"/>
      <c r="C514" s="1678"/>
      <c r="D514" s="1679" t="s">
        <v>1063</v>
      </c>
      <c r="E514" s="1680">
        <v>0</v>
      </c>
      <c r="F514" s="1681" t="s">
        <v>311</v>
      </c>
      <c r="G514" s="1680" t="s">
        <v>311</v>
      </c>
      <c r="H514" s="1681" t="s">
        <v>1196</v>
      </c>
      <c r="I514" s="1680" t="s">
        <v>1100</v>
      </c>
      <c r="J514" s="1682">
        <v>7.5</v>
      </c>
      <c r="K514" s="1683">
        <v>6</v>
      </c>
      <c r="L514" s="1684">
        <v>0</v>
      </c>
      <c r="M514" s="1681" t="s">
        <v>1435</v>
      </c>
      <c r="N514" s="1685">
        <v>0</v>
      </c>
    </row>
    <row r="515" spans="2:14" x14ac:dyDescent="0.25">
      <c r="B515" s="1718"/>
      <c r="C515" s="1678"/>
      <c r="D515" s="1679" t="s">
        <v>1064</v>
      </c>
      <c r="E515" s="1680">
        <v>0</v>
      </c>
      <c r="F515" s="1681" t="s">
        <v>311</v>
      </c>
      <c r="G515" s="1680" t="s">
        <v>311</v>
      </c>
      <c r="H515" s="1681" t="s">
        <v>1197</v>
      </c>
      <c r="I515" s="1680" t="s">
        <v>1100</v>
      </c>
      <c r="J515" s="1682">
        <v>0.8999999999999998</v>
      </c>
      <c r="K515" s="1683">
        <v>0.7200000000000002</v>
      </c>
      <c r="L515" s="1684">
        <v>0</v>
      </c>
      <c r="M515" s="1681" t="s">
        <v>1435</v>
      </c>
      <c r="N515" s="1685">
        <v>0</v>
      </c>
    </row>
    <row r="516" spans="2:14" x14ac:dyDescent="0.25">
      <c r="B516" s="1718"/>
      <c r="C516" s="1678"/>
      <c r="D516" s="1679" t="s">
        <v>1065</v>
      </c>
      <c r="E516" s="1680">
        <v>0</v>
      </c>
      <c r="F516" s="1681" t="s">
        <v>311</v>
      </c>
      <c r="G516" s="1680" t="s">
        <v>311</v>
      </c>
      <c r="H516" s="1681" t="s">
        <v>1196</v>
      </c>
      <c r="I516" s="1680" t="s">
        <v>1100</v>
      </c>
      <c r="J516" s="1682">
        <v>2.1</v>
      </c>
      <c r="K516" s="1683">
        <v>1.6799999999999995</v>
      </c>
      <c r="L516" s="1684">
        <v>0</v>
      </c>
      <c r="M516" s="1681" t="s">
        <v>1435</v>
      </c>
      <c r="N516" s="1685">
        <v>0</v>
      </c>
    </row>
    <row r="517" spans="2:14" x14ac:dyDescent="0.25">
      <c r="B517" s="1718"/>
      <c r="C517" s="1678"/>
      <c r="D517" s="1679" t="s">
        <v>1066</v>
      </c>
      <c r="E517" s="1680">
        <v>0</v>
      </c>
      <c r="F517" s="1681" t="s">
        <v>311</v>
      </c>
      <c r="G517" s="1680" t="s">
        <v>311</v>
      </c>
      <c r="H517" s="1681" t="s">
        <v>1197</v>
      </c>
      <c r="I517" s="1680" t="s">
        <v>1100</v>
      </c>
      <c r="J517" s="1682">
        <v>3.4999999999999996</v>
      </c>
      <c r="K517" s="1683">
        <v>2.5499999999999994</v>
      </c>
      <c r="L517" s="1684">
        <v>0</v>
      </c>
      <c r="M517" s="1681" t="s">
        <v>1435</v>
      </c>
      <c r="N517" s="1685">
        <v>0</v>
      </c>
    </row>
    <row r="518" spans="2:14" x14ac:dyDescent="0.25">
      <c r="B518" s="1718"/>
      <c r="C518" s="1678" t="s">
        <v>288</v>
      </c>
      <c r="D518" s="1679" t="s">
        <v>1067</v>
      </c>
      <c r="E518" s="1680">
        <v>0</v>
      </c>
      <c r="F518" s="1681" t="s">
        <v>311</v>
      </c>
      <c r="G518" s="1680" t="s">
        <v>311</v>
      </c>
      <c r="H518" s="1681" t="s">
        <v>1197</v>
      </c>
      <c r="I518" s="1680" t="s">
        <v>1100</v>
      </c>
      <c r="J518" s="1682">
        <v>3.4249999999999989</v>
      </c>
      <c r="K518" s="1683">
        <v>2.2000000000000002</v>
      </c>
      <c r="L518" s="1684">
        <v>0</v>
      </c>
      <c r="M518" s="1681" t="s">
        <v>1435</v>
      </c>
      <c r="N518" s="1685">
        <v>0</v>
      </c>
    </row>
    <row r="519" spans="2:14" x14ac:dyDescent="0.25">
      <c r="B519" s="1718"/>
      <c r="C519" s="1678"/>
      <c r="D519" s="1679" t="s">
        <v>1069</v>
      </c>
      <c r="E519" s="1680">
        <v>0</v>
      </c>
      <c r="F519" s="1681" t="s">
        <v>311</v>
      </c>
      <c r="G519" s="1680" t="s">
        <v>311</v>
      </c>
      <c r="H519" s="1681" t="s">
        <v>1197</v>
      </c>
      <c r="I519" s="1680" t="s">
        <v>1100</v>
      </c>
      <c r="J519" s="1682">
        <v>6</v>
      </c>
      <c r="K519" s="1683">
        <v>0</v>
      </c>
      <c r="L519" s="1684">
        <v>0</v>
      </c>
      <c r="M519" s="1681" t="s">
        <v>1435</v>
      </c>
      <c r="N519" s="1685">
        <v>0</v>
      </c>
    </row>
    <row r="520" spans="2:14" x14ac:dyDescent="0.25">
      <c r="B520" s="1718"/>
      <c r="C520" s="1678"/>
      <c r="D520" s="1679" t="s">
        <v>1071</v>
      </c>
      <c r="E520" s="1680">
        <v>0</v>
      </c>
      <c r="F520" s="1681" t="s">
        <v>311</v>
      </c>
      <c r="G520" s="1680" t="s">
        <v>311</v>
      </c>
      <c r="H520" s="1681" t="s">
        <v>1197</v>
      </c>
      <c r="I520" s="1680" t="s">
        <v>1100</v>
      </c>
      <c r="J520" s="1682">
        <v>3.6499999999999977</v>
      </c>
      <c r="K520" s="1683">
        <v>2.4000000000000008</v>
      </c>
      <c r="L520" s="1684">
        <v>0</v>
      </c>
      <c r="M520" s="1681" t="s">
        <v>1435</v>
      </c>
      <c r="N520" s="1685">
        <v>0</v>
      </c>
    </row>
    <row r="521" spans="2:14" x14ac:dyDescent="0.25">
      <c r="B521" s="1718"/>
      <c r="C521" s="1678"/>
      <c r="D521" s="1679" t="s">
        <v>1068</v>
      </c>
      <c r="E521" s="1680">
        <v>0</v>
      </c>
      <c r="F521" s="1681" t="s">
        <v>311</v>
      </c>
      <c r="G521" s="1680" t="s">
        <v>311</v>
      </c>
      <c r="H521" s="1681" t="s">
        <v>1197</v>
      </c>
      <c r="I521" s="1680" t="s">
        <v>1100</v>
      </c>
      <c r="J521" s="1682">
        <v>1.5999999999999999</v>
      </c>
      <c r="K521" s="1683">
        <v>1</v>
      </c>
      <c r="L521" s="1684">
        <v>0</v>
      </c>
      <c r="M521" s="1681" t="s">
        <v>1435</v>
      </c>
      <c r="N521" s="1685">
        <v>0</v>
      </c>
    </row>
    <row r="522" spans="2:14" x14ac:dyDescent="0.25">
      <c r="B522" s="1718"/>
      <c r="C522" s="1678"/>
      <c r="D522" s="1679" t="s">
        <v>1072</v>
      </c>
      <c r="E522" s="1680">
        <v>0</v>
      </c>
      <c r="F522" s="1681" t="s">
        <v>311</v>
      </c>
      <c r="G522" s="1680" t="s">
        <v>311</v>
      </c>
      <c r="H522" s="1681" t="s">
        <v>1197</v>
      </c>
      <c r="I522" s="1680" t="s">
        <v>1100</v>
      </c>
      <c r="J522" s="1682">
        <v>1.825</v>
      </c>
      <c r="K522" s="1683">
        <v>1.2</v>
      </c>
      <c r="L522" s="1684">
        <v>0</v>
      </c>
      <c r="M522" s="1681" t="s">
        <v>1435</v>
      </c>
      <c r="N522" s="1685">
        <v>0</v>
      </c>
    </row>
    <row r="523" spans="2:14" x14ac:dyDescent="0.25">
      <c r="B523" s="1718"/>
      <c r="C523" s="1678"/>
      <c r="D523" s="1679" t="s">
        <v>1070</v>
      </c>
      <c r="E523" s="1680">
        <v>0</v>
      </c>
      <c r="F523" s="1681" t="s">
        <v>311</v>
      </c>
      <c r="G523" s="1680" t="s">
        <v>311</v>
      </c>
      <c r="H523" s="1681" t="s">
        <v>1197</v>
      </c>
      <c r="I523" s="1680" t="s">
        <v>1100</v>
      </c>
      <c r="J523" s="1682">
        <v>1.825</v>
      </c>
      <c r="K523" s="1683">
        <v>1.2</v>
      </c>
      <c r="L523" s="1684">
        <v>0</v>
      </c>
      <c r="M523" s="1681" t="s">
        <v>1435</v>
      </c>
      <c r="N523" s="1685">
        <v>0</v>
      </c>
    </row>
    <row r="524" spans="2:14" ht="17.25" thickBot="1" x14ac:dyDescent="0.3">
      <c r="B524" s="1719"/>
      <c r="C524" s="1703" t="s">
        <v>1570</v>
      </c>
      <c r="D524" s="1704" t="s">
        <v>1753</v>
      </c>
      <c r="E524" s="1705">
        <v>0</v>
      </c>
      <c r="F524" s="1706" t="s">
        <v>311</v>
      </c>
      <c r="G524" s="1705" t="s">
        <v>311</v>
      </c>
      <c r="H524" s="1706" t="s">
        <v>1197</v>
      </c>
      <c r="I524" s="1705" t="s">
        <v>1100</v>
      </c>
      <c r="J524" s="1707">
        <v>8</v>
      </c>
      <c r="K524" s="1708">
        <v>5.6530000000000014</v>
      </c>
      <c r="L524" s="1709">
        <v>507.25999999999993</v>
      </c>
      <c r="M524" s="1706" t="s">
        <v>1435</v>
      </c>
      <c r="N524" s="1710">
        <v>32415.24</v>
      </c>
    </row>
    <row r="525" spans="2:14" ht="18" thickTop="1" thickBot="1" x14ac:dyDescent="0.3">
      <c r="B525" s="1711" t="s">
        <v>1318</v>
      </c>
      <c r="C525" s="1712"/>
      <c r="D525" s="1712"/>
      <c r="E525" s="1713"/>
      <c r="F525" s="1713"/>
      <c r="G525" s="1713"/>
      <c r="H525" s="1713"/>
      <c r="I525" s="1713"/>
      <c r="J525" s="1714">
        <v>1013.94</v>
      </c>
      <c r="K525" s="1715">
        <v>810.27299999999991</v>
      </c>
      <c r="L525" s="1716">
        <v>1042975.3360905143</v>
      </c>
      <c r="M525" s="1713"/>
      <c r="N525" s="1717"/>
    </row>
    <row r="526" spans="2:14" ht="18" thickTop="1" thickBot="1" x14ac:dyDescent="0.3">
      <c r="B526" s="1695" t="s">
        <v>290</v>
      </c>
      <c r="C526" s="1696"/>
      <c r="D526" s="1696"/>
      <c r="E526" s="1697"/>
      <c r="F526" s="1697"/>
      <c r="G526" s="1697"/>
      <c r="H526" s="1697"/>
      <c r="I526" s="1697"/>
      <c r="J526" s="1698">
        <v>9010.149999999996</v>
      </c>
      <c r="K526" s="1699">
        <v>8233.5299999999934</v>
      </c>
      <c r="L526" s="1700">
        <v>29348357.637090515</v>
      </c>
      <c r="M526" s="1697"/>
      <c r="N526" s="1701"/>
    </row>
    <row r="527" spans="2:14" x14ac:dyDescent="0.25">
      <c r="B527" s="549" t="s">
        <v>1900</v>
      </c>
      <c r="J527" s="1670"/>
      <c r="K527" s="1670"/>
      <c r="N527" s="1686"/>
    </row>
    <row r="528" spans="2:14" customFormat="1" ht="15" x14ac:dyDescent="0.25"/>
    <row r="529" customFormat="1" ht="15" x14ac:dyDescent="0.25"/>
    <row r="530" customFormat="1" ht="15" x14ac:dyDescent="0.25"/>
    <row r="531" customFormat="1" ht="15" x14ac:dyDescent="0.25"/>
    <row r="532" customFormat="1" ht="15" x14ac:dyDescent="0.25"/>
    <row r="533" customFormat="1" ht="15" x14ac:dyDescent="0.25"/>
    <row r="534" customFormat="1" ht="15" x14ac:dyDescent="0.25"/>
    <row r="535" customFormat="1" ht="15" x14ac:dyDescent="0.25"/>
    <row r="536" customFormat="1" ht="15" x14ac:dyDescent="0.25"/>
    <row r="537" customFormat="1" ht="15" x14ac:dyDescent="0.25"/>
    <row r="538" customFormat="1" ht="15" x14ac:dyDescent="0.25"/>
    <row r="539" customFormat="1" ht="15" x14ac:dyDescent="0.25"/>
    <row r="540" customFormat="1" ht="15" x14ac:dyDescent="0.25"/>
    <row r="541" customFormat="1" ht="15" x14ac:dyDescent="0.25"/>
    <row r="542" customFormat="1" ht="15" x14ac:dyDescent="0.25"/>
    <row r="543" customFormat="1" ht="15" x14ac:dyDescent="0.25"/>
    <row r="544" customFormat="1" ht="15" x14ac:dyDescent="0.25"/>
    <row r="545" customFormat="1" ht="15" x14ac:dyDescent="0.25"/>
    <row r="546" customFormat="1" ht="15" x14ac:dyDescent="0.25"/>
    <row r="547" customFormat="1" ht="15" x14ac:dyDescent="0.25"/>
    <row r="548" customFormat="1" ht="15" x14ac:dyDescent="0.25"/>
    <row r="549" customFormat="1" ht="15" x14ac:dyDescent="0.25"/>
    <row r="550" customFormat="1" ht="15" x14ac:dyDescent="0.25"/>
    <row r="551" customFormat="1" ht="15" x14ac:dyDescent="0.25"/>
    <row r="552" customFormat="1" ht="15" x14ac:dyDescent="0.25"/>
    <row r="553" customFormat="1" ht="15" x14ac:dyDescent="0.25"/>
    <row r="554" customFormat="1" ht="15" x14ac:dyDescent="0.25"/>
    <row r="555" customFormat="1" ht="15" x14ac:dyDescent="0.25"/>
    <row r="556" customFormat="1" ht="15" x14ac:dyDescent="0.25"/>
    <row r="557" customFormat="1" ht="15" x14ac:dyDescent="0.25"/>
    <row r="558" customFormat="1" ht="15" x14ac:dyDescent="0.25"/>
    <row r="559" customFormat="1" ht="15" x14ac:dyDescent="0.25"/>
    <row r="560" customFormat="1" ht="15" x14ac:dyDescent="0.25"/>
    <row r="561" customFormat="1" ht="15" x14ac:dyDescent="0.25"/>
    <row r="562" customFormat="1" ht="15" x14ac:dyDescent="0.25"/>
    <row r="563" customFormat="1" ht="15" x14ac:dyDescent="0.25"/>
    <row r="564" customFormat="1" ht="15" x14ac:dyDescent="0.25"/>
    <row r="565" customFormat="1" ht="15" x14ac:dyDescent="0.25"/>
    <row r="566" customFormat="1" ht="15" x14ac:dyDescent="0.25"/>
    <row r="567" customFormat="1" ht="15" x14ac:dyDescent="0.25"/>
    <row r="568" customFormat="1" ht="15" x14ac:dyDescent="0.25"/>
    <row r="569" customFormat="1" ht="15" x14ac:dyDescent="0.25"/>
    <row r="570" customFormat="1" ht="15" x14ac:dyDescent="0.25"/>
    <row r="571" customFormat="1" ht="15" x14ac:dyDescent="0.25"/>
    <row r="572" customFormat="1" ht="15" x14ac:dyDescent="0.25"/>
    <row r="573" customFormat="1" ht="15" x14ac:dyDescent="0.25"/>
    <row r="574" customFormat="1" ht="15" x14ac:dyDescent="0.25"/>
    <row r="575" customFormat="1" ht="15" x14ac:dyDescent="0.25"/>
    <row r="576" customFormat="1" ht="15" x14ac:dyDescent="0.25"/>
    <row r="577" customFormat="1" ht="15" x14ac:dyDescent="0.25"/>
    <row r="578" customFormat="1" ht="15" x14ac:dyDescent="0.25"/>
    <row r="579" customFormat="1" ht="15" x14ac:dyDescent="0.25"/>
    <row r="580" customFormat="1" ht="15" x14ac:dyDescent="0.25"/>
    <row r="581" customFormat="1" ht="15" x14ac:dyDescent="0.25"/>
    <row r="582" customFormat="1" ht="15" x14ac:dyDescent="0.25"/>
    <row r="583" customFormat="1" ht="15" x14ac:dyDescent="0.25"/>
    <row r="584" customFormat="1" ht="15" x14ac:dyDescent="0.25"/>
    <row r="585" customFormat="1" ht="15" x14ac:dyDescent="0.25"/>
    <row r="586" customFormat="1" ht="15" x14ac:dyDescent="0.25"/>
    <row r="587" customFormat="1" ht="15" x14ac:dyDescent="0.25"/>
    <row r="588" customFormat="1" ht="15" x14ac:dyDescent="0.25"/>
    <row r="589" customFormat="1" ht="15" x14ac:dyDescent="0.25"/>
    <row r="590" customFormat="1" ht="15" x14ac:dyDescent="0.25"/>
    <row r="591" customFormat="1" ht="15" x14ac:dyDescent="0.25"/>
    <row r="592" customFormat="1" ht="15" x14ac:dyDescent="0.25"/>
    <row r="593" customFormat="1" ht="15" x14ac:dyDescent="0.25"/>
    <row r="594" customFormat="1" ht="15" x14ac:dyDescent="0.25"/>
    <row r="595" customFormat="1" ht="15" x14ac:dyDescent="0.25"/>
    <row r="596" customFormat="1" ht="15" x14ac:dyDescent="0.25"/>
    <row r="597" customFormat="1" ht="15" x14ac:dyDescent="0.25"/>
    <row r="598" customFormat="1" ht="15" x14ac:dyDescent="0.25"/>
    <row r="599" customFormat="1" ht="15" x14ac:dyDescent="0.25"/>
    <row r="600" customFormat="1" ht="15" x14ac:dyDescent="0.25"/>
    <row r="601" customFormat="1" ht="15" x14ac:dyDescent="0.25"/>
    <row r="602" customFormat="1" ht="15" x14ac:dyDescent="0.25"/>
    <row r="603" customFormat="1" ht="15" x14ac:dyDescent="0.25"/>
    <row r="604" customFormat="1" ht="15" x14ac:dyDescent="0.25"/>
    <row r="605" customFormat="1" ht="15" x14ac:dyDescent="0.25"/>
    <row r="606" customFormat="1" ht="15" x14ac:dyDescent="0.25"/>
    <row r="607" customFormat="1" ht="15" x14ac:dyDescent="0.25"/>
    <row r="608" customFormat="1" ht="15" x14ac:dyDescent="0.25"/>
    <row r="609" customFormat="1" ht="15" x14ac:dyDescent="0.25"/>
    <row r="610" customFormat="1" ht="15" x14ac:dyDescent="0.25"/>
    <row r="611" customFormat="1" ht="15" x14ac:dyDescent="0.25"/>
    <row r="612" customFormat="1" ht="15" x14ac:dyDescent="0.25"/>
    <row r="613" customFormat="1" ht="15" x14ac:dyDescent="0.25"/>
    <row r="614" customFormat="1" ht="15" x14ac:dyDescent="0.25"/>
    <row r="615" customFormat="1" ht="15" x14ac:dyDescent="0.25"/>
    <row r="616" customFormat="1" ht="15" x14ac:dyDescent="0.25"/>
    <row r="617" customFormat="1" ht="15" x14ac:dyDescent="0.25"/>
    <row r="618" customFormat="1" ht="15" x14ac:dyDescent="0.25"/>
    <row r="619" customFormat="1" ht="15" x14ac:dyDescent="0.25"/>
    <row r="620" customFormat="1" ht="15" x14ac:dyDescent="0.25"/>
    <row r="621" customFormat="1" ht="15" x14ac:dyDescent="0.25"/>
    <row r="622" customFormat="1" ht="15" x14ac:dyDescent="0.25"/>
    <row r="623" customFormat="1" ht="15" x14ac:dyDescent="0.25"/>
    <row r="624" customFormat="1" ht="15" x14ac:dyDescent="0.25"/>
    <row r="625" customFormat="1" ht="15" x14ac:dyDescent="0.25"/>
    <row r="626" customFormat="1" ht="15" x14ac:dyDescent="0.25"/>
    <row r="627" customFormat="1" ht="15" x14ac:dyDescent="0.25"/>
    <row r="628" customFormat="1" ht="15" x14ac:dyDescent="0.25"/>
    <row r="629" customFormat="1" ht="15" x14ac:dyDescent="0.25"/>
    <row r="630" customFormat="1" ht="15" x14ac:dyDescent="0.25"/>
    <row r="631" customFormat="1" ht="15" x14ac:dyDescent="0.25"/>
    <row r="632" customFormat="1" ht="15" x14ac:dyDescent="0.25"/>
    <row r="633" customFormat="1" ht="15" x14ac:dyDescent="0.25"/>
    <row r="634" customFormat="1" ht="15" x14ac:dyDescent="0.25"/>
    <row r="635" customFormat="1" ht="15" x14ac:dyDescent="0.25"/>
    <row r="636" customFormat="1" ht="15" x14ac:dyDescent="0.25"/>
    <row r="637" customFormat="1" ht="15" x14ac:dyDescent="0.25"/>
    <row r="638" customFormat="1" ht="15" x14ac:dyDescent="0.25"/>
    <row r="639" customFormat="1" ht="15" x14ac:dyDescent="0.25"/>
    <row r="640" customFormat="1" ht="15" x14ac:dyDescent="0.25"/>
    <row r="641" customFormat="1" ht="15" x14ac:dyDescent="0.25"/>
    <row r="642" customFormat="1" ht="15" x14ac:dyDescent="0.25"/>
    <row r="643" customFormat="1" ht="15" x14ac:dyDescent="0.25"/>
    <row r="644" customFormat="1" ht="15" x14ac:dyDescent="0.25"/>
    <row r="645" customFormat="1" ht="15" x14ac:dyDescent="0.25"/>
  </sheetData>
  <autoFilter ref="A3:N527" xr:uid="{00000000-0001-0000-2700-000000000000}"/>
  <printOptions horizontalCentered="1"/>
  <pageMargins left="0.78740157480314965" right="0.59055118110236227" top="0.59055118110236227" bottom="0.78740157480314965" header="0.31496062992125984" footer="0.31496062992125984"/>
  <pageSetup paperSize="9" scale="39" fitToHeight="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AW234"/>
  <sheetViews>
    <sheetView view="pageBreakPreview" zoomScale="80" zoomScaleNormal="70" zoomScaleSheetLayoutView="80" workbookViewId="0">
      <pane ySplit="5" topLeftCell="A6" activePane="bottomLeft" state="frozen"/>
      <selection activeCell="D2" sqref="D2"/>
      <selection pane="bottomLeft" activeCell="C148" sqref="C148"/>
    </sheetView>
  </sheetViews>
  <sheetFormatPr baseColWidth="10" defaultColWidth="11.42578125" defaultRowHeight="16.5" x14ac:dyDescent="0.3"/>
  <cols>
    <col min="1" max="1" width="3.5703125" style="24" customWidth="1"/>
    <col min="2" max="2" width="7.28515625" style="24" customWidth="1"/>
    <col min="3" max="3" width="73.28515625" style="24" customWidth="1"/>
    <col min="4" max="5" width="21.140625" style="24" customWidth="1"/>
    <col min="6" max="8" width="14.42578125" style="24" customWidth="1"/>
    <col min="9" max="9" width="4.42578125" style="24" bestFit="1" customWidth="1"/>
    <col min="10" max="10" width="11.42578125" style="47"/>
    <col min="11" max="11" width="59.85546875" style="47" bestFit="1" customWidth="1"/>
    <col min="12" max="12" width="28.85546875" style="47" bestFit="1" customWidth="1"/>
    <col min="13" max="13" width="11.42578125" style="47"/>
    <col min="14" max="14" width="59.85546875" style="47" bestFit="1" customWidth="1"/>
    <col min="15" max="15" width="26.140625" style="47" bestFit="1" customWidth="1"/>
    <col min="16" max="16" width="4.28515625" style="47" bestFit="1" customWidth="1"/>
    <col min="17" max="17" width="3.5703125" style="47" bestFit="1" customWidth="1"/>
    <col min="18" max="18" width="3.28515625" style="47" customWidth="1"/>
    <col min="19" max="19" width="14.28515625" style="47" bestFit="1" customWidth="1"/>
    <col min="20" max="20" width="12.42578125" style="47" customWidth="1"/>
    <col min="21" max="21" width="54.7109375" style="47" bestFit="1" customWidth="1"/>
    <col min="22" max="22" width="27.7109375" style="47" bestFit="1" customWidth="1"/>
    <col min="23" max="23" width="17.140625" style="47" bestFit="1" customWidth="1"/>
    <col min="24" max="25" width="11.140625" style="47" bestFit="1" customWidth="1"/>
    <col min="26" max="49" width="11.42578125" style="47"/>
    <col min="50" max="16384" width="11.42578125" style="24"/>
  </cols>
  <sheetData>
    <row r="1" spans="1:49" s="73" customFormat="1" x14ac:dyDescent="0.3">
      <c r="A1" s="124" t="s">
        <v>881</v>
      </c>
      <c r="C1" s="100"/>
      <c r="D1" s="125"/>
      <c r="E1" s="125"/>
      <c r="F1" s="125"/>
      <c r="G1" s="125"/>
      <c r="H1" s="125"/>
      <c r="I1" s="75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514" t="s">
        <v>165</v>
      </c>
      <c r="V1" s="513" t="s">
        <v>166</v>
      </c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</row>
    <row r="2" spans="1:49" s="125" customFormat="1" ht="17.25" thickBot="1" x14ac:dyDescent="0.35">
      <c r="A2" s="75"/>
      <c r="B2" s="126"/>
      <c r="C2" s="127"/>
      <c r="I2" s="7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14" t="s">
        <v>163</v>
      </c>
      <c r="V2" s="513" t="s">
        <v>164</v>
      </c>
      <c r="W2" s="123"/>
      <c r="X2" s="123"/>
      <c r="Y2" s="123"/>
      <c r="Z2" s="535"/>
      <c r="AA2" s="535"/>
      <c r="AB2" s="535"/>
      <c r="AC2" s="535"/>
      <c r="AD2" s="535"/>
      <c r="AE2" s="535"/>
      <c r="AF2" s="535"/>
      <c r="AG2" s="535"/>
      <c r="AH2" s="535"/>
      <c r="AI2" s="535"/>
      <c r="AJ2" s="535"/>
      <c r="AK2" s="535"/>
      <c r="AL2" s="535"/>
      <c r="AM2" s="535"/>
      <c r="AN2" s="535"/>
      <c r="AO2" s="535"/>
      <c r="AP2" s="535"/>
      <c r="AQ2" s="535"/>
      <c r="AR2" s="535"/>
      <c r="AS2" s="535"/>
      <c r="AT2" s="535"/>
      <c r="AU2" s="535"/>
      <c r="AV2" s="535"/>
      <c r="AW2" s="535"/>
    </row>
    <row r="3" spans="1:49" s="73" customFormat="1" x14ac:dyDescent="0.3">
      <c r="A3" s="75"/>
      <c r="B3" s="1732" t="s">
        <v>882</v>
      </c>
      <c r="C3" s="198"/>
      <c r="D3" s="199" t="s">
        <v>295</v>
      </c>
      <c r="E3" s="200" t="s">
        <v>296</v>
      </c>
      <c r="F3" s="1735" t="s">
        <v>297</v>
      </c>
      <c r="G3" s="1728"/>
      <c r="H3" s="1727"/>
      <c r="I3" s="75"/>
      <c r="J3" s="123"/>
      <c r="K3" s="47"/>
      <c r="L3" s="47"/>
      <c r="M3" s="123"/>
      <c r="N3" s="47"/>
      <c r="O3" s="47"/>
      <c r="P3" s="47"/>
      <c r="Q3" s="47"/>
      <c r="R3" s="47"/>
      <c r="S3" s="123"/>
      <c r="T3" s="123"/>
      <c r="U3" s="514" t="s">
        <v>168</v>
      </c>
      <c r="V3" s="513" t="s">
        <v>294</v>
      </c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</row>
    <row r="4" spans="1:49" s="73" customFormat="1" x14ac:dyDescent="0.3">
      <c r="A4" s="75"/>
      <c r="B4" s="1733"/>
      <c r="C4" s="201" t="s">
        <v>883</v>
      </c>
      <c r="D4" s="202" t="s">
        <v>884</v>
      </c>
      <c r="E4" s="203" t="s">
        <v>885</v>
      </c>
      <c r="F4" s="1729" t="s">
        <v>886</v>
      </c>
      <c r="G4" s="1736"/>
      <c r="H4" s="1731"/>
      <c r="I4" s="75"/>
      <c r="J4" s="123"/>
      <c r="K4" s="123"/>
      <c r="L4" s="123"/>
      <c r="M4" s="123"/>
      <c r="N4" s="2" t="s">
        <v>1645</v>
      </c>
      <c r="O4" s="2" t="s">
        <v>300</v>
      </c>
      <c r="P4" s="2"/>
      <c r="Q4" s="2"/>
      <c r="R4" s="2"/>
      <c r="S4" s="2"/>
      <c r="T4" s="123"/>
      <c r="U4" s="514" t="s">
        <v>1112</v>
      </c>
      <c r="V4" s="513" t="s">
        <v>1113</v>
      </c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</row>
    <row r="5" spans="1:49" s="73" customFormat="1" ht="17.25" thickBot="1" x14ac:dyDescent="0.35">
      <c r="A5" s="75"/>
      <c r="B5" s="1734"/>
      <c r="C5" s="204"/>
      <c r="D5" s="205" t="s">
        <v>887</v>
      </c>
      <c r="E5" s="206" t="s">
        <v>887</v>
      </c>
      <c r="F5" s="207" t="s">
        <v>311</v>
      </c>
      <c r="G5" s="207" t="s">
        <v>312</v>
      </c>
      <c r="H5" s="208" t="s">
        <v>313</v>
      </c>
      <c r="I5" s="75"/>
      <c r="J5" s="123"/>
      <c r="K5" s="2" t="s">
        <v>315</v>
      </c>
      <c r="L5" s="2" t="s">
        <v>1645</v>
      </c>
      <c r="M5" s="123"/>
      <c r="N5" s="2" t="s">
        <v>315</v>
      </c>
      <c r="O5" s="2" t="s">
        <v>316</v>
      </c>
      <c r="P5" s="2" t="s">
        <v>311</v>
      </c>
      <c r="Q5" s="2" t="s">
        <v>312</v>
      </c>
      <c r="R5" s="2" t="s">
        <v>313</v>
      </c>
      <c r="S5" s="2" t="s">
        <v>290</v>
      </c>
      <c r="T5" s="47"/>
      <c r="U5" s="47"/>
      <c r="V5" s="47"/>
      <c r="W5" s="47"/>
      <c r="X5" s="47"/>
      <c r="Y5" s="47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</row>
    <row r="6" spans="1:49" s="73" customFormat="1" ht="23.1" customHeight="1" x14ac:dyDescent="0.3">
      <c r="A6" s="75"/>
      <c r="B6" s="128">
        <v>1</v>
      </c>
      <c r="C6" s="129" t="s">
        <v>169</v>
      </c>
      <c r="D6" s="130">
        <v>6</v>
      </c>
      <c r="E6" s="131"/>
      <c r="F6" s="131">
        <v>1</v>
      </c>
      <c r="G6" s="132"/>
      <c r="H6" s="133">
        <v>5</v>
      </c>
      <c r="J6" s="536"/>
      <c r="K6" s="2" t="s">
        <v>169</v>
      </c>
      <c r="L6" s="2">
        <v>6</v>
      </c>
      <c r="M6" s="536"/>
      <c r="N6" s="2" t="s">
        <v>169</v>
      </c>
      <c r="O6" s="2"/>
      <c r="P6" s="2">
        <v>1</v>
      </c>
      <c r="Q6" s="2"/>
      <c r="R6" s="2">
        <v>5</v>
      </c>
      <c r="S6" s="2">
        <v>6</v>
      </c>
      <c r="T6" s="47"/>
      <c r="U6" s="2" t="s">
        <v>167</v>
      </c>
      <c r="V6" s="2" t="s">
        <v>318</v>
      </c>
      <c r="W6" s="2" t="s">
        <v>1427</v>
      </c>
      <c r="X6" s="47"/>
      <c r="Y6" s="47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</row>
    <row r="7" spans="1:49" s="73" customFormat="1" ht="23.1" customHeight="1" x14ac:dyDescent="0.3">
      <c r="A7" s="75"/>
      <c r="B7" s="135">
        <v>2</v>
      </c>
      <c r="C7" s="136" t="s">
        <v>171</v>
      </c>
      <c r="D7" s="137">
        <v>1</v>
      </c>
      <c r="E7" s="138"/>
      <c r="F7" s="139"/>
      <c r="G7" s="140">
        <v>1</v>
      </c>
      <c r="H7" s="141"/>
      <c r="J7" s="536"/>
      <c r="K7" s="2" t="s">
        <v>171</v>
      </c>
      <c r="L7" s="2">
        <v>1</v>
      </c>
      <c r="M7" s="536"/>
      <c r="N7" s="2" t="s">
        <v>171</v>
      </c>
      <c r="O7" s="2"/>
      <c r="P7" s="2"/>
      <c r="Q7" s="2">
        <v>1</v>
      </c>
      <c r="R7" s="2"/>
      <c r="S7" s="2">
        <v>1</v>
      </c>
      <c r="T7" s="47"/>
      <c r="U7" s="2" t="s">
        <v>169</v>
      </c>
      <c r="V7" s="2" t="s">
        <v>888</v>
      </c>
      <c r="W7" s="2" t="s">
        <v>313</v>
      </c>
      <c r="X7" s="47"/>
      <c r="Y7" s="47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</row>
    <row r="8" spans="1:49" s="73" customFormat="1" ht="23.1" customHeight="1" x14ac:dyDescent="0.3">
      <c r="A8" s="75"/>
      <c r="B8" s="135">
        <v>3</v>
      </c>
      <c r="C8" s="136" t="s">
        <v>1716</v>
      </c>
      <c r="D8" s="137">
        <v>1</v>
      </c>
      <c r="E8" s="138"/>
      <c r="F8" s="139">
        <v>1</v>
      </c>
      <c r="G8" s="140"/>
      <c r="H8" s="141"/>
      <c r="J8" s="536"/>
      <c r="K8" s="2" t="s">
        <v>1716</v>
      </c>
      <c r="L8" s="2">
        <v>1</v>
      </c>
      <c r="M8" s="536"/>
      <c r="N8" s="2" t="s">
        <v>1716</v>
      </c>
      <c r="O8" s="2"/>
      <c r="P8" s="2">
        <v>1</v>
      </c>
      <c r="Q8" s="2"/>
      <c r="R8" s="2"/>
      <c r="S8" s="2">
        <v>1</v>
      </c>
      <c r="T8" s="47"/>
      <c r="U8" s="2" t="s">
        <v>169</v>
      </c>
      <c r="V8" s="2" t="s">
        <v>889</v>
      </c>
      <c r="W8" s="2" t="s">
        <v>313</v>
      </c>
      <c r="X8" s="47"/>
      <c r="Y8" s="47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</row>
    <row r="9" spans="1:49" s="73" customFormat="1" ht="23.1" customHeight="1" x14ac:dyDescent="0.3">
      <c r="A9" s="75"/>
      <c r="B9" s="135">
        <v>4</v>
      </c>
      <c r="C9" s="136" t="s">
        <v>1718</v>
      </c>
      <c r="D9" s="137">
        <v>1</v>
      </c>
      <c r="E9" s="138"/>
      <c r="F9" s="139">
        <v>1</v>
      </c>
      <c r="G9" s="140"/>
      <c r="H9" s="141"/>
      <c r="J9" s="536"/>
      <c r="K9" s="2" t="s">
        <v>1718</v>
      </c>
      <c r="L9" s="2">
        <v>1</v>
      </c>
      <c r="M9" s="536"/>
      <c r="N9" s="2" t="s">
        <v>1718</v>
      </c>
      <c r="O9" s="2"/>
      <c r="P9" s="2">
        <v>1</v>
      </c>
      <c r="Q9" s="2"/>
      <c r="R9" s="2"/>
      <c r="S9" s="2">
        <v>1</v>
      </c>
      <c r="T9" s="47"/>
      <c r="U9" s="2" t="s">
        <v>169</v>
      </c>
      <c r="V9" s="2" t="s">
        <v>890</v>
      </c>
      <c r="W9" s="2" t="s">
        <v>313</v>
      </c>
      <c r="X9" s="47"/>
      <c r="Y9" s="47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</row>
    <row r="10" spans="1:49" s="73" customFormat="1" ht="23.1" customHeight="1" x14ac:dyDescent="0.3">
      <c r="A10" s="75"/>
      <c r="B10" s="135">
        <v>5</v>
      </c>
      <c r="C10" s="136" t="s">
        <v>173</v>
      </c>
      <c r="D10" s="137">
        <v>7</v>
      </c>
      <c r="E10" s="138"/>
      <c r="F10" s="139">
        <v>6</v>
      </c>
      <c r="G10" s="140">
        <v>1</v>
      </c>
      <c r="H10" s="141"/>
      <c r="J10" s="536"/>
      <c r="K10" s="2" t="s">
        <v>173</v>
      </c>
      <c r="L10" s="2">
        <v>7</v>
      </c>
      <c r="M10" s="536"/>
      <c r="N10" s="2" t="s">
        <v>173</v>
      </c>
      <c r="O10" s="2"/>
      <c r="P10" s="2">
        <v>6</v>
      </c>
      <c r="Q10" s="2">
        <v>1</v>
      </c>
      <c r="R10" s="2"/>
      <c r="S10" s="2">
        <v>7</v>
      </c>
      <c r="T10" s="47"/>
      <c r="U10" s="2" t="s">
        <v>169</v>
      </c>
      <c r="V10" s="2" t="s">
        <v>891</v>
      </c>
      <c r="W10" s="2" t="s">
        <v>313</v>
      </c>
      <c r="X10" s="47"/>
      <c r="Y10" s="47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</row>
    <row r="11" spans="1:49" s="73" customFormat="1" ht="23.1" customHeight="1" x14ac:dyDescent="0.3">
      <c r="A11" s="75"/>
      <c r="B11" s="135">
        <v>6</v>
      </c>
      <c r="C11" s="136" t="s">
        <v>1636</v>
      </c>
      <c r="D11" s="137">
        <v>2</v>
      </c>
      <c r="E11" s="138"/>
      <c r="F11" s="139">
        <v>2</v>
      </c>
      <c r="G11" s="140"/>
      <c r="H11" s="141"/>
      <c r="J11" s="536"/>
      <c r="K11" s="2" t="s">
        <v>1636</v>
      </c>
      <c r="L11" s="2">
        <v>2</v>
      </c>
      <c r="M11" s="536"/>
      <c r="N11" s="2" t="s">
        <v>1636</v>
      </c>
      <c r="O11" s="2"/>
      <c r="P11" s="2">
        <v>2</v>
      </c>
      <c r="Q11" s="2"/>
      <c r="R11" s="2"/>
      <c r="S11" s="2">
        <v>2</v>
      </c>
      <c r="T11" s="47"/>
      <c r="U11" s="2" t="s">
        <v>169</v>
      </c>
      <c r="V11" s="2" t="s">
        <v>892</v>
      </c>
      <c r="W11" s="2" t="s">
        <v>313</v>
      </c>
      <c r="X11" s="47"/>
      <c r="Y11" s="47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</row>
    <row r="12" spans="1:49" s="73" customFormat="1" ht="23.1" customHeight="1" x14ac:dyDescent="0.3">
      <c r="A12" s="75"/>
      <c r="B12" s="135">
        <v>7</v>
      </c>
      <c r="C12" s="136" t="s">
        <v>175</v>
      </c>
      <c r="D12" s="137">
        <v>2</v>
      </c>
      <c r="E12" s="138"/>
      <c r="F12" s="139">
        <v>2</v>
      </c>
      <c r="G12" s="140"/>
      <c r="H12" s="141"/>
      <c r="J12" s="536"/>
      <c r="K12" s="2" t="s">
        <v>175</v>
      </c>
      <c r="L12" s="2">
        <v>2</v>
      </c>
      <c r="M12" s="536"/>
      <c r="N12" s="2" t="s">
        <v>175</v>
      </c>
      <c r="O12" s="2"/>
      <c r="P12" s="2">
        <v>2</v>
      </c>
      <c r="Q12" s="2"/>
      <c r="R12" s="2"/>
      <c r="S12" s="2">
        <v>2</v>
      </c>
      <c r="T12" s="47"/>
      <c r="U12" s="2" t="s">
        <v>169</v>
      </c>
      <c r="V12" s="2" t="s">
        <v>893</v>
      </c>
      <c r="W12" s="2" t="s">
        <v>311</v>
      </c>
      <c r="X12" s="47"/>
      <c r="Y12" s="47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</row>
    <row r="13" spans="1:49" s="73" customFormat="1" ht="23.1" customHeight="1" x14ac:dyDescent="0.3">
      <c r="A13" s="75"/>
      <c r="B13" s="135">
        <v>8</v>
      </c>
      <c r="C13" s="136" t="s">
        <v>177</v>
      </c>
      <c r="D13" s="137">
        <v>5</v>
      </c>
      <c r="E13" s="138"/>
      <c r="F13" s="139">
        <v>5</v>
      </c>
      <c r="G13" s="140"/>
      <c r="H13" s="141"/>
      <c r="J13" s="536"/>
      <c r="K13" s="2" t="s">
        <v>177</v>
      </c>
      <c r="L13" s="2">
        <v>5</v>
      </c>
      <c r="M13" s="536"/>
      <c r="N13" s="2" t="s">
        <v>177</v>
      </c>
      <c r="O13" s="2"/>
      <c r="P13" s="2">
        <v>5</v>
      </c>
      <c r="Q13" s="2"/>
      <c r="R13" s="2"/>
      <c r="S13" s="2">
        <v>5</v>
      </c>
      <c r="T13" s="47"/>
      <c r="U13" s="2" t="s">
        <v>171</v>
      </c>
      <c r="V13" s="2" t="s">
        <v>894</v>
      </c>
      <c r="W13" s="2" t="s">
        <v>312</v>
      </c>
      <c r="X13" s="47"/>
      <c r="Y13" s="47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</row>
    <row r="14" spans="1:49" s="73" customFormat="1" ht="23.1" customHeight="1" x14ac:dyDescent="0.3">
      <c r="A14" s="75"/>
      <c r="B14" s="135">
        <v>9</v>
      </c>
      <c r="C14" s="136" t="s">
        <v>1754</v>
      </c>
      <c r="D14" s="137">
        <v>1</v>
      </c>
      <c r="E14" s="138"/>
      <c r="F14" s="139">
        <v>1</v>
      </c>
      <c r="G14" s="140"/>
      <c r="H14" s="141"/>
      <c r="J14" s="536"/>
      <c r="K14" s="2" t="s">
        <v>1754</v>
      </c>
      <c r="L14" s="2">
        <v>1</v>
      </c>
      <c r="M14" s="536"/>
      <c r="N14" s="2" t="s">
        <v>1754</v>
      </c>
      <c r="O14" s="2"/>
      <c r="P14" s="2">
        <v>1</v>
      </c>
      <c r="Q14" s="2"/>
      <c r="R14" s="2"/>
      <c r="S14" s="2">
        <v>1</v>
      </c>
      <c r="T14" s="47"/>
      <c r="U14" s="2" t="s">
        <v>173</v>
      </c>
      <c r="V14" s="2" t="s">
        <v>895</v>
      </c>
      <c r="W14" s="2" t="s">
        <v>311</v>
      </c>
      <c r="X14" s="47"/>
      <c r="Y14" s="47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</row>
    <row r="15" spans="1:49" s="73" customFormat="1" ht="23.1" customHeight="1" x14ac:dyDescent="0.3">
      <c r="A15" s="75"/>
      <c r="B15" s="135">
        <v>10</v>
      </c>
      <c r="C15" s="136" t="s">
        <v>179</v>
      </c>
      <c r="D15" s="137">
        <v>1</v>
      </c>
      <c r="E15" s="138"/>
      <c r="F15" s="139">
        <v>1</v>
      </c>
      <c r="G15" s="140"/>
      <c r="H15" s="141"/>
      <c r="J15" s="536"/>
      <c r="K15" s="2" t="s">
        <v>179</v>
      </c>
      <c r="L15" s="2">
        <v>1</v>
      </c>
      <c r="M15" s="536"/>
      <c r="N15" s="2" t="s">
        <v>179</v>
      </c>
      <c r="O15" s="2"/>
      <c r="P15" s="2">
        <v>1</v>
      </c>
      <c r="Q15" s="2"/>
      <c r="R15" s="2"/>
      <c r="S15" s="2">
        <v>1</v>
      </c>
      <c r="T15" s="47"/>
      <c r="U15" s="2" t="s">
        <v>173</v>
      </c>
      <c r="V15" s="2" t="s">
        <v>1173</v>
      </c>
      <c r="W15" s="2" t="s">
        <v>311</v>
      </c>
      <c r="X15" s="47"/>
      <c r="Y15" s="47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</row>
    <row r="16" spans="1:49" s="73" customFormat="1" ht="23.1" customHeight="1" x14ac:dyDescent="0.3">
      <c r="A16" s="75"/>
      <c r="B16" s="135">
        <v>11</v>
      </c>
      <c r="C16" s="136" t="s">
        <v>181</v>
      </c>
      <c r="D16" s="137">
        <v>2</v>
      </c>
      <c r="E16" s="138"/>
      <c r="F16" s="139">
        <v>2</v>
      </c>
      <c r="G16" s="140"/>
      <c r="H16" s="141"/>
      <c r="J16" s="536"/>
      <c r="K16" s="2" t="s">
        <v>181</v>
      </c>
      <c r="L16" s="2">
        <v>2</v>
      </c>
      <c r="M16" s="536"/>
      <c r="N16" s="2" t="s">
        <v>181</v>
      </c>
      <c r="O16" s="2"/>
      <c r="P16" s="2">
        <v>2</v>
      </c>
      <c r="Q16" s="2"/>
      <c r="R16" s="2"/>
      <c r="S16" s="2">
        <v>2</v>
      </c>
      <c r="T16" s="47"/>
      <c r="U16" s="2" t="s">
        <v>173</v>
      </c>
      <c r="V16" s="2" t="s">
        <v>896</v>
      </c>
      <c r="W16" s="2" t="s">
        <v>311</v>
      </c>
      <c r="X16" s="47"/>
      <c r="Y16" s="47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</row>
    <row r="17" spans="1:49" s="73" customFormat="1" ht="23.1" customHeight="1" x14ac:dyDescent="0.3">
      <c r="A17" s="75"/>
      <c r="B17" s="135">
        <v>12</v>
      </c>
      <c r="C17" s="136" t="s">
        <v>183</v>
      </c>
      <c r="D17" s="137">
        <v>2</v>
      </c>
      <c r="E17" s="138"/>
      <c r="F17" s="139">
        <v>2</v>
      </c>
      <c r="G17" s="140"/>
      <c r="H17" s="141"/>
      <c r="J17" s="536"/>
      <c r="K17" s="2" t="s">
        <v>183</v>
      </c>
      <c r="L17" s="2">
        <v>2</v>
      </c>
      <c r="M17" s="536"/>
      <c r="N17" s="2" t="s">
        <v>183</v>
      </c>
      <c r="O17" s="2"/>
      <c r="P17" s="2">
        <v>2</v>
      </c>
      <c r="Q17" s="2"/>
      <c r="R17" s="2"/>
      <c r="S17" s="2">
        <v>2</v>
      </c>
      <c r="T17" s="47"/>
      <c r="U17" s="2" t="s">
        <v>173</v>
      </c>
      <c r="V17" s="2" t="s">
        <v>897</v>
      </c>
      <c r="W17" s="2" t="s">
        <v>311</v>
      </c>
      <c r="X17" s="47"/>
      <c r="Y17" s="47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</row>
    <row r="18" spans="1:49" s="73" customFormat="1" ht="23.1" customHeight="1" x14ac:dyDescent="0.3">
      <c r="A18" s="75"/>
      <c r="B18" s="135">
        <v>13</v>
      </c>
      <c r="C18" s="136" t="s">
        <v>1722</v>
      </c>
      <c r="D18" s="137">
        <v>1</v>
      </c>
      <c r="E18" s="138"/>
      <c r="F18" s="139">
        <v>1</v>
      </c>
      <c r="G18" s="140"/>
      <c r="H18" s="141"/>
      <c r="J18" s="536"/>
      <c r="K18" s="2" t="s">
        <v>1722</v>
      </c>
      <c r="L18" s="2">
        <v>1</v>
      </c>
      <c r="M18" s="536"/>
      <c r="N18" s="2" t="s">
        <v>1722</v>
      </c>
      <c r="O18" s="2"/>
      <c r="P18" s="2">
        <v>1</v>
      </c>
      <c r="Q18" s="2"/>
      <c r="R18" s="2"/>
      <c r="S18" s="2">
        <v>1</v>
      </c>
      <c r="T18" s="47"/>
      <c r="U18" s="2" t="s">
        <v>173</v>
      </c>
      <c r="V18" s="2" t="s">
        <v>898</v>
      </c>
      <c r="W18" s="2" t="s">
        <v>311</v>
      </c>
      <c r="X18" s="47"/>
      <c r="Y18" s="47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</row>
    <row r="19" spans="1:49" s="73" customFormat="1" ht="23.1" customHeight="1" x14ac:dyDescent="0.3">
      <c r="A19" s="75"/>
      <c r="B19" s="135">
        <v>14</v>
      </c>
      <c r="C19" s="136" t="s">
        <v>185</v>
      </c>
      <c r="D19" s="137">
        <v>1</v>
      </c>
      <c r="E19" s="138"/>
      <c r="F19" s="139"/>
      <c r="G19" s="140"/>
      <c r="H19" s="141">
        <v>1</v>
      </c>
      <c r="J19" s="536"/>
      <c r="K19" s="2" t="s">
        <v>185</v>
      </c>
      <c r="L19" s="2">
        <v>1</v>
      </c>
      <c r="M19" s="536"/>
      <c r="N19" s="2" t="s">
        <v>185</v>
      </c>
      <c r="O19" s="2"/>
      <c r="P19" s="2"/>
      <c r="Q19" s="2"/>
      <c r="R19" s="2">
        <v>1</v>
      </c>
      <c r="S19" s="2">
        <v>1</v>
      </c>
      <c r="T19" s="47"/>
      <c r="U19" s="2" t="s">
        <v>173</v>
      </c>
      <c r="V19" s="2" t="s">
        <v>899</v>
      </c>
      <c r="W19" s="2" t="s">
        <v>311</v>
      </c>
      <c r="X19" s="47"/>
      <c r="Y19" s="47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</row>
    <row r="20" spans="1:49" s="73" customFormat="1" ht="23.1" customHeight="1" x14ac:dyDescent="0.3">
      <c r="A20" s="75"/>
      <c r="B20" s="135">
        <v>15</v>
      </c>
      <c r="C20" s="142" t="s">
        <v>187</v>
      </c>
      <c r="D20" s="137">
        <v>1</v>
      </c>
      <c r="E20" s="138"/>
      <c r="F20" s="139"/>
      <c r="G20" s="140"/>
      <c r="H20" s="141">
        <v>1</v>
      </c>
      <c r="J20" s="536"/>
      <c r="K20" s="2" t="s">
        <v>187</v>
      </c>
      <c r="L20" s="2">
        <v>1</v>
      </c>
      <c r="M20" s="536"/>
      <c r="N20" s="2" t="s">
        <v>187</v>
      </c>
      <c r="O20" s="2"/>
      <c r="P20" s="2"/>
      <c r="Q20" s="2"/>
      <c r="R20" s="2">
        <v>1</v>
      </c>
      <c r="S20" s="2">
        <v>1</v>
      </c>
      <c r="T20" s="47"/>
      <c r="U20" s="2" t="s">
        <v>173</v>
      </c>
      <c r="V20" s="2" t="s">
        <v>899</v>
      </c>
      <c r="W20" s="2" t="s">
        <v>312</v>
      </c>
      <c r="X20" s="47"/>
      <c r="Y20" s="47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</row>
    <row r="21" spans="1:49" s="73" customFormat="1" ht="23.1" customHeight="1" x14ac:dyDescent="0.3">
      <c r="A21" s="75"/>
      <c r="B21" s="135">
        <v>16</v>
      </c>
      <c r="C21" s="136" t="s">
        <v>189</v>
      </c>
      <c r="D21" s="137">
        <v>1</v>
      </c>
      <c r="E21" s="138"/>
      <c r="F21" s="139"/>
      <c r="G21" s="140"/>
      <c r="H21" s="141">
        <v>1</v>
      </c>
      <c r="J21" s="536"/>
      <c r="K21" s="2" t="s">
        <v>189</v>
      </c>
      <c r="L21" s="2">
        <v>1</v>
      </c>
      <c r="M21" s="536"/>
      <c r="N21" s="2" t="s">
        <v>189</v>
      </c>
      <c r="O21" s="2"/>
      <c r="P21" s="2"/>
      <c r="Q21" s="2"/>
      <c r="R21" s="2">
        <v>1</v>
      </c>
      <c r="S21" s="2">
        <v>1</v>
      </c>
      <c r="T21" s="47"/>
      <c r="U21" s="2" t="s">
        <v>1636</v>
      </c>
      <c r="V21" s="2" t="s">
        <v>916</v>
      </c>
      <c r="W21" s="2" t="s">
        <v>311</v>
      </c>
      <c r="X21" s="47"/>
      <c r="Y21" s="47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</row>
    <row r="22" spans="1:49" s="73" customFormat="1" ht="23.1" customHeight="1" x14ac:dyDescent="0.3">
      <c r="A22" s="75"/>
      <c r="B22" s="135">
        <v>17</v>
      </c>
      <c r="C22" s="136" t="s">
        <v>191</v>
      </c>
      <c r="D22" s="137">
        <v>1</v>
      </c>
      <c r="E22" s="138"/>
      <c r="F22" s="139">
        <v>1</v>
      </c>
      <c r="G22" s="140"/>
      <c r="H22" s="141"/>
      <c r="J22" s="536"/>
      <c r="K22" s="2" t="s">
        <v>191</v>
      </c>
      <c r="L22" s="2">
        <v>1</v>
      </c>
      <c r="M22" s="536"/>
      <c r="N22" s="2" t="s">
        <v>191</v>
      </c>
      <c r="O22" s="2"/>
      <c r="P22" s="2">
        <v>1</v>
      </c>
      <c r="Q22" s="2"/>
      <c r="R22" s="2"/>
      <c r="S22" s="2">
        <v>1</v>
      </c>
      <c r="T22" s="47"/>
      <c r="U22" s="2" t="s">
        <v>1636</v>
      </c>
      <c r="V22" s="2" t="s">
        <v>917</v>
      </c>
      <c r="W22" s="2" t="s">
        <v>311</v>
      </c>
      <c r="X22" s="47"/>
      <c r="Y22" s="47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</row>
    <row r="23" spans="1:49" s="73" customFormat="1" ht="23.1" customHeight="1" x14ac:dyDescent="0.3">
      <c r="A23" s="75"/>
      <c r="B23" s="135">
        <v>18</v>
      </c>
      <c r="C23" s="136" t="s">
        <v>193</v>
      </c>
      <c r="D23" s="137">
        <v>1</v>
      </c>
      <c r="E23" s="138"/>
      <c r="F23" s="139">
        <v>1</v>
      </c>
      <c r="G23" s="140"/>
      <c r="H23" s="141"/>
      <c r="J23" s="536"/>
      <c r="K23" s="2" t="s">
        <v>193</v>
      </c>
      <c r="L23" s="2">
        <v>1</v>
      </c>
      <c r="M23" s="536"/>
      <c r="N23" s="2" t="s">
        <v>193</v>
      </c>
      <c r="O23" s="2"/>
      <c r="P23" s="2">
        <v>1</v>
      </c>
      <c r="Q23" s="2"/>
      <c r="R23" s="2"/>
      <c r="S23" s="2">
        <v>1</v>
      </c>
      <c r="T23" s="47"/>
      <c r="U23" s="2" t="s">
        <v>175</v>
      </c>
      <c r="V23" s="2" t="s">
        <v>900</v>
      </c>
      <c r="W23" s="2" t="s">
        <v>311</v>
      </c>
      <c r="X23" s="47"/>
      <c r="Y23" s="47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</row>
    <row r="24" spans="1:49" s="73" customFormat="1" ht="23.1" customHeight="1" x14ac:dyDescent="0.3">
      <c r="A24" s="75"/>
      <c r="B24" s="135">
        <v>19</v>
      </c>
      <c r="C24" s="136" t="s">
        <v>195</v>
      </c>
      <c r="D24" s="137">
        <v>1</v>
      </c>
      <c r="E24" s="138"/>
      <c r="F24" s="139">
        <v>1</v>
      </c>
      <c r="G24" s="140"/>
      <c r="H24" s="141"/>
      <c r="J24" s="536"/>
      <c r="K24" s="2" t="s">
        <v>195</v>
      </c>
      <c r="L24" s="2">
        <v>1</v>
      </c>
      <c r="M24" s="536"/>
      <c r="N24" s="2" t="s">
        <v>195</v>
      </c>
      <c r="O24" s="2"/>
      <c r="P24" s="2">
        <v>1</v>
      </c>
      <c r="Q24" s="2"/>
      <c r="R24" s="2"/>
      <c r="S24" s="2">
        <v>1</v>
      </c>
      <c r="T24" s="47"/>
      <c r="U24" s="2" t="s">
        <v>175</v>
      </c>
      <c r="V24" s="2" t="s">
        <v>901</v>
      </c>
      <c r="W24" s="2" t="s">
        <v>311</v>
      </c>
      <c r="X24" s="47"/>
      <c r="Y24" s="47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</row>
    <row r="25" spans="1:49" s="73" customFormat="1" ht="23.1" customHeight="1" x14ac:dyDescent="0.3">
      <c r="A25" s="75"/>
      <c r="B25" s="135">
        <v>20</v>
      </c>
      <c r="C25" s="136" t="s">
        <v>197</v>
      </c>
      <c r="D25" s="137">
        <v>3</v>
      </c>
      <c r="E25" s="138">
        <v>1</v>
      </c>
      <c r="F25" s="139">
        <v>2</v>
      </c>
      <c r="G25" s="140"/>
      <c r="H25" s="141"/>
      <c r="J25" s="536"/>
      <c r="K25" s="2" t="s">
        <v>197</v>
      </c>
      <c r="L25" s="2">
        <v>3</v>
      </c>
      <c r="M25" s="536"/>
      <c r="N25" s="2" t="s">
        <v>197</v>
      </c>
      <c r="O25" s="2">
        <v>1</v>
      </c>
      <c r="P25" s="2">
        <v>2</v>
      </c>
      <c r="Q25" s="2"/>
      <c r="R25" s="2"/>
      <c r="S25" s="2">
        <v>3</v>
      </c>
      <c r="T25" s="47"/>
      <c r="U25" s="2" t="s">
        <v>177</v>
      </c>
      <c r="V25" s="2" t="s">
        <v>904</v>
      </c>
      <c r="W25" s="2" t="s">
        <v>311</v>
      </c>
      <c r="X25" s="47"/>
      <c r="Y25" s="47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</row>
    <row r="26" spans="1:49" s="73" customFormat="1" ht="23.1" customHeight="1" x14ac:dyDescent="0.3">
      <c r="A26" s="75"/>
      <c r="B26" s="135">
        <v>21</v>
      </c>
      <c r="C26" s="136" t="s">
        <v>199</v>
      </c>
      <c r="D26" s="137">
        <v>1</v>
      </c>
      <c r="E26" s="138">
        <v>1</v>
      </c>
      <c r="F26" s="139"/>
      <c r="G26" s="140"/>
      <c r="H26" s="141"/>
      <c r="J26" s="536"/>
      <c r="K26" s="2" t="s">
        <v>199</v>
      </c>
      <c r="L26" s="2">
        <v>1</v>
      </c>
      <c r="M26" s="536"/>
      <c r="N26" s="2" t="s">
        <v>199</v>
      </c>
      <c r="O26" s="2">
        <v>1</v>
      </c>
      <c r="P26" s="2"/>
      <c r="Q26" s="2"/>
      <c r="R26" s="2"/>
      <c r="S26" s="2">
        <v>1</v>
      </c>
      <c r="T26" s="47"/>
      <c r="U26" s="2" t="s">
        <v>177</v>
      </c>
      <c r="V26" s="2" t="s">
        <v>1635</v>
      </c>
      <c r="W26" s="2" t="s">
        <v>311</v>
      </c>
      <c r="X26" s="47"/>
      <c r="Y26" s="47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</row>
    <row r="27" spans="1:49" s="73" customFormat="1" ht="23.1" customHeight="1" x14ac:dyDescent="0.3">
      <c r="A27" s="75"/>
      <c r="B27" s="135">
        <v>22</v>
      </c>
      <c r="C27" s="136" t="s">
        <v>201</v>
      </c>
      <c r="D27" s="137">
        <v>5</v>
      </c>
      <c r="E27" s="138">
        <v>2</v>
      </c>
      <c r="F27" s="139">
        <v>3</v>
      </c>
      <c r="G27" s="140"/>
      <c r="H27" s="141"/>
      <c r="J27" s="536"/>
      <c r="K27" s="2" t="s">
        <v>201</v>
      </c>
      <c r="L27" s="2">
        <v>5</v>
      </c>
      <c r="M27" s="536"/>
      <c r="N27" s="2" t="s">
        <v>201</v>
      </c>
      <c r="O27" s="2">
        <v>2</v>
      </c>
      <c r="P27" s="2">
        <v>3</v>
      </c>
      <c r="Q27" s="2"/>
      <c r="R27" s="2"/>
      <c r="S27" s="2">
        <v>5</v>
      </c>
      <c r="T27" s="47"/>
      <c r="U27" s="2" t="s">
        <v>177</v>
      </c>
      <c r="V27" s="2" t="s">
        <v>902</v>
      </c>
      <c r="W27" s="2" t="s">
        <v>311</v>
      </c>
      <c r="X27" s="47"/>
      <c r="Y27" s="47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</row>
    <row r="28" spans="1:49" s="73" customFormat="1" ht="23.1" customHeight="1" x14ac:dyDescent="0.3">
      <c r="A28" s="75"/>
      <c r="B28" s="135">
        <v>23</v>
      </c>
      <c r="C28" s="136" t="s">
        <v>203</v>
      </c>
      <c r="D28" s="137">
        <v>1</v>
      </c>
      <c r="E28" s="138"/>
      <c r="F28" s="139">
        <v>1</v>
      </c>
      <c r="G28" s="140"/>
      <c r="H28" s="141"/>
      <c r="J28" s="536"/>
      <c r="K28" s="2" t="s">
        <v>203</v>
      </c>
      <c r="L28" s="2">
        <v>1</v>
      </c>
      <c r="M28" s="536"/>
      <c r="N28" s="2" t="s">
        <v>203</v>
      </c>
      <c r="O28" s="2"/>
      <c r="P28" s="2">
        <v>1</v>
      </c>
      <c r="Q28" s="2"/>
      <c r="R28" s="2"/>
      <c r="S28" s="2">
        <v>1</v>
      </c>
      <c r="T28" s="47"/>
      <c r="U28" s="2" t="s">
        <v>177</v>
      </c>
      <c r="V28" s="2" t="s">
        <v>903</v>
      </c>
      <c r="W28" s="2" t="s">
        <v>311</v>
      </c>
      <c r="X28" s="47"/>
      <c r="Y28" s="47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</row>
    <row r="29" spans="1:49" s="73" customFormat="1" ht="23.1" customHeight="1" x14ac:dyDescent="0.3">
      <c r="A29" s="75"/>
      <c r="B29" s="135">
        <v>24</v>
      </c>
      <c r="C29" s="136" t="s">
        <v>205</v>
      </c>
      <c r="D29" s="137">
        <v>1</v>
      </c>
      <c r="E29" s="138"/>
      <c r="F29" s="139">
        <v>1</v>
      </c>
      <c r="G29" s="140"/>
      <c r="H29" s="141"/>
      <c r="J29" s="536"/>
      <c r="K29" s="2" t="s">
        <v>205</v>
      </c>
      <c r="L29" s="2">
        <v>1</v>
      </c>
      <c r="M29" s="536"/>
      <c r="N29" s="2" t="s">
        <v>205</v>
      </c>
      <c r="O29" s="2"/>
      <c r="P29" s="2">
        <v>1</v>
      </c>
      <c r="Q29" s="2"/>
      <c r="R29" s="2"/>
      <c r="S29" s="2">
        <v>1</v>
      </c>
      <c r="T29" s="47"/>
      <c r="U29" s="2" t="s">
        <v>177</v>
      </c>
      <c r="V29" s="2" t="s">
        <v>1715</v>
      </c>
      <c r="W29" s="2" t="s">
        <v>311</v>
      </c>
      <c r="X29" s="47"/>
      <c r="Y29" s="47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</row>
    <row r="30" spans="1:49" s="73" customFormat="1" ht="23.1" customHeight="1" x14ac:dyDescent="0.3">
      <c r="A30" s="75"/>
      <c r="B30" s="135">
        <v>25</v>
      </c>
      <c r="C30" s="136" t="s">
        <v>207</v>
      </c>
      <c r="D30" s="137">
        <v>6</v>
      </c>
      <c r="E30" s="138"/>
      <c r="F30" s="139">
        <v>6</v>
      </c>
      <c r="G30" s="140"/>
      <c r="H30" s="141"/>
      <c r="J30" s="536"/>
      <c r="K30" s="2" t="s">
        <v>207</v>
      </c>
      <c r="L30" s="2">
        <v>6</v>
      </c>
      <c r="M30" s="536"/>
      <c r="N30" s="2" t="s">
        <v>207</v>
      </c>
      <c r="O30" s="2"/>
      <c r="P30" s="2">
        <v>6</v>
      </c>
      <c r="Q30" s="2"/>
      <c r="R30" s="2"/>
      <c r="S30" s="2">
        <v>6</v>
      </c>
      <c r="T30" s="47"/>
      <c r="U30" s="2" t="s">
        <v>179</v>
      </c>
      <c r="V30" s="2" t="s">
        <v>905</v>
      </c>
      <c r="W30" s="2" t="s">
        <v>311</v>
      </c>
      <c r="X30" s="47"/>
      <c r="Y30" s="47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</row>
    <row r="31" spans="1:49" s="73" customFormat="1" ht="23.1" customHeight="1" x14ac:dyDescent="0.3">
      <c r="A31" s="75"/>
      <c r="B31" s="135">
        <v>26</v>
      </c>
      <c r="C31" s="136" t="s">
        <v>209</v>
      </c>
      <c r="D31" s="137">
        <v>2</v>
      </c>
      <c r="E31" s="138"/>
      <c r="F31" s="139">
        <v>2</v>
      </c>
      <c r="G31" s="140"/>
      <c r="H31" s="141"/>
      <c r="J31" s="536"/>
      <c r="K31" s="2" t="s">
        <v>209</v>
      </c>
      <c r="L31" s="2">
        <v>2</v>
      </c>
      <c r="M31" s="536"/>
      <c r="N31" s="2" t="s">
        <v>209</v>
      </c>
      <c r="O31" s="2"/>
      <c r="P31" s="2">
        <v>2</v>
      </c>
      <c r="Q31" s="2"/>
      <c r="R31" s="2"/>
      <c r="S31" s="2">
        <v>2</v>
      </c>
      <c r="T31" s="47"/>
      <c r="U31" s="2" t="s">
        <v>181</v>
      </c>
      <c r="V31" s="2" t="s">
        <v>906</v>
      </c>
      <c r="W31" s="2" t="s">
        <v>311</v>
      </c>
      <c r="X31" s="47"/>
      <c r="Y31" s="47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</row>
    <row r="32" spans="1:49" s="73" customFormat="1" ht="23.1" customHeight="1" x14ac:dyDescent="0.3">
      <c r="A32" s="75"/>
      <c r="B32" s="135">
        <v>27</v>
      </c>
      <c r="C32" s="136" t="s">
        <v>211</v>
      </c>
      <c r="D32" s="137">
        <v>14</v>
      </c>
      <c r="E32" s="138">
        <v>11</v>
      </c>
      <c r="F32" s="139">
        <v>3</v>
      </c>
      <c r="G32" s="140"/>
      <c r="H32" s="141"/>
      <c r="J32" s="536"/>
      <c r="K32" s="2" t="s">
        <v>211</v>
      </c>
      <c r="L32" s="2">
        <v>14</v>
      </c>
      <c r="M32" s="536"/>
      <c r="N32" s="2" t="s">
        <v>211</v>
      </c>
      <c r="O32" s="2">
        <v>11</v>
      </c>
      <c r="P32" s="2">
        <v>3</v>
      </c>
      <c r="Q32" s="2"/>
      <c r="R32" s="2"/>
      <c r="S32" s="2">
        <v>14</v>
      </c>
      <c r="T32" s="47"/>
      <c r="U32" s="2" t="s">
        <v>181</v>
      </c>
      <c r="V32" s="2" t="s">
        <v>907</v>
      </c>
      <c r="W32" s="2" t="s">
        <v>311</v>
      </c>
      <c r="X32" s="47"/>
      <c r="Y32" s="47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</row>
    <row r="33" spans="1:49" s="73" customFormat="1" ht="23.1" customHeight="1" x14ac:dyDescent="0.3">
      <c r="A33" s="75"/>
      <c r="B33" s="135">
        <v>28</v>
      </c>
      <c r="C33" s="136" t="s">
        <v>213</v>
      </c>
      <c r="D33" s="137">
        <v>1</v>
      </c>
      <c r="E33" s="138"/>
      <c r="F33" s="139">
        <v>1</v>
      </c>
      <c r="G33" s="140"/>
      <c r="H33" s="141"/>
      <c r="J33" s="536"/>
      <c r="K33" s="2" t="s">
        <v>213</v>
      </c>
      <c r="L33" s="2">
        <v>1</v>
      </c>
      <c r="M33" s="536"/>
      <c r="N33" s="2" t="s">
        <v>213</v>
      </c>
      <c r="O33" s="2"/>
      <c r="P33" s="2">
        <v>1</v>
      </c>
      <c r="Q33" s="2"/>
      <c r="R33" s="2"/>
      <c r="S33" s="2">
        <v>1</v>
      </c>
      <c r="T33" s="47"/>
      <c r="U33" s="2" t="s">
        <v>183</v>
      </c>
      <c r="V33" s="2" t="s">
        <v>908</v>
      </c>
      <c r="W33" s="2" t="s">
        <v>311</v>
      </c>
      <c r="X33" s="47"/>
      <c r="Y33" s="47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</row>
    <row r="34" spans="1:49" s="73" customFormat="1" ht="23.1" customHeight="1" x14ac:dyDescent="0.3">
      <c r="A34" s="75"/>
      <c r="B34" s="135">
        <v>29</v>
      </c>
      <c r="C34" s="136" t="s">
        <v>215</v>
      </c>
      <c r="D34" s="137">
        <v>2</v>
      </c>
      <c r="E34" s="138">
        <v>1</v>
      </c>
      <c r="F34" s="139">
        <v>1</v>
      </c>
      <c r="G34" s="140"/>
      <c r="H34" s="141"/>
      <c r="J34" s="536"/>
      <c r="K34" s="2" t="s">
        <v>215</v>
      </c>
      <c r="L34" s="2">
        <v>2</v>
      </c>
      <c r="M34" s="536"/>
      <c r="N34" s="2" t="s">
        <v>215</v>
      </c>
      <c r="O34" s="2">
        <v>1</v>
      </c>
      <c r="P34" s="2">
        <v>1</v>
      </c>
      <c r="Q34" s="2"/>
      <c r="R34" s="2"/>
      <c r="S34" s="2">
        <v>2</v>
      </c>
      <c r="T34" s="47"/>
      <c r="U34" s="2" t="s">
        <v>183</v>
      </c>
      <c r="V34" s="2" t="s">
        <v>909</v>
      </c>
      <c r="W34" s="2" t="s">
        <v>311</v>
      </c>
      <c r="X34" s="47"/>
      <c r="Y34" s="47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</row>
    <row r="35" spans="1:49" s="73" customFormat="1" ht="23.1" customHeight="1" x14ac:dyDescent="0.3">
      <c r="A35" s="75"/>
      <c r="B35" s="135">
        <v>30</v>
      </c>
      <c r="C35" s="136" t="s">
        <v>217</v>
      </c>
      <c r="D35" s="137">
        <v>1</v>
      </c>
      <c r="E35" s="138">
        <v>1</v>
      </c>
      <c r="F35" s="139"/>
      <c r="G35" s="140"/>
      <c r="H35" s="141"/>
      <c r="J35" s="536"/>
      <c r="K35" s="2" t="s">
        <v>217</v>
      </c>
      <c r="L35" s="2">
        <v>1</v>
      </c>
      <c r="M35" s="536"/>
      <c r="N35" s="2" t="s">
        <v>217</v>
      </c>
      <c r="O35" s="2">
        <v>1</v>
      </c>
      <c r="P35" s="2"/>
      <c r="Q35" s="2"/>
      <c r="R35" s="2"/>
      <c r="S35" s="2">
        <v>1</v>
      </c>
      <c r="T35" s="47"/>
      <c r="U35" s="2" t="s">
        <v>185</v>
      </c>
      <c r="V35" s="2" t="s">
        <v>910</v>
      </c>
      <c r="W35" s="2" t="s">
        <v>313</v>
      </c>
      <c r="X35" s="47"/>
      <c r="Y35" s="47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</row>
    <row r="36" spans="1:49" s="73" customFormat="1" ht="23.1" customHeight="1" x14ac:dyDescent="0.3">
      <c r="A36" s="75"/>
      <c r="B36" s="135">
        <v>31</v>
      </c>
      <c r="C36" s="136" t="s">
        <v>219</v>
      </c>
      <c r="D36" s="137">
        <v>3</v>
      </c>
      <c r="E36" s="138"/>
      <c r="F36" s="139">
        <v>3</v>
      </c>
      <c r="G36" s="140"/>
      <c r="H36" s="141"/>
      <c r="J36" s="536"/>
      <c r="K36" s="2" t="s">
        <v>219</v>
      </c>
      <c r="L36" s="2">
        <v>3</v>
      </c>
      <c r="M36" s="536"/>
      <c r="N36" s="2" t="s">
        <v>219</v>
      </c>
      <c r="O36" s="2"/>
      <c r="P36" s="2">
        <v>3</v>
      </c>
      <c r="Q36" s="2"/>
      <c r="R36" s="2"/>
      <c r="S36" s="2">
        <v>3</v>
      </c>
      <c r="T36" s="47"/>
      <c r="U36" s="2" t="s">
        <v>187</v>
      </c>
      <c r="V36" s="2" t="s">
        <v>911</v>
      </c>
      <c r="W36" s="2" t="s">
        <v>313</v>
      </c>
      <c r="X36" s="47"/>
      <c r="Y36" s="47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</row>
    <row r="37" spans="1:49" s="73" customFormat="1" ht="23.1" customHeight="1" x14ac:dyDescent="0.3">
      <c r="A37" s="75"/>
      <c r="B37" s="135">
        <v>32</v>
      </c>
      <c r="C37" s="136" t="s">
        <v>1743</v>
      </c>
      <c r="D37" s="137">
        <v>1</v>
      </c>
      <c r="E37" s="138"/>
      <c r="F37" s="139">
        <v>1</v>
      </c>
      <c r="G37" s="140"/>
      <c r="H37" s="141"/>
      <c r="J37" s="536"/>
      <c r="K37" s="2" t="s">
        <v>1743</v>
      </c>
      <c r="L37" s="2">
        <v>1</v>
      </c>
      <c r="M37" s="536"/>
      <c r="N37" s="2" t="s">
        <v>1743</v>
      </c>
      <c r="O37" s="2"/>
      <c r="P37" s="2">
        <v>1</v>
      </c>
      <c r="Q37" s="2"/>
      <c r="R37" s="2"/>
      <c r="S37" s="2">
        <v>1</v>
      </c>
      <c r="T37" s="47"/>
      <c r="U37" s="2" t="s">
        <v>189</v>
      </c>
      <c r="V37" s="2" t="s">
        <v>912</v>
      </c>
      <c r="W37" s="2" t="s">
        <v>313</v>
      </c>
      <c r="X37" s="47"/>
      <c r="Y37" s="47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</row>
    <row r="38" spans="1:49" s="73" customFormat="1" ht="23.1" customHeight="1" x14ac:dyDescent="0.3">
      <c r="A38" s="75"/>
      <c r="B38" s="135">
        <v>33</v>
      </c>
      <c r="C38" s="136" t="s">
        <v>221</v>
      </c>
      <c r="D38" s="137">
        <v>2</v>
      </c>
      <c r="E38" s="138">
        <v>1</v>
      </c>
      <c r="F38" s="139">
        <v>1</v>
      </c>
      <c r="G38" s="140"/>
      <c r="H38" s="141"/>
      <c r="J38" s="536"/>
      <c r="K38" s="2" t="s">
        <v>221</v>
      </c>
      <c r="L38" s="2">
        <v>2</v>
      </c>
      <c r="M38" s="536"/>
      <c r="N38" s="2" t="s">
        <v>221</v>
      </c>
      <c r="O38" s="2">
        <v>1</v>
      </c>
      <c r="P38" s="2">
        <v>1</v>
      </c>
      <c r="Q38" s="2"/>
      <c r="R38" s="2"/>
      <c r="S38" s="2">
        <v>2</v>
      </c>
      <c r="T38" s="47"/>
      <c r="U38" s="2" t="s">
        <v>191</v>
      </c>
      <c r="V38" s="2" t="s">
        <v>913</v>
      </c>
      <c r="W38" s="2" t="s">
        <v>311</v>
      </c>
      <c r="X38" s="47"/>
      <c r="Y38" s="47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</row>
    <row r="39" spans="1:49" s="73" customFormat="1" ht="23.1" customHeight="1" x14ac:dyDescent="0.3">
      <c r="A39" s="75"/>
      <c r="B39" s="135">
        <v>34</v>
      </c>
      <c r="C39" s="136" t="s">
        <v>223</v>
      </c>
      <c r="D39" s="137">
        <v>1</v>
      </c>
      <c r="E39" s="138"/>
      <c r="F39" s="139">
        <v>1</v>
      </c>
      <c r="G39" s="140"/>
      <c r="H39" s="141"/>
      <c r="J39" s="536"/>
      <c r="K39" s="2" t="s">
        <v>223</v>
      </c>
      <c r="L39" s="2">
        <v>1</v>
      </c>
      <c r="M39" s="536"/>
      <c r="N39" s="2" t="s">
        <v>223</v>
      </c>
      <c r="O39" s="2"/>
      <c r="P39" s="2">
        <v>1</v>
      </c>
      <c r="Q39" s="2"/>
      <c r="R39" s="2"/>
      <c r="S39" s="2">
        <v>1</v>
      </c>
      <c r="T39" s="47"/>
      <c r="U39" s="2" t="s">
        <v>193</v>
      </c>
      <c r="V39" s="2" t="s">
        <v>914</v>
      </c>
      <c r="W39" s="2" t="s">
        <v>311</v>
      </c>
      <c r="X39" s="47"/>
      <c r="Y39" s="47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</row>
    <row r="40" spans="1:49" s="73" customFormat="1" ht="23.1" customHeight="1" x14ac:dyDescent="0.3">
      <c r="A40" s="75"/>
      <c r="B40" s="135">
        <v>35</v>
      </c>
      <c r="C40" s="136" t="s">
        <v>1738</v>
      </c>
      <c r="D40" s="137">
        <v>2</v>
      </c>
      <c r="E40" s="138"/>
      <c r="F40" s="139">
        <v>1</v>
      </c>
      <c r="G40" s="140"/>
      <c r="H40" s="141">
        <v>1</v>
      </c>
      <c r="J40" s="536"/>
      <c r="K40" s="2" t="s">
        <v>1738</v>
      </c>
      <c r="L40" s="2">
        <v>2</v>
      </c>
      <c r="M40" s="536"/>
      <c r="N40" s="2" t="s">
        <v>1738</v>
      </c>
      <c r="O40" s="2"/>
      <c r="P40" s="2">
        <v>1</v>
      </c>
      <c r="Q40" s="2"/>
      <c r="R40" s="2">
        <v>1</v>
      </c>
      <c r="S40" s="2">
        <v>2</v>
      </c>
      <c r="T40" s="47"/>
      <c r="U40" s="2" t="s">
        <v>195</v>
      </c>
      <c r="V40" s="2" t="s">
        <v>915</v>
      </c>
      <c r="W40" s="2" t="s">
        <v>311</v>
      </c>
      <c r="X40" s="47"/>
      <c r="Y40" s="47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</row>
    <row r="41" spans="1:49" s="73" customFormat="1" ht="23.1" customHeight="1" x14ac:dyDescent="0.3">
      <c r="A41" s="75"/>
      <c r="B41" s="135">
        <v>36</v>
      </c>
      <c r="C41" s="136" t="s">
        <v>1713</v>
      </c>
      <c r="D41" s="137">
        <v>1</v>
      </c>
      <c r="E41" s="138"/>
      <c r="F41" s="139">
        <v>1</v>
      </c>
      <c r="G41" s="140"/>
      <c r="H41" s="141"/>
      <c r="J41" s="536"/>
      <c r="K41" s="2" t="s">
        <v>1713</v>
      </c>
      <c r="L41" s="2">
        <v>1</v>
      </c>
      <c r="M41" s="536"/>
      <c r="N41" s="2" t="s">
        <v>1713</v>
      </c>
      <c r="O41" s="2"/>
      <c r="P41" s="2">
        <v>1</v>
      </c>
      <c r="Q41" s="2"/>
      <c r="R41" s="2"/>
      <c r="S41" s="2">
        <v>1</v>
      </c>
      <c r="T41" s="47"/>
      <c r="U41" s="2" t="s">
        <v>197</v>
      </c>
      <c r="V41" s="2" t="s">
        <v>918</v>
      </c>
      <c r="W41" s="2" t="s">
        <v>316</v>
      </c>
      <c r="X41" s="47"/>
      <c r="Y41" s="47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</row>
    <row r="42" spans="1:49" s="73" customFormat="1" ht="23.1" customHeight="1" x14ac:dyDescent="0.3">
      <c r="A42" s="75"/>
      <c r="B42" s="135">
        <v>37</v>
      </c>
      <c r="C42" s="136" t="s">
        <v>226</v>
      </c>
      <c r="D42" s="137">
        <v>4</v>
      </c>
      <c r="E42" s="138">
        <v>1</v>
      </c>
      <c r="F42" s="139">
        <v>3</v>
      </c>
      <c r="G42" s="140"/>
      <c r="H42" s="141"/>
      <c r="J42" s="536"/>
      <c r="K42" s="2" t="s">
        <v>226</v>
      </c>
      <c r="L42" s="2">
        <v>4</v>
      </c>
      <c r="M42" s="536"/>
      <c r="N42" s="2" t="s">
        <v>226</v>
      </c>
      <c r="O42" s="2">
        <v>1</v>
      </c>
      <c r="P42" s="2">
        <v>3</v>
      </c>
      <c r="Q42" s="2"/>
      <c r="R42" s="2"/>
      <c r="S42" s="2">
        <v>4</v>
      </c>
      <c r="T42" s="47"/>
      <c r="U42" s="2" t="s">
        <v>197</v>
      </c>
      <c r="V42" s="2" t="s">
        <v>919</v>
      </c>
      <c r="W42" s="2" t="s">
        <v>311</v>
      </c>
      <c r="X42" s="47"/>
      <c r="Y42" s="47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</row>
    <row r="43" spans="1:49" s="73" customFormat="1" ht="23.1" customHeight="1" x14ac:dyDescent="0.3">
      <c r="A43" s="75"/>
      <c r="B43" s="135">
        <v>38</v>
      </c>
      <c r="C43" s="136" t="s">
        <v>1572</v>
      </c>
      <c r="D43" s="137">
        <v>1</v>
      </c>
      <c r="E43" s="138"/>
      <c r="F43" s="139">
        <v>1</v>
      </c>
      <c r="G43" s="140"/>
      <c r="H43" s="141"/>
      <c r="J43" s="536"/>
      <c r="K43" s="2" t="s">
        <v>1572</v>
      </c>
      <c r="L43" s="2">
        <v>1</v>
      </c>
      <c r="M43" s="536"/>
      <c r="N43" s="2" t="s">
        <v>1572</v>
      </c>
      <c r="O43" s="2"/>
      <c r="P43" s="2">
        <v>1</v>
      </c>
      <c r="Q43" s="2"/>
      <c r="R43" s="2"/>
      <c r="S43" s="2">
        <v>1</v>
      </c>
      <c r="T43" s="47"/>
      <c r="U43" s="2" t="s">
        <v>197</v>
      </c>
      <c r="V43" s="2" t="s">
        <v>920</v>
      </c>
      <c r="W43" s="2" t="s">
        <v>311</v>
      </c>
      <c r="X43" s="47"/>
      <c r="Y43" s="47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</row>
    <row r="44" spans="1:49" s="73" customFormat="1" ht="23.1" customHeight="1" x14ac:dyDescent="0.3">
      <c r="A44" s="75"/>
      <c r="B44" s="135">
        <v>39</v>
      </c>
      <c r="C44" s="136" t="s">
        <v>1756</v>
      </c>
      <c r="D44" s="137">
        <v>1</v>
      </c>
      <c r="E44" s="138"/>
      <c r="F44" s="139">
        <v>1</v>
      </c>
      <c r="G44" s="140"/>
      <c r="H44" s="141"/>
      <c r="J44" s="536"/>
      <c r="K44" s="2" t="s">
        <v>1756</v>
      </c>
      <c r="L44" s="2">
        <v>1</v>
      </c>
      <c r="M44" s="536"/>
      <c r="N44" s="2" t="s">
        <v>1756</v>
      </c>
      <c r="O44" s="2"/>
      <c r="P44" s="2">
        <v>1</v>
      </c>
      <c r="Q44" s="2"/>
      <c r="R44" s="2"/>
      <c r="S44" s="2">
        <v>1</v>
      </c>
      <c r="T44" s="47"/>
      <c r="U44" s="2" t="s">
        <v>199</v>
      </c>
      <c r="V44" s="2" t="s">
        <v>921</v>
      </c>
      <c r="W44" s="2" t="s">
        <v>316</v>
      </c>
      <c r="X44" s="47"/>
      <c r="Y44" s="47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</row>
    <row r="45" spans="1:49" s="73" customFormat="1" ht="23.1" customHeight="1" x14ac:dyDescent="0.3">
      <c r="A45" s="75"/>
      <c r="B45" s="135">
        <v>40</v>
      </c>
      <c r="C45" s="136" t="s">
        <v>228</v>
      </c>
      <c r="D45" s="137">
        <v>2</v>
      </c>
      <c r="E45" s="138">
        <v>2</v>
      </c>
      <c r="F45" s="139"/>
      <c r="G45" s="140"/>
      <c r="H45" s="141"/>
      <c r="J45" s="536"/>
      <c r="K45" s="2" t="s">
        <v>228</v>
      </c>
      <c r="L45" s="2">
        <v>2</v>
      </c>
      <c r="M45" s="536"/>
      <c r="N45" s="2" t="s">
        <v>228</v>
      </c>
      <c r="O45" s="2">
        <v>2</v>
      </c>
      <c r="P45" s="2"/>
      <c r="Q45" s="2"/>
      <c r="R45" s="2"/>
      <c r="S45" s="2">
        <v>2</v>
      </c>
      <c r="T45" s="47"/>
      <c r="U45" s="2" t="s">
        <v>201</v>
      </c>
      <c r="V45" s="2" t="s">
        <v>922</v>
      </c>
      <c r="W45" s="2" t="s">
        <v>316</v>
      </c>
      <c r="X45" s="47"/>
      <c r="Y45" s="47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</row>
    <row r="46" spans="1:49" s="73" customFormat="1" ht="23.1" customHeight="1" x14ac:dyDescent="0.3">
      <c r="A46" s="75"/>
      <c r="B46" s="135">
        <v>41</v>
      </c>
      <c r="C46" s="136" t="s">
        <v>230</v>
      </c>
      <c r="D46" s="137">
        <v>1</v>
      </c>
      <c r="E46" s="138"/>
      <c r="F46" s="139"/>
      <c r="G46" s="140">
        <v>1</v>
      </c>
      <c r="H46" s="141"/>
      <c r="J46" s="536"/>
      <c r="K46" s="2" t="s">
        <v>230</v>
      </c>
      <c r="L46" s="2">
        <v>1</v>
      </c>
      <c r="M46" s="536"/>
      <c r="N46" s="2" t="s">
        <v>230</v>
      </c>
      <c r="O46" s="2"/>
      <c r="P46" s="2"/>
      <c r="Q46" s="2">
        <v>1</v>
      </c>
      <c r="R46" s="2"/>
      <c r="S46" s="2">
        <v>1</v>
      </c>
      <c r="T46" s="47"/>
      <c r="U46" s="2" t="s">
        <v>201</v>
      </c>
      <c r="V46" s="2" t="s">
        <v>923</v>
      </c>
      <c r="W46" s="2" t="s">
        <v>316</v>
      </c>
      <c r="X46" s="47"/>
      <c r="Y46" s="47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</row>
    <row r="47" spans="1:49" s="73" customFormat="1" ht="23.1" customHeight="1" x14ac:dyDescent="0.3">
      <c r="A47" s="75"/>
      <c r="B47" s="135">
        <v>42</v>
      </c>
      <c r="C47" s="136" t="s">
        <v>1571</v>
      </c>
      <c r="D47" s="137">
        <v>4</v>
      </c>
      <c r="E47" s="138"/>
      <c r="F47" s="139">
        <v>4</v>
      </c>
      <c r="G47" s="140"/>
      <c r="H47" s="141"/>
      <c r="J47" s="536"/>
      <c r="K47" s="2" t="s">
        <v>1571</v>
      </c>
      <c r="L47" s="2">
        <v>4</v>
      </c>
      <c r="M47" s="536"/>
      <c r="N47" s="2" t="s">
        <v>1571</v>
      </c>
      <c r="O47" s="2"/>
      <c r="P47" s="2">
        <v>4</v>
      </c>
      <c r="Q47" s="2"/>
      <c r="R47" s="2"/>
      <c r="S47" s="2">
        <v>4</v>
      </c>
      <c r="T47" s="47"/>
      <c r="U47" s="2" t="s">
        <v>201</v>
      </c>
      <c r="V47" s="2" t="s">
        <v>444</v>
      </c>
      <c r="W47" s="2" t="s">
        <v>311</v>
      </c>
      <c r="X47" s="47"/>
      <c r="Y47" s="47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</row>
    <row r="48" spans="1:49" s="73" customFormat="1" ht="23.1" customHeight="1" x14ac:dyDescent="0.3">
      <c r="A48" s="75"/>
      <c r="B48" s="135">
        <v>43</v>
      </c>
      <c r="C48" s="136" t="s">
        <v>1573</v>
      </c>
      <c r="D48" s="137">
        <v>1</v>
      </c>
      <c r="E48" s="138"/>
      <c r="F48" s="139">
        <v>1</v>
      </c>
      <c r="G48" s="140"/>
      <c r="H48" s="141"/>
      <c r="J48" s="536"/>
      <c r="K48" s="2" t="s">
        <v>1573</v>
      </c>
      <c r="L48" s="2">
        <v>1</v>
      </c>
      <c r="M48" s="536"/>
      <c r="N48" s="2" t="s">
        <v>1573</v>
      </c>
      <c r="O48" s="2"/>
      <c r="P48" s="2">
        <v>1</v>
      </c>
      <c r="Q48" s="2"/>
      <c r="R48" s="2"/>
      <c r="S48" s="2">
        <v>1</v>
      </c>
      <c r="T48" s="47"/>
      <c r="U48" s="2" t="s">
        <v>201</v>
      </c>
      <c r="V48" s="2" t="s">
        <v>924</v>
      </c>
      <c r="W48" s="2" t="s">
        <v>311</v>
      </c>
      <c r="X48" s="47"/>
      <c r="Y48" s="47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</row>
    <row r="49" spans="1:49" s="73" customFormat="1" ht="23.1" customHeight="1" x14ac:dyDescent="0.3">
      <c r="A49" s="75"/>
      <c r="B49" s="135">
        <v>44</v>
      </c>
      <c r="C49" s="136" t="s">
        <v>232</v>
      </c>
      <c r="D49" s="137">
        <v>1</v>
      </c>
      <c r="E49" s="138"/>
      <c r="F49" s="139">
        <v>1</v>
      </c>
      <c r="G49" s="140"/>
      <c r="H49" s="141"/>
      <c r="J49" s="536"/>
      <c r="K49" s="2" t="s">
        <v>232</v>
      </c>
      <c r="L49" s="2">
        <v>1</v>
      </c>
      <c r="M49" s="536"/>
      <c r="N49" s="2" t="s">
        <v>232</v>
      </c>
      <c r="O49" s="2"/>
      <c r="P49" s="2">
        <v>1</v>
      </c>
      <c r="Q49" s="2"/>
      <c r="R49" s="2"/>
      <c r="S49" s="2">
        <v>1</v>
      </c>
      <c r="T49" s="47"/>
      <c r="U49" s="2" t="s">
        <v>201</v>
      </c>
      <c r="V49" s="2" t="s">
        <v>925</v>
      </c>
      <c r="W49" s="2" t="s">
        <v>311</v>
      </c>
      <c r="X49" s="47"/>
      <c r="Y49" s="47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</row>
    <row r="50" spans="1:49" s="73" customFormat="1" ht="23.1" customHeight="1" x14ac:dyDescent="0.3">
      <c r="A50" s="75"/>
      <c r="B50" s="135">
        <v>45</v>
      </c>
      <c r="C50" s="136" t="s">
        <v>234</v>
      </c>
      <c r="D50" s="137">
        <v>2</v>
      </c>
      <c r="E50" s="138"/>
      <c r="F50" s="139">
        <v>2</v>
      </c>
      <c r="G50" s="140"/>
      <c r="H50" s="141"/>
      <c r="J50" s="536"/>
      <c r="K50" s="2" t="s">
        <v>234</v>
      </c>
      <c r="L50" s="2">
        <v>2</v>
      </c>
      <c r="M50" s="536"/>
      <c r="N50" s="2" t="s">
        <v>234</v>
      </c>
      <c r="O50" s="2"/>
      <c r="P50" s="2">
        <v>2</v>
      </c>
      <c r="Q50" s="2"/>
      <c r="R50" s="2"/>
      <c r="S50" s="2">
        <v>2</v>
      </c>
      <c r="T50" s="47"/>
      <c r="U50" s="2" t="s">
        <v>203</v>
      </c>
      <c r="V50" s="2" t="s">
        <v>926</v>
      </c>
      <c r="W50" s="2" t="s">
        <v>311</v>
      </c>
      <c r="X50" s="47"/>
      <c r="Y50" s="47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</row>
    <row r="51" spans="1:49" s="73" customFormat="1" ht="23.1" customHeight="1" x14ac:dyDescent="0.3">
      <c r="A51" s="75"/>
      <c r="B51" s="135">
        <v>46</v>
      </c>
      <c r="C51" s="136" t="s">
        <v>1638</v>
      </c>
      <c r="D51" s="137">
        <v>1</v>
      </c>
      <c r="E51" s="138"/>
      <c r="F51" s="139">
        <v>1</v>
      </c>
      <c r="G51" s="140"/>
      <c r="H51" s="141"/>
      <c r="J51" s="536"/>
      <c r="K51" s="2" t="s">
        <v>1638</v>
      </c>
      <c r="L51" s="2">
        <v>1</v>
      </c>
      <c r="M51" s="536"/>
      <c r="N51" s="2" t="s">
        <v>1638</v>
      </c>
      <c r="O51" s="2"/>
      <c r="P51" s="2">
        <v>1</v>
      </c>
      <c r="Q51" s="2"/>
      <c r="R51" s="2"/>
      <c r="S51" s="2">
        <v>1</v>
      </c>
      <c r="T51" s="47"/>
      <c r="U51" s="2" t="s">
        <v>205</v>
      </c>
      <c r="V51" s="2" t="s">
        <v>927</v>
      </c>
      <c r="W51" s="2" t="s">
        <v>311</v>
      </c>
      <c r="X51" s="47"/>
      <c r="Y51" s="47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</row>
    <row r="52" spans="1:49" s="73" customFormat="1" ht="23.1" customHeight="1" x14ac:dyDescent="0.3">
      <c r="A52" s="75"/>
      <c r="B52" s="135">
        <v>47</v>
      </c>
      <c r="C52" s="143" t="s">
        <v>1732</v>
      </c>
      <c r="D52" s="144">
        <v>2</v>
      </c>
      <c r="E52" s="145"/>
      <c r="F52" s="146">
        <v>2</v>
      </c>
      <c r="G52" s="147"/>
      <c r="H52" s="148"/>
      <c r="J52" s="536"/>
      <c r="K52" s="2" t="s">
        <v>1732</v>
      </c>
      <c r="L52" s="2">
        <v>2</v>
      </c>
      <c r="M52" s="536"/>
      <c r="N52" s="2" t="s">
        <v>1732</v>
      </c>
      <c r="O52" s="2"/>
      <c r="P52" s="2">
        <v>2</v>
      </c>
      <c r="Q52" s="2"/>
      <c r="R52" s="2"/>
      <c r="S52" s="2">
        <v>2</v>
      </c>
      <c r="T52" s="47"/>
      <c r="U52" s="2" t="s">
        <v>209</v>
      </c>
      <c r="V52" s="2" t="s">
        <v>933</v>
      </c>
      <c r="W52" s="2" t="s">
        <v>311</v>
      </c>
      <c r="X52" s="47"/>
      <c r="Y52" s="47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</row>
    <row r="53" spans="1:49" s="73" customFormat="1" ht="23.1" customHeight="1" x14ac:dyDescent="0.3">
      <c r="A53" s="75"/>
      <c r="B53" s="149">
        <v>48</v>
      </c>
      <c r="C53" s="143" t="s">
        <v>1727</v>
      </c>
      <c r="D53" s="144">
        <v>1</v>
      </c>
      <c r="E53" s="145"/>
      <c r="F53" s="146">
        <v>1</v>
      </c>
      <c r="G53" s="147"/>
      <c r="H53" s="148"/>
      <c r="J53" s="536"/>
      <c r="K53" s="2" t="s">
        <v>1727</v>
      </c>
      <c r="L53" s="2">
        <v>1</v>
      </c>
      <c r="M53" s="536"/>
      <c r="N53" s="2" t="s">
        <v>1727</v>
      </c>
      <c r="O53" s="2"/>
      <c r="P53" s="2">
        <v>1</v>
      </c>
      <c r="Q53" s="2"/>
      <c r="R53" s="2"/>
      <c r="S53" s="2">
        <v>1</v>
      </c>
      <c r="T53" s="47"/>
      <c r="U53" s="2" t="s">
        <v>209</v>
      </c>
      <c r="V53" s="2" t="s">
        <v>934</v>
      </c>
      <c r="W53" s="2" t="s">
        <v>311</v>
      </c>
      <c r="X53" s="47"/>
      <c r="Y53" s="47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</row>
    <row r="54" spans="1:49" s="73" customFormat="1" ht="23.1" customHeight="1" x14ac:dyDescent="0.3">
      <c r="A54" s="75"/>
      <c r="B54" s="149">
        <v>49</v>
      </c>
      <c r="C54" s="143" t="s">
        <v>236</v>
      </c>
      <c r="D54" s="144">
        <v>5</v>
      </c>
      <c r="E54" s="145"/>
      <c r="F54" s="146">
        <v>5</v>
      </c>
      <c r="G54" s="147"/>
      <c r="H54" s="148"/>
      <c r="J54" s="536"/>
      <c r="K54" s="2" t="s">
        <v>236</v>
      </c>
      <c r="L54" s="2">
        <v>5</v>
      </c>
      <c r="M54" s="536"/>
      <c r="N54" s="2" t="s">
        <v>236</v>
      </c>
      <c r="O54" s="2"/>
      <c r="P54" s="2">
        <v>5</v>
      </c>
      <c r="Q54" s="2"/>
      <c r="R54" s="2"/>
      <c r="S54" s="2">
        <v>5</v>
      </c>
      <c r="T54" s="47"/>
      <c r="U54" s="2" t="s">
        <v>211</v>
      </c>
      <c r="V54" s="2" t="s">
        <v>935</v>
      </c>
      <c r="W54" s="2" t="s">
        <v>316</v>
      </c>
      <c r="X54" s="47"/>
      <c r="Y54" s="47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</row>
    <row r="55" spans="1:49" s="73" customFormat="1" ht="23.1" customHeight="1" x14ac:dyDescent="0.3">
      <c r="A55" s="75"/>
      <c r="B55" s="149">
        <v>50</v>
      </c>
      <c r="C55" s="143" t="s">
        <v>238</v>
      </c>
      <c r="D55" s="144">
        <v>1</v>
      </c>
      <c r="E55" s="145"/>
      <c r="F55" s="146">
        <v>1</v>
      </c>
      <c r="G55" s="147"/>
      <c r="H55" s="148"/>
      <c r="J55" s="536"/>
      <c r="K55" s="2" t="s">
        <v>238</v>
      </c>
      <c r="L55" s="2">
        <v>1</v>
      </c>
      <c r="M55" s="536"/>
      <c r="N55" s="2" t="s">
        <v>238</v>
      </c>
      <c r="O55" s="2"/>
      <c r="P55" s="2">
        <v>1</v>
      </c>
      <c r="Q55" s="2"/>
      <c r="R55" s="2"/>
      <c r="S55" s="2">
        <v>1</v>
      </c>
      <c r="T55" s="47"/>
      <c r="U55" s="2" t="s">
        <v>211</v>
      </c>
      <c r="V55" s="2" t="s">
        <v>936</v>
      </c>
      <c r="W55" s="2" t="s">
        <v>316</v>
      </c>
      <c r="X55" s="47"/>
      <c r="Y55" s="47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</row>
    <row r="56" spans="1:49" s="73" customFormat="1" ht="23.1" customHeight="1" x14ac:dyDescent="0.3">
      <c r="A56" s="75"/>
      <c r="B56" s="149">
        <v>51</v>
      </c>
      <c r="C56" s="150" t="s">
        <v>240</v>
      </c>
      <c r="D56" s="151">
        <v>2</v>
      </c>
      <c r="E56" s="152"/>
      <c r="F56" s="153">
        <v>2</v>
      </c>
      <c r="G56" s="154"/>
      <c r="H56" s="155"/>
      <c r="J56" s="536"/>
      <c r="K56" s="2" t="s">
        <v>240</v>
      </c>
      <c r="L56" s="2">
        <v>2</v>
      </c>
      <c r="M56" s="536"/>
      <c r="N56" s="2" t="s">
        <v>240</v>
      </c>
      <c r="O56" s="2"/>
      <c r="P56" s="2">
        <v>2</v>
      </c>
      <c r="Q56" s="2"/>
      <c r="R56" s="2"/>
      <c r="S56" s="2">
        <v>2</v>
      </c>
      <c r="T56" s="47"/>
      <c r="U56" s="2" t="s">
        <v>211</v>
      </c>
      <c r="V56" s="2" t="s">
        <v>937</v>
      </c>
      <c r="W56" s="2" t="s">
        <v>316</v>
      </c>
      <c r="X56" s="47"/>
      <c r="Y56" s="47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</row>
    <row r="57" spans="1:49" s="73" customFormat="1" ht="23.1" customHeight="1" x14ac:dyDescent="0.3">
      <c r="A57" s="75"/>
      <c r="B57" s="149">
        <v>52</v>
      </c>
      <c r="C57" s="150" t="s">
        <v>1641</v>
      </c>
      <c r="D57" s="151">
        <v>1</v>
      </c>
      <c r="E57" s="152"/>
      <c r="F57" s="153">
        <v>1</v>
      </c>
      <c r="G57" s="154"/>
      <c r="H57" s="155"/>
      <c r="J57" s="536"/>
      <c r="K57" s="2" t="s">
        <v>1641</v>
      </c>
      <c r="L57" s="2">
        <v>1</v>
      </c>
      <c r="M57" s="536"/>
      <c r="N57" s="2" t="s">
        <v>1641</v>
      </c>
      <c r="O57" s="2"/>
      <c r="P57" s="2">
        <v>1</v>
      </c>
      <c r="Q57" s="2"/>
      <c r="R57" s="2"/>
      <c r="S57" s="2">
        <v>1</v>
      </c>
      <c r="T57" s="47"/>
      <c r="U57" s="2" t="s">
        <v>211</v>
      </c>
      <c r="V57" s="2" t="s">
        <v>938</v>
      </c>
      <c r="W57" s="2" t="s">
        <v>316</v>
      </c>
      <c r="X57" s="47"/>
      <c r="Y57" s="47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</row>
    <row r="58" spans="1:49" s="73" customFormat="1" ht="23.1" customHeight="1" x14ac:dyDescent="0.3">
      <c r="A58" s="75"/>
      <c r="B58" s="149">
        <v>53</v>
      </c>
      <c r="C58" s="150" t="s">
        <v>1724</v>
      </c>
      <c r="D58" s="151">
        <v>1</v>
      </c>
      <c r="E58" s="152"/>
      <c r="F58" s="153">
        <v>1</v>
      </c>
      <c r="G58" s="154"/>
      <c r="H58" s="155"/>
      <c r="J58" s="536"/>
      <c r="K58" s="2" t="s">
        <v>1724</v>
      </c>
      <c r="L58" s="2">
        <v>1</v>
      </c>
      <c r="M58" s="536"/>
      <c r="N58" s="2" t="s">
        <v>1724</v>
      </c>
      <c r="O58" s="2"/>
      <c r="P58" s="2">
        <v>1</v>
      </c>
      <c r="Q58" s="2"/>
      <c r="R58" s="2"/>
      <c r="S58" s="2">
        <v>1</v>
      </c>
      <c r="T58" s="47"/>
      <c r="U58" s="2" t="s">
        <v>211</v>
      </c>
      <c r="V58" s="2" t="s">
        <v>939</v>
      </c>
      <c r="W58" s="2" t="s">
        <v>316</v>
      </c>
      <c r="X58" s="47"/>
      <c r="Y58" s="47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</row>
    <row r="59" spans="1:49" s="73" customFormat="1" ht="23.1" customHeight="1" x14ac:dyDescent="0.3">
      <c r="A59" s="75"/>
      <c r="B59" s="149">
        <v>54</v>
      </c>
      <c r="C59" s="150" t="s">
        <v>242</v>
      </c>
      <c r="D59" s="151">
        <v>1</v>
      </c>
      <c r="E59" s="152"/>
      <c r="F59" s="153">
        <v>1</v>
      </c>
      <c r="G59" s="154"/>
      <c r="H59" s="155"/>
      <c r="J59" s="536"/>
      <c r="K59" s="2" t="s">
        <v>242</v>
      </c>
      <c r="L59" s="2">
        <v>1</v>
      </c>
      <c r="M59" s="536"/>
      <c r="N59" s="2" t="s">
        <v>242</v>
      </c>
      <c r="O59" s="2"/>
      <c r="P59" s="2">
        <v>1</v>
      </c>
      <c r="Q59" s="2"/>
      <c r="R59" s="2"/>
      <c r="S59" s="2">
        <v>1</v>
      </c>
      <c r="T59" s="47"/>
      <c r="U59" s="2" t="s">
        <v>211</v>
      </c>
      <c r="V59" s="2" t="s">
        <v>940</v>
      </c>
      <c r="W59" s="2" t="s">
        <v>316</v>
      </c>
      <c r="X59" s="47"/>
      <c r="Y59" s="47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</row>
    <row r="60" spans="1:49" s="73" customFormat="1" ht="23.1" customHeight="1" x14ac:dyDescent="0.3">
      <c r="A60" s="75"/>
      <c r="B60" s="149">
        <v>55</v>
      </c>
      <c r="C60" s="150" t="s">
        <v>244</v>
      </c>
      <c r="D60" s="151">
        <v>8</v>
      </c>
      <c r="E60" s="152"/>
      <c r="F60" s="153">
        <v>8</v>
      </c>
      <c r="G60" s="154"/>
      <c r="H60" s="155"/>
      <c r="J60" s="536"/>
      <c r="K60" s="2" t="s">
        <v>244</v>
      </c>
      <c r="L60" s="2">
        <v>8</v>
      </c>
      <c r="M60" s="536"/>
      <c r="N60" s="2" t="s">
        <v>244</v>
      </c>
      <c r="O60" s="2"/>
      <c r="P60" s="2">
        <v>8</v>
      </c>
      <c r="Q60" s="2"/>
      <c r="R60" s="2"/>
      <c r="S60" s="2">
        <v>8</v>
      </c>
      <c r="T60" s="47"/>
      <c r="U60" s="2" t="s">
        <v>211</v>
      </c>
      <c r="V60" s="2" t="s">
        <v>941</v>
      </c>
      <c r="W60" s="2" t="s">
        <v>316</v>
      </c>
      <c r="X60" s="47"/>
      <c r="Y60" s="47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</row>
    <row r="61" spans="1:49" s="73" customFormat="1" ht="23.1" customHeight="1" x14ac:dyDescent="0.3">
      <c r="A61" s="75"/>
      <c r="B61" s="149">
        <v>56</v>
      </c>
      <c r="C61" s="150" t="s">
        <v>246</v>
      </c>
      <c r="D61" s="151">
        <v>1</v>
      </c>
      <c r="E61" s="152"/>
      <c r="F61" s="153">
        <v>1</v>
      </c>
      <c r="G61" s="154"/>
      <c r="H61" s="155"/>
      <c r="J61" s="536"/>
      <c r="K61" s="2" t="s">
        <v>246</v>
      </c>
      <c r="L61" s="2">
        <v>1</v>
      </c>
      <c r="M61" s="536"/>
      <c r="N61" s="2" t="s">
        <v>246</v>
      </c>
      <c r="O61" s="2"/>
      <c r="P61" s="2">
        <v>1</v>
      </c>
      <c r="Q61" s="2"/>
      <c r="R61" s="2"/>
      <c r="S61" s="2">
        <v>1</v>
      </c>
      <c r="T61" s="47"/>
      <c r="U61" s="2" t="s">
        <v>211</v>
      </c>
      <c r="V61" s="2" t="s">
        <v>942</v>
      </c>
      <c r="W61" s="2" t="s">
        <v>316</v>
      </c>
      <c r="X61" s="47"/>
      <c r="Y61" s="47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</row>
    <row r="62" spans="1:49" s="73" customFormat="1" ht="23.1" customHeight="1" x14ac:dyDescent="0.3">
      <c r="A62" s="75"/>
      <c r="B62" s="149">
        <v>57</v>
      </c>
      <c r="C62" s="150" t="s">
        <v>248</v>
      </c>
      <c r="D62" s="151">
        <v>4</v>
      </c>
      <c r="E62" s="152"/>
      <c r="F62" s="153">
        <v>4</v>
      </c>
      <c r="G62" s="154"/>
      <c r="H62" s="155"/>
      <c r="J62" s="536"/>
      <c r="K62" s="2" t="s">
        <v>248</v>
      </c>
      <c r="L62" s="2">
        <v>4</v>
      </c>
      <c r="M62" s="536"/>
      <c r="N62" s="2" t="s">
        <v>248</v>
      </c>
      <c r="O62" s="2"/>
      <c r="P62" s="2">
        <v>4</v>
      </c>
      <c r="Q62" s="2"/>
      <c r="R62" s="2"/>
      <c r="S62" s="2">
        <v>4</v>
      </c>
      <c r="T62" s="47"/>
      <c r="U62" s="2" t="s">
        <v>211</v>
      </c>
      <c r="V62" s="2" t="s">
        <v>943</v>
      </c>
      <c r="W62" s="2" t="s">
        <v>316</v>
      </c>
      <c r="X62" s="47"/>
      <c r="Y62" s="47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</row>
    <row r="63" spans="1:49" s="73" customFormat="1" ht="23.1" customHeight="1" x14ac:dyDescent="0.3">
      <c r="A63" s="75"/>
      <c r="B63" s="149">
        <v>58</v>
      </c>
      <c r="C63" s="150" t="s">
        <v>1735</v>
      </c>
      <c r="D63" s="151">
        <v>1</v>
      </c>
      <c r="E63" s="152"/>
      <c r="F63" s="153">
        <v>1</v>
      </c>
      <c r="G63" s="154"/>
      <c r="H63" s="155"/>
      <c r="J63" s="536"/>
      <c r="K63" s="2" t="s">
        <v>1735</v>
      </c>
      <c r="L63" s="2">
        <v>1</v>
      </c>
      <c r="M63" s="536"/>
      <c r="N63" s="2" t="s">
        <v>1735</v>
      </c>
      <c r="O63" s="2"/>
      <c r="P63" s="2">
        <v>1</v>
      </c>
      <c r="Q63" s="2"/>
      <c r="R63" s="2"/>
      <c r="S63" s="2">
        <v>1</v>
      </c>
      <c r="T63" s="47"/>
      <c r="U63" s="2" t="s">
        <v>211</v>
      </c>
      <c r="V63" s="2" t="s">
        <v>945</v>
      </c>
      <c r="W63" s="2" t="s">
        <v>316</v>
      </c>
      <c r="X63" s="47"/>
      <c r="Y63" s="47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</row>
    <row r="64" spans="1:49" s="73" customFormat="1" ht="23.1" customHeight="1" x14ac:dyDescent="0.3">
      <c r="A64" s="75"/>
      <c r="B64" s="149">
        <v>59</v>
      </c>
      <c r="C64" s="150" t="s">
        <v>1736</v>
      </c>
      <c r="D64" s="151">
        <v>1</v>
      </c>
      <c r="E64" s="152"/>
      <c r="F64" s="153">
        <v>1</v>
      </c>
      <c r="G64" s="154"/>
      <c r="H64" s="155"/>
      <c r="J64" s="536"/>
      <c r="K64" s="2" t="s">
        <v>1736</v>
      </c>
      <c r="L64" s="2">
        <v>1</v>
      </c>
      <c r="M64" s="536"/>
      <c r="N64" s="2" t="s">
        <v>1736</v>
      </c>
      <c r="O64" s="2"/>
      <c r="P64" s="2">
        <v>1</v>
      </c>
      <c r="Q64" s="2"/>
      <c r="R64" s="2"/>
      <c r="S64" s="2">
        <v>1</v>
      </c>
      <c r="T64" s="47"/>
      <c r="U64" s="2" t="s">
        <v>211</v>
      </c>
      <c r="V64" s="2" t="s">
        <v>946</v>
      </c>
      <c r="W64" s="2" t="s">
        <v>316</v>
      </c>
      <c r="X64" s="47"/>
      <c r="Y64" s="47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</row>
    <row r="65" spans="1:49" s="73" customFormat="1" ht="23.1" customHeight="1" x14ac:dyDescent="0.3">
      <c r="A65" s="75"/>
      <c r="B65" s="149">
        <v>60</v>
      </c>
      <c r="C65" s="150" t="s">
        <v>250</v>
      </c>
      <c r="D65" s="151">
        <v>2</v>
      </c>
      <c r="E65" s="152">
        <v>2</v>
      </c>
      <c r="F65" s="153"/>
      <c r="G65" s="154"/>
      <c r="H65" s="155"/>
      <c r="J65" s="536"/>
      <c r="K65" s="2" t="s">
        <v>250</v>
      </c>
      <c r="L65" s="2">
        <v>2</v>
      </c>
      <c r="M65" s="536"/>
      <c r="N65" s="2" t="s">
        <v>250</v>
      </c>
      <c r="O65" s="2">
        <v>2</v>
      </c>
      <c r="P65" s="2"/>
      <c r="Q65" s="2"/>
      <c r="R65" s="2"/>
      <c r="S65" s="2">
        <v>2</v>
      </c>
      <c r="T65" s="47"/>
      <c r="U65" s="2" t="s">
        <v>211</v>
      </c>
      <c r="V65" s="2" t="s">
        <v>947</v>
      </c>
      <c r="W65" s="2" t="s">
        <v>311</v>
      </c>
      <c r="X65" s="47"/>
      <c r="Y65" s="47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</row>
    <row r="66" spans="1:49" s="73" customFormat="1" ht="23.1" customHeight="1" x14ac:dyDescent="0.3">
      <c r="A66" s="75"/>
      <c r="B66" s="149">
        <v>61</v>
      </c>
      <c r="C66" s="150" t="s">
        <v>251</v>
      </c>
      <c r="D66" s="151">
        <v>6</v>
      </c>
      <c r="E66" s="152"/>
      <c r="F66" s="153">
        <v>4</v>
      </c>
      <c r="G66" s="154"/>
      <c r="H66" s="155">
        <v>2</v>
      </c>
      <c r="J66" s="536"/>
      <c r="K66" s="2" t="s">
        <v>251</v>
      </c>
      <c r="L66" s="2">
        <v>6</v>
      </c>
      <c r="M66" s="536"/>
      <c r="N66" s="2" t="s">
        <v>251</v>
      </c>
      <c r="O66" s="2"/>
      <c r="P66" s="2">
        <v>4</v>
      </c>
      <c r="Q66" s="2"/>
      <c r="R66" s="2">
        <v>2</v>
      </c>
      <c r="S66" s="2">
        <v>6</v>
      </c>
      <c r="T66" s="47"/>
      <c r="U66" s="2" t="s">
        <v>211</v>
      </c>
      <c r="V66" s="2" t="s">
        <v>948</v>
      </c>
      <c r="W66" s="2" t="s">
        <v>311</v>
      </c>
      <c r="X66" s="47"/>
      <c r="Y66" s="47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</row>
    <row r="67" spans="1:49" s="73" customFormat="1" ht="23.1" customHeight="1" x14ac:dyDescent="0.3">
      <c r="A67" s="75"/>
      <c r="B67" s="149">
        <v>62</v>
      </c>
      <c r="C67" s="150" t="s">
        <v>253</v>
      </c>
      <c r="D67" s="151">
        <v>2</v>
      </c>
      <c r="E67" s="152">
        <v>1</v>
      </c>
      <c r="F67" s="153">
        <v>1</v>
      </c>
      <c r="G67" s="154"/>
      <c r="H67" s="155"/>
      <c r="J67" s="536"/>
      <c r="K67" s="2" t="s">
        <v>253</v>
      </c>
      <c r="L67" s="2">
        <v>2</v>
      </c>
      <c r="M67" s="536"/>
      <c r="N67" s="2" t="s">
        <v>253</v>
      </c>
      <c r="O67" s="2">
        <v>1</v>
      </c>
      <c r="P67" s="2">
        <v>1</v>
      </c>
      <c r="Q67" s="2"/>
      <c r="R67" s="2"/>
      <c r="S67" s="2">
        <v>2</v>
      </c>
      <c r="T67" s="47"/>
      <c r="U67" s="2" t="s">
        <v>211</v>
      </c>
      <c r="V67" s="2" t="s">
        <v>950</v>
      </c>
      <c r="W67" s="2" t="s">
        <v>311</v>
      </c>
      <c r="X67" s="47"/>
      <c r="Y67" s="47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</row>
    <row r="68" spans="1:49" s="73" customFormat="1" ht="23.1" customHeight="1" x14ac:dyDescent="0.3">
      <c r="A68" s="75"/>
      <c r="B68" s="149">
        <v>63</v>
      </c>
      <c r="C68" s="156" t="s">
        <v>254</v>
      </c>
      <c r="D68" s="151">
        <v>1</v>
      </c>
      <c r="E68" s="152"/>
      <c r="F68" s="153">
        <v>1</v>
      </c>
      <c r="G68" s="154"/>
      <c r="H68" s="155"/>
      <c r="J68" s="536"/>
      <c r="K68" s="2" t="s">
        <v>254</v>
      </c>
      <c r="L68" s="2">
        <v>1</v>
      </c>
      <c r="M68" s="536"/>
      <c r="N68" s="2" t="s">
        <v>254</v>
      </c>
      <c r="O68" s="2"/>
      <c r="P68" s="2">
        <v>1</v>
      </c>
      <c r="Q68" s="2"/>
      <c r="R68" s="2"/>
      <c r="S68" s="2">
        <v>1</v>
      </c>
      <c r="T68" s="47"/>
      <c r="U68" s="2" t="s">
        <v>213</v>
      </c>
      <c r="V68" s="2" t="s">
        <v>952</v>
      </c>
      <c r="W68" s="2" t="s">
        <v>311</v>
      </c>
      <c r="X68" s="47"/>
      <c r="Y68" s="47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</row>
    <row r="69" spans="1:49" s="73" customFormat="1" ht="23.1" customHeight="1" x14ac:dyDescent="0.3">
      <c r="A69" s="75"/>
      <c r="B69" s="149">
        <v>64</v>
      </c>
      <c r="C69" s="156" t="s">
        <v>256</v>
      </c>
      <c r="D69" s="151">
        <v>3</v>
      </c>
      <c r="E69" s="152"/>
      <c r="F69" s="153">
        <v>3</v>
      </c>
      <c r="G69" s="154"/>
      <c r="H69" s="155"/>
      <c r="J69" s="536"/>
      <c r="K69" s="2" t="s">
        <v>256</v>
      </c>
      <c r="L69" s="2">
        <v>3</v>
      </c>
      <c r="M69" s="536"/>
      <c r="N69" s="2" t="s">
        <v>256</v>
      </c>
      <c r="O69" s="2"/>
      <c r="P69" s="2">
        <v>3</v>
      </c>
      <c r="Q69" s="2"/>
      <c r="R69" s="2"/>
      <c r="S69" s="2">
        <v>3</v>
      </c>
      <c r="T69" s="47"/>
      <c r="U69" s="2" t="s">
        <v>215</v>
      </c>
      <c r="V69" s="2" t="s">
        <v>953</v>
      </c>
      <c r="W69" s="2" t="s">
        <v>316</v>
      </c>
      <c r="X69" s="47"/>
      <c r="Y69" s="47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</row>
    <row r="70" spans="1:49" s="73" customFormat="1" ht="23.1" customHeight="1" x14ac:dyDescent="0.3">
      <c r="A70" s="75"/>
      <c r="B70" s="149">
        <v>65</v>
      </c>
      <c r="C70" s="156" t="s">
        <v>258</v>
      </c>
      <c r="D70" s="151">
        <v>1</v>
      </c>
      <c r="E70" s="152"/>
      <c r="F70" s="153"/>
      <c r="G70" s="154">
        <v>1</v>
      </c>
      <c r="H70" s="155"/>
      <c r="J70" s="536"/>
      <c r="K70" s="2" t="s">
        <v>258</v>
      </c>
      <c r="L70" s="2">
        <v>1</v>
      </c>
      <c r="M70" s="536"/>
      <c r="N70" s="2" t="s">
        <v>258</v>
      </c>
      <c r="O70" s="2"/>
      <c r="P70" s="2"/>
      <c r="Q70" s="2">
        <v>1</v>
      </c>
      <c r="R70" s="2"/>
      <c r="S70" s="2">
        <v>1</v>
      </c>
      <c r="T70" s="47"/>
      <c r="U70" s="2" t="s">
        <v>215</v>
      </c>
      <c r="V70" s="2" t="s">
        <v>956</v>
      </c>
      <c r="W70" s="2" t="s">
        <v>311</v>
      </c>
      <c r="X70" s="47"/>
      <c r="Y70" s="47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</row>
    <row r="71" spans="1:49" s="73" customFormat="1" ht="23.1" customHeight="1" x14ac:dyDescent="0.3">
      <c r="A71" s="75"/>
      <c r="B71" s="149">
        <v>66</v>
      </c>
      <c r="C71" s="156" t="s">
        <v>260</v>
      </c>
      <c r="D71" s="151">
        <v>8</v>
      </c>
      <c r="E71" s="152"/>
      <c r="F71" s="153">
        <v>8</v>
      </c>
      <c r="G71" s="154"/>
      <c r="H71" s="155"/>
      <c r="J71" s="536"/>
      <c r="K71" s="2" t="s">
        <v>260</v>
      </c>
      <c r="L71" s="2">
        <v>8</v>
      </c>
      <c r="M71" s="536"/>
      <c r="N71" s="2" t="s">
        <v>260</v>
      </c>
      <c r="O71" s="2"/>
      <c r="P71" s="2">
        <v>8</v>
      </c>
      <c r="Q71" s="2"/>
      <c r="R71" s="2"/>
      <c r="S71" s="2">
        <v>8</v>
      </c>
      <c r="T71" s="47"/>
      <c r="U71" s="2" t="s">
        <v>217</v>
      </c>
      <c r="V71" s="2" t="s">
        <v>960</v>
      </c>
      <c r="W71" s="2" t="s">
        <v>316</v>
      </c>
      <c r="X71" s="47"/>
      <c r="Y71" s="47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</row>
    <row r="72" spans="1:49" s="73" customFormat="1" ht="23.1" customHeight="1" x14ac:dyDescent="0.3">
      <c r="A72" s="75"/>
      <c r="B72" s="149">
        <v>67</v>
      </c>
      <c r="C72" s="156" t="s">
        <v>262</v>
      </c>
      <c r="D72" s="151">
        <v>1</v>
      </c>
      <c r="E72" s="152"/>
      <c r="F72" s="153">
        <v>1</v>
      </c>
      <c r="G72" s="154"/>
      <c r="H72" s="155"/>
      <c r="J72" s="536"/>
      <c r="K72" s="2" t="s">
        <v>262</v>
      </c>
      <c r="L72" s="2">
        <v>1</v>
      </c>
      <c r="M72" s="536"/>
      <c r="N72" s="2" t="s">
        <v>262</v>
      </c>
      <c r="O72" s="2"/>
      <c r="P72" s="2">
        <v>1</v>
      </c>
      <c r="Q72" s="2"/>
      <c r="R72" s="2"/>
      <c r="S72" s="2">
        <v>1</v>
      </c>
      <c r="T72" s="47"/>
      <c r="U72" s="2" t="s">
        <v>219</v>
      </c>
      <c r="V72" s="2" t="s">
        <v>961</v>
      </c>
      <c r="W72" s="2" t="s">
        <v>311</v>
      </c>
      <c r="X72" s="47"/>
      <c r="Y72" s="47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</row>
    <row r="73" spans="1:49" s="73" customFormat="1" ht="23.1" customHeight="1" x14ac:dyDescent="0.3">
      <c r="A73" s="75"/>
      <c r="B73" s="149">
        <v>68</v>
      </c>
      <c r="C73" s="156" t="s">
        <v>264</v>
      </c>
      <c r="D73" s="151">
        <v>11</v>
      </c>
      <c r="E73" s="152"/>
      <c r="F73" s="153">
        <v>11</v>
      </c>
      <c r="G73" s="154"/>
      <c r="H73" s="155"/>
      <c r="J73" s="536"/>
      <c r="K73" s="2" t="s">
        <v>264</v>
      </c>
      <c r="L73" s="2">
        <v>11</v>
      </c>
      <c r="M73" s="536"/>
      <c r="N73" s="2" t="s">
        <v>264</v>
      </c>
      <c r="O73" s="2"/>
      <c r="P73" s="2">
        <v>11</v>
      </c>
      <c r="Q73" s="2"/>
      <c r="R73" s="2"/>
      <c r="S73" s="2">
        <v>11</v>
      </c>
      <c r="T73" s="47"/>
      <c r="U73" s="2" t="s">
        <v>219</v>
      </c>
      <c r="V73" s="2" t="s">
        <v>962</v>
      </c>
      <c r="W73" s="2" t="s">
        <v>311</v>
      </c>
      <c r="X73" s="47"/>
      <c r="Y73" s="47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</row>
    <row r="74" spans="1:49" s="73" customFormat="1" ht="23.1" customHeight="1" x14ac:dyDescent="0.3">
      <c r="A74" s="75"/>
      <c r="B74" s="149">
        <v>69</v>
      </c>
      <c r="C74" s="156" t="s">
        <v>266</v>
      </c>
      <c r="D74" s="151">
        <v>9</v>
      </c>
      <c r="E74" s="152"/>
      <c r="F74" s="153">
        <v>9</v>
      </c>
      <c r="G74" s="154"/>
      <c r="H74" s="155"/>
      <c r="J74" s="536"/>
      <c r="K74" s="2" t="s">
        <v>266</v>
      </c>
      <c r="L74" s="2">
        <v>9</v>
      </c>
      <c r="M74" s="123"/>
      <c r="N74" s="2" t="s">
        <v>266</v>
      </c>
      <c r="O74" s="2"/>
      <c r="P74" s="2">
        <v>9</v>
      </c>
      <c r="Q74" s="2"/>
      <c r="R74" s="2"/>
      <c r="S74" s="2">
        <v>9</v>
      </c>
      <c r="T74" s="47"/>
      <c r="U74" s="2" t="s">
        <v>219</v>
      </c>
      <c r="V74" s="2" t="s">
        <v>963</v>
      </c>
      <c r="W74" s="2" t="s">
        <v>311</v>
      </c>
      <c r="X74" s="47"/>
      <c r="Y74" s="47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</row>
    <row r="75" spans="1:49" s="73" customFormat="1" ht="23.1" customHeight="1" x14ac:dyDescent="0.3">
      <c r="A75" s="75"/>
      <c r="B75" s="149">
        <v>70</v>
      </c>
      <c r="C75" s="156" t="s">
        <v>268</v>
      </c>
      <c r="D75" s="151">
        <v>2</v>
      </c>
      <c r="E75" s="152"/>
      <c r="F75" s="153"/>
      <c r="G75" s="154">
        <v>2</v>
      </c>
      <c r="H75" s="155"/>
      <c r="J75" s="536"/>
      <c r="K75" s="2" t="s">
        <v>268</v>
      </c>
      <c r="L75" s="2">
        <v>2</v>
      </c>
      <c r="M75" s="123"/>
      <c r="N75" s="2" t="s">
        <v>268</v>
      </c>
      <c r="O75" s="2"/>
      <c r="P75" s="2"/>
      <c r="Q75" s="2">
        <v>2</v>
      </c>
      <c r="R75" s="2"/>
      <c r="S75" s="2">
        <v>2</v>
      </c>
      <c r="T75" s="47"/>
      <c r="U75" s="2" t="s">
        <v>221</v>
      </c>
      <c r="V75" s="2" t="s">
        <v>964</v>
      </c>
      <c r="W75" s="2" t="s">
        <v>316</v>
      </c>
      <c r="X75" s="47"/>
      <c r="Y75" s="47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</row>
    <row r="76" spans="1:49" s="73" customFormat="1" ht="23.1" customHeight="1" x14ac:dyDescent="0.3">
      <c r="A76" s="75"/>
      <c r="B76" s="149">
        <v>71</v>
      </c>
      <c r="C76" s="156" t="s">
        <v>1741</v>
      </c>
      <c r="D76" s="151">
        <v>1</v>
      </c>
      <c r="E76" s="152"/>
      <c r="F76" s="153">
        <v>1</v>
      </c>
      <c r="G76" s="154"/>
      <c r="H76" s="155"/>
      <c r="J76" s="536"/>
      <c r="K76" s="2" t="s">
        <v>1741</v>
      </c>
      <c r="L76" s="2">
        <v>1</v>
      </c>
      <c r="M76" s="123"/>
      <c r="N76" s="2" t="s">
        <v>1741</v>
      </c>
      <c r="O76" s="2"/>
      <c r="P76" s="2">
        <v>1</v>
      </c>
      <c r="Q76" s="2"/>
      <c r="R76" s="2"/>
      <c r="S76" s="2">
        <v>1</v>
      </c>
      <c r="T76" s="47"/>
      <c r="U76" s="2" t="s">
        <v>221</v>
      </c>
      <c r="V76" s="2" t="s">
        <v>965</v>
      </c>
      <c r="W76" s="2" t="s">
        <v>311</v>
      </c>
      <c r="X76" s="47"/>
      <c r="Y76" s="47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</row>
    <row r="77" spans="1:49" s="73" customFormat="1" ht="23.1" customHeight="1" x14ac:dyDescent="0.3">
      <c r="A77" s="75"/>
      <c r="B77" s="149">
        <v>72</v>
      </c>
      <c r="C77" s="156" t="s">
        <v>270</v>
      </c>
      <c r="D77" s="151">
        <v>2</v>
      </c>
      <c r="E77" s="152"/>
      <c r="F77" s="153">
        <v>1</v>
      </c>
      <c r="G77" s="154"/>
      <c r="H77" s="155">
        <v>1</v>
      </c>
      <c r="J77" s="536"/>
      <c r="K77" s="2" t="s">
        <v>270</v>
      </c>
      <c r="L77" s="2">
        <v>2</v>
      </c>
      <c r="M77" s="123"/>
      <c r="N77" s="2" t="s">
        <v>270</v>
      </c>
      <c r="O77" s="2"/>
      <c r="P77" s="2">
        <v>1</v>
      </c>
      <c r="Q77" s="2"/>
      <c r="R77" s="2">
        <v>1</v>
      </c>
      <c r="S77" s="2">
        <v>2</v>
      </c>
      <c r="T77" s="123"/>
      <c r="U77" s="2" t="s">
        <v>223</v>
      </c>
      <c r="V77" s="2" t="s">
        <v>966</v>
      </c>
      <c r="W77" s="2" t="s">
        <v>311</v>
      </c>
      <c r="X77" s="47"/>
      <c r="Y77" s="47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</row>
    <row r="78" spans="1:49" s="73" customFormat="1" ht="23.1" customHeight="1" x14ac:dyDescent="0.3">
      <c r="A78" s="75"/>
      <c r="B78" s="149">
        <v>73</v>
      </c>
      <c r="C78" s="156" t="s">
        <v>272</v>
      </c>
      <c r="D78" s="151">
        <v>1</v>
      </c>
      <c r="E78" s="152"/>
      <c r="F78" s="153"/>
      <c r="G78" s="154"/>
      <c r="H78" s="155">
        <v>1</v>
      </c>
      <c r="J78" s="536"/>
      <c r="K78" s="2" t="s">
        <v>272</v>
      </c>
      <c r="L78" s="2">
        <v>1</v>
      </c>
      <c r="M78" s="123"/>
      <c r="N78" s="2" t="s">
        <v>272</v>
      </c>
      <c r="O78" s="2"/>
      <c r="P78" s="2"/>
      <c r="Q78" s="2"/>
      <c r="R78" s="2">
        <v>1</v>
      </c>
      <c r="S78" s="2">
        <v>1</v>
      </c>
      <c r="T78" s="123"/>
      <c r="U78" s="2" t="s">
        <v>226</v>
      </c>
      <c r="V78" s="2" t="s">
        <v>970</v>
      </c>
      <c r="W78" s="2" t="s">
        <v>316</v>
      </c>
      <c r="X78" s="47"/>
      <c r="Y78" s="47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</row>
    <row r="79" spans="1:49" s="73" customFormat="1" ht="23.1" customHeight="1" x14ac:dyDescent="0.3">
      <c r="A79" s="75"/>
      <c r="B79" s="149">
        <v>74</v>
      </c>
      <c r="C79" s="156" t="s">
        <v>274</v>
      </c>
      <c r="D79" s="151">
        <v>1</v>
      </c>
      <c r="E79" s="152"/>
      <c r="F79" s="153"/>
      <c r="G79" s="154">
        <v>1</v>
      </c>
      <c r="H79" s="155"/>
      <c r="J79" s="536"/>
      <c r="K79" s="2" t="s">
        <v>274</v>
      </c>
      <c r="L79" s="2">
        <v>1</v>
      </c>
      <c r="M79" s="123"/>
      <c r="N79" s="2" t="s">
        <v>274</v>
      </c>
      <c r="O79" s="2"/>
      <c r="P79" s="2"/>
      <c r="Q79" s="2">
        <v>1</v>
      </c>
      <c r="R79" s="2"/>
      <c r="S79" s="2">
        <v>1</v>
      </c>
      <c r="T79" s="123"/>
      <c r="U79" s="2" t="s">
        <v>226</v>
      </c>
      <c r="V79" s="2" t="s">
        <v>968</v>
      </c>
      <c r="W79" s="2" t="s">
        <v>311</v>
      </c>
      <c r="X79" s="47"/>
      <c r="Y79" s="47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</row>
    <row r="80" spans="1:49" s="157" customFormat="1" ht="23.1" customHeight="1" x14ac:dyDescent="0.3">
      <c r="A80" s="100"/>
      <c r="B80" s="149">
        <v>75</v>
      </c>
      <c r="C80" s="156" t="s">
        <v>1745</v>
      </c>
      <c r="D80" s="151">
        <v>3</v>
      </c>
      <c r="E80" s="152"/>
      <c r="F80" s="153">
        <v>3</v>
      </c>
      <c r="G80" s="154"/>
      <c r="H80" s="155"/>
      <c r="I80" s="73"/>
      <c r="J80" s="536"/>
      <c r="K80" s="2" t="s">
        <v>1745</v>
      </c>
      <c r="L80" s="2">
        <v>3</v>
      </c>
      <c r="M80" s="537"/>
      <c r="N80" s="2" t="s">
        <v>1745</v>
      </c>
      <c r="O80" s="2"/>
      <c r="P80" s="2">
        <v>3</v>
      </c>
      <c r="Q80" s="2"/>
      <c r="R80" s="2"/>
      <c r="S80" s="2">
        <v>3</v>
      </c>
      <c r="T80" s="537"/>
      <c r="U80" s="2" t="s">
        <v>226</v>
      </c>
      <c r="V80" s="2" t="s">
        <v>969</v>
      </c>
      <c r="W80" s="2" t="s">
        <v>311</v>
      </c>
      <c r="X80" s="47"/>
      <c r="Y80" s="47"/>
      <c r="Z80" s="537"/>
      <c r="AA80" s="537"/>
      <c r="AB80" s="537"/>
      <c r="AC80" s="537"/>
      <c r="AD80" s="537"/>
      <c r="AE80" s="537"/>
      <c r="AF80" s="537"/>
      <c r="AG80" s="537"/>
      <c r="AH80" s="537"/>
      <c r="AI80" s="537"/>
      <c r="AJ80" s="537"/>
      <c r="AK80" s="537"/>
      <c r="AL80" s="537"/>
      <c r="AM80" s="537"/>
      <c r="AN80" s="537"/>
      <c r="AO80" s="537"/>
      <c r="AP80" s="537"/>
      <c r="AQ80" s="537"/>
      <c r="AR80" s="537"/>
      <c r="AS80" s="537"/>
      <c r="AT80" s="537"/>
      <c r="AU80" s="537"/>
      <c r="AV80" s="537"/>
      <c r="AW80" s="537"/>
    </row>
    <row r="81" spans="1:49" s="73" customFormat="1" ht="23.1" customHeight="1" x14ac:dyDescent="0.3">
      <c r="A81" s="75"/>
      <c r="B81" s="149">
        <v>76</v>
      </c>
      <c r="C81" s="156" t="s">
        <v>1823</v>
      </c>
      <c r="D81" s="151">
        <v>1</v>
      </c>
      <c r="E81" s="152"/>
      <c r="F81" s="153">
        <v>1</v>
      </c>
      <c r="G81" s="154"/>
      <c r="H81" s="155"/>
      <c r="J81" s="536"/>
      <c r="K81" s="2" t="s">
        <v>276</v>
      </c>
      <c r="L81" s="2">
        <v>1</v>
      </c>
      <c r="M81" s="123"/>
      <c r="N81" s="2" t="s">
        <v>276</v>
      </c>
      <c r="O81" s="2"/>
      <c r="P81" s="2">
        <v>1</v>
      </c>
      <c r="Q81" s="2"/>
      <c r="R81" s="2"/>
      <c r="S81" s="2">
        <v>1</v>
      </c>
      <c r="T81" s="123"/>
      <c r="U81" s="2" t="s">
        <v>226</v>
      </c>
      <c r="V81" s="2" t="s">
        <v>971</v>
      </c>
      <c r="W81" s="2" t="s">
        <v>311</v>
      </c>
      <c r="X81" s="47"/>
      <c r="Y81" s="47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</row>
    <row r="82" spans="1:49" s="73" customFormat="1" ht="23.1" customHeight="1" x14ac:dyDescent="0.3">
      <c r="A82" s="75"/>
      <c r="B82" s="149">
        <v>77</v>
      </c>
      <c r="C82" s="156" t="s">
        <v>278</v>
      </c>
      <c r="D82" s="151">
        <v>4</v>
      </c>
      <c r="E82" s="152">
        <v>4</v>
      </c>
      <c r="F82" s="153"/>
      <c r="G82" s="154"/>
      <c r="H82" s="155"/>
      <c r="J82" s="536"/>
      <c r="K82" s="2" t="s">
        <v>1823</v>
      </c>
      <c r="L82" s="2">
        <v>1</v>
      </c>
      <c r="M82" s="123"/>
      <c r="N82" s="2" t="s">
        <v>1823</v>
      </c>
      <c r="O82" s="2"/>
      <c r="P82" s="2">
        <v>1</v>
      </c>
      <c r="Q82" s="2"/>
      <c r="R82" s="2"/>
      <c r="S82" s="2">
        <v>1</v>
      </c>
      <c r="T82" s="123"/>
      <c r="U82" s="2" t="s">
        <v>228</v>
      </c>
      <c r="V82" s="2" t="s">
        <v>972</v>
      </c>
      <c r="W82" s="2" t="s">
        <v>316</v>
      </c>
      <c r="X82" s="47"/>
      <c r="Y82" s="47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</row>
    <row r="83" spans="1:49" s="73" customFormat="1" ht="23.1" customHeight="1" x14ac:dyDescent="0.3">
      <c r="A83" s="75"/>
      <c r="B83" s="149">
        <v>78</v>
      </c>
      <c r="C83" s="156" t="s">
        <v>1822</v>
      </c>
      <c r="D83" s="151">
        <v>1</v>
      </c>
      <c r="E83" s="152"/>
      <c r="F83" s="153">
        <v>1</v>
      </c>
      <c r="G83" s="154"/>
      <c r="H83" s="155"/>
      <c r="J83" s="536"/>
      <c r="K83" s="2" t="s">
        <v>278</v>
      </c>
      <c r="L83" s="2">
        <v>4</v>
      </c>
      <c r="M83" s="123"/>
      <c r="N83" s="2" t="s">
        <v>278</v>
      </c>
      <c r="O83" s="2">
        <v>4</v>
      </c>
      <c r="P83" s="2"/>
      <c r="Q83" s="2"/>
      <c r="R83" s="2"/>
      <c r="S83" s="2">
        <v>4</v>
      </c>
      <c r="T83" s="123"/>
      <c r="U83" s="2" t="s">
        <v>228</v>
      </c>
      <c r="V83" s="2" t="s">
        <v>973</v>
      </c>
      <c r="W83" s="2" t="s">
        <v>316</v>
      </c>
      <c r="X83" s="47"/>
      <c r="Y83" s="47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</row>
    <row r="84" spans="1:49" s="73" customFormat="1" ht="23.1" customHeight="1" x14ac:dyDescent="0.3">
      <c r="A84" s="75"/>
      <c r="B84" s="149">
        <v>79</v>
      </c>
      <c r="C84" s="156" t="s">
        <v>280</v>
      </c>
      <c r="D84" s="151">
        <v>4</v>
      </c>
      <c r="E84" s="152">
        <v>1</v>
      </c>
      <c r="F84" s="153">
        <v>3</v>
      </c>
      <c r="G84" s="154"/>
      <c r="H84" s="155"/>
      <c r="J84" s="536"/>
      <c r="K84" s="2" t="s">
        <v>1822</v>
      </c>
      <c r="L84" s="2">
        <v>1</v>
      </c>
      <c r="M84" s="123"/>
      <c r="N84" s="2" t="s">
        <v>1822</v>
      </c>
      <c r="O84" s="2"/>
      <c r="P84" s="2">
        <v>1</v>
      </c>
      <c r="Q84" s="2"/>
      <c r="R84" s="2"/>
      <c r="S84" s="2">
        <v>1</v>
      </c>
      <c r="T84" s="123"/>
      <c r="U84" s="2" t="s">
        <v>230</v>
      </c>
      <c r="V84" s="2" t="s">
        <v>974</v>
      </c>
      <c r="W84" s="2" t="s">
        <v>312</v>
      </c>
      <c r="X84" s="47"/>
      <c r="Y84" s="47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</row>
    <row r="85" spans="1:49" s="73" customFormat="1" ht="23.1" customHeight="1" x14ac:dyDescent="0.3">
      <c r="A85" s="75"/>
      <c r="B85" s="149">
        <v>80</v>
      </c>
      <c r="C85" s="156" t="s">
        <v>282</v>
      </c>
      <c r="D85" s="151">
        <v>1</v>
      </c>
      <c r="E85" s="152"/>
      <c r="F85" s="153">
        <v>1</v>
      </c>
      <c r="G85" s="154"/>
      <c r="H85" s="155"/>
      <c r="J85" s="536"/>
      <c r="K85" s="2" t="s">
        <v>280</v>
      </c>
      <c r="L85" s="2">
        <v>4</v>
      </c>
      <c r="M85" s="123"/>
      <c r="N85" s="2" t="s">
        <v>280</v>
      </c>
      <c r="O85" s="2">
        <v>1</v>
      </c>
      <c r="P85" s="2">
        <v>3</v>
      </c>
      <c r="Q85" s="2"/>
      <c r="R85" s="2"/>
      <c r="S85" s="2">
        <v>4</v>
      </c>
      <c r="T85" s="123"/>
      <c r="U85" s="2" t="s">
        <v>232</v>
      </c>
      <c r="V85" s="2" t="s">
        <v>975</v>
      </c>
      <c r="W85" s="2" t="s">
        <v>311</v>
      </c>
      <c r="X85" s="47"/>
      <c r="Y85" s="47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</row>
    <row r="86" spans="1:49" s="73" customFormat="1" ht="23.1" customHeight="1" x14ac:dyDescent="0.3">
      <c r="A86" s="75"/>
      <c r="B86" s="149">
        <v>81</v>
      </c>
      <c r="C86" s="156" t="s">
        <v>1749</v>
      </c>
      <c r="D86" s="151">
        <v>1</v>
      </c>
      <c r="E86" s="152"/>
      <c r="F86" s="153">
        <v>1</v>
      </c>
      <c r="G86" s="154"/>
      <c r="H86" s="155"/>
      <c r="J86" s="536"/>
      <c r="K86" s="2" t="s">
        <v>282</v>
      </c>
      <c r="L86" s="2">
        <v>1</v>
      </c>
      <c r="M86" s="123"/>
      <c r="N86" s="2" t="s">
        <v>282</v>
      </c>
      <c r="O86" s="2"/>
      <c r="P86" s="2">
        <v>1</v>
      </c>
      <c r="Q86" s="2"/>
      <c r="R86" s="2"/>
      <c r="S86" s="2">
        <v>1</v>
      </c>
      <c r="T86" s="123"/>
      <c r="U86" s="2" t="s">
        <v>234</v>
      </c>
      <c r="V86" s="2" t="s">
        <v>976</v>
      </c>
      <c r="W86" s="2" t="s">
        <v>311</v>
      </c>
      <c r="X86" s="47"/>
      <c r="Y86" s="47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</row>
    <row r="87" spans="1:49" s="73" customFormat="1" ht="23.1" customHeight="1" x14ac:dyDescent="0.3">
      <c r="A87" s="75"/>
      <c r="B87" s="149">
        <v>82</v>
      </c>
      <c r="C87" s="156" t="s">
        <v>1751</v>
      </c>
      <c r="D87" s="151">
        <v>1</v>
      </c>
      <c r="E87" s="152"/>
      <c r="F87" s="153">
        <v>1</v>
      </c>
      <c r="G87" s="154"/>
      <c r="H87" s="155"/>
      <c r="J87" s="536"/>
      <c r="K87" s="2" t="s">
        <v>1749</v>
      </c>
      <c r="L87" s="2">
        <v>1</v>
      </c>
      <c r="M87" s="123"/>
      <c r="N87" s="2" t="s">
        <v>1749</v>
      </c>
      <c r="O87" s="2"/>
      <c r="P87" s="2">
        <v>1</v>
      </c>
      <c r="Q87" s="2"/>
      <c r="R87" s="2"/>
      <c r="S87" s="2">
        <v>1</v>
      </c>
      <c r="T87" s="123"/>
      <c r="U87" s="2" t="s">
        <v>234</v>
      </c>
      <c r="V87" s="2" t="s">
        <v>977</v>
      </c>
      <c r="W87" s="2" t="s">
        <v>311</v>
      </c>
      <c r="X87" s="47"/>
      <c r="Y87" s="47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</row>
    <row r="88" spans="1:49" s="73" customFormat="1" ht="23.1" customHeight="1" x14ac:dyDescent="0.3">
      <c r="A88" s="75"/>
      <c r="B88" s="149">
        <v>83</v>
      </c>
      <c r="C88" s="156" t="s">
        <v>284</v>
      </c>
      <c r="D88" s="151">
        <v>1</v>
      </c>
      <c r="E88" s="152"/>
      <c r="F88" s="153"/>
      <c r="G88" s="154"/>
      <c r="H88" s="155">
        <v>1</v>
      </c>
      <c r="J88" s="536"/>
      <c r="K88" s="2" t="s">
        <v>1751</v>
      </c>
      <c r="L88" s="2">
        <v>1</v>
      </c>
      <c r="M88" s="123"/>
      <c r="N88" s="2" t="s">
        <v>1751</v>
      </c>
      <c r="O88" s="2"/>
      <c r="P88" s="2">
        <v>1</v>
      </c>
      <c r="Q88" s="2"/>
      <c r="R88" s="2"/>
      <c r="S88" s="2">
        <v>1</v>
      </c>
      <c r="T88" s="123"/>
      <c r="U88" s="2" t="s">
        <v>1638</v>
      </c>
      <c r="V88" s="2" t="s">
        <v>1640</v>
      </c>
      <c r="W88" s="2" t="s">
        <v>311</v>
      </c>
      <c r="X88" s="47"/>
      <c r="Y88" s="47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</row>
    <row r="89" spans="1:49" s="73" customFormat="1" ht="23.1" customHeight="1" x14ac:dyDescent="0.3">
      <c r="A89" s="75"/>
      <c r="B89" s="149">
        <v>84</v>
      </c>
      <c r="C89" s="156" t="s">
        <v>1714</v>
      </c>
      <c r="D89" s="151">
        <v>7</v>
      </c>
      <c r="E89" s="152">
        <v>3</v>
      </c>
      <c r="F89" s="153">
        <v>3</v>
      </c>
      <c r="G89" s="154">
        <v>1</v>
      </c>
      <c r="H89" s="155"/>
      <c r="J89" s="536"/>
      <c r="K89" s="2" t="s">
        <v>284</v>
      </c>
      <c r="L89" s="2">
        <v>1</v>
      </c>
      <c r="M89" s="123"/>
      <c r="N89" s="2" t="s">
        <v>284</v>
      </c>
      <c r="O89" s="2"/>
      <c r="P89" s="2"/>
      <c r="Q89" s="2"/>
      <c r="R89" s="2">
        <v>1</v>
      </c>
      <c r="S89" s="2">
        <v>1</v>
      </c>
      <c r="T89" s="123"/>
      <c r="U89" s="2" t="s">
        <v>236</v>
      </c>
      <c r="V89" s="2" t="s">
        <v>978</v>
      </c>
      <c r="W89" s="2" t="s">
        <v>311</v>
      </c>
      <c r="X89" s="47"/>
      <c r="Y89" s="47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</row>
    <row r="90" spans="1:49" s="73" customFormat="1" ht="23.1" customHeight="1" x14ac:dyDescent="0.3">
      <c r="A90" s="75"/>
      <c r="B90" s="149">
        <v>85</v>
      </c>
      <c r="C90" s="156" t="s">
        <v>286</v>
      </c>
      <c r="D90" s="151">
        <v>5</v>
      </c>
      <c r="E90" s="152"/>
      <c r="F90" s="153">
        <v>5</v>
      </c>
      <c r="G90" s="154"/>
      <c r="H90" s="155"/>
      <c r="J90" s="536"/>
      <c r="K90" s="2" t="s">
        <v>1714</v>
      </c>
      <c r="L90" s="2">
        <v>7</v>
      </c>
      <c r="M90" s="123"/>
      <c r="N90" s="2" t="s">
        <v>1714</v>
      </c>
      <c r="O90" s="2">
        <v>3</v>
      </c>
      <c r="P90" s="2">
        <v>3</v>
      </c>
      <c r="Q90" s="2">
        <v>1</v>
      </c>
      <c r="R90" s="2"/>
      <c r="S90" s="2">
        <v>7</v>
      </c>
      <c r="T90" s="123"/>
      <c r="U90" s="2" t="s">
        <v>236</v>
      </c>
      <c r="V90" s="2" t="s">
        <v>979</v>
      </c>
      <c r="W90" s="2" t="s">
        <v>311</v>
      </c>
      <c r="X90" s="47"/>
      <c r="Y90" s="47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</row>
    <row r="91" spans="1:49" s="73" customFormat="1" ht="23.1" customHeight="1" x14ac:dyDescent="0.3">
      <c r="A91" s="75"/>
      <c r="B91" s="149">
        <v>86</v>
      </c>
      <c r="C91" s="156" t="s">
        <v>288</v>
      </c>
      <c r="D91" s="151">
        <v>6</v>
      </c>
      <c r="E91" s="152"/>
      <c r="F91" s="153">
        <v>6</v>
      </c>
      <c r="G91" s="154"/>
      <c r="H91" s="155"/>
      <c r="J91" s="536"/>
      <c r="K91" s="2" t="s">
        <v>286</v>
      </c>
      <c r="L91" s="2">
        <v>5</v>
      </c>
      <c r="M91" s="123"/>
      <c r="N91" s="2" t="s">
        <v>286</v>
      </c>
      <c r="O91" s="2"/>
      <c r="P91" s="2">
        <v>5</v>
      </c>
      <c r="Q91" s="2"/>
      <c r="R91" s="2"/>
      <c r="S91" s="2">
        <v>5</v>
      </c>
      <c r="T91" s="123"/>
      <c r="U91" s="2" t="s">
        <v>236</v>
      </c>
      <c r="V91" s="2" t="s">
        <v>980</v>
      </c>
      <c r="W91" s="2" t="s">
        <v>311</v>
      </c>
      <c r="X91" s="47"/>
      <c r="Y91" s="47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</row>
    <row r="92" spans="1:49" s="73" customFormat="1" ht="23.1" customHeight="1" thickBot="1" x14ac:dyDescent="0.35">
      <c r="A92" s="75"/>
      <c r="B92" s="158">
        <v>87</v>
      </c>
      <c r="C92" s="159" t="s">
        <v>1570</v>
      </c>
      <c r="D92" s="160">
        <v>1</v>
      </c>
      <c r="E92" s="161"/>
      <c r="F92" s="162">
        <v>1</v>
      </c>
      <c r="G92" s="163"/>
      <c r="H92" s="164"/>
      <c r="J92" s="536"/>
      <c r="K92" s="2" t="s">
        <v>288</v>
      </c>
      <c r="L92" s="2">
        <v>6</v>
      </c>
      <c r="M92" s="123"/>
      <c r="N92" s="2" t="s">
        <v>288</v>
      </c>
      <c r="O92" s="2"/>
      <c r="P92" s="2">
        <v>6</v>
      </c>
      <c r="Q92" s="2"/>
      <c r="R92" s="2"/>
      <c r="S92" s="2">
        <v>6</v>
      </c>
      <c r="T92" s="123"/>
      <c r="U92" s="2" t="s">
        <v>236</v>
      </c>
      <c r="V92" s="2" t="s">
        <v>981</v>
      </c>
      <c r="W92" s="2" t="s">
        <v>311</v>
      </c>
      <c r="X92" s="47"/>
      <c r="Y92" s="47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</row>
    <row r="93" spans="1:49" s="73" customFormat="1" ht="23.1" customHeight="1" thickBot="1" x14ac:dyDescent="0.35">
      <c r="A93" s="75"/>
      <c r="B93" s="193" t="s">
        <v>944</v>
      </c>
      <c r="C93" s="194"/>
      <c r="D93" s="195">
        <f>SUM(D6:D92)</f>
        <v>219</v>
      </c>
      <c r="E93" s="196">
        <f>SUM(E6:E92)</f>
        <v>32</v>
      </c>
      <c r="F93" s="196">
        <f>SUM(F6:F92)</f>
        <v>165</v>
      </c>
      <c r="G93" s="196">
        <f>SUM(G6:G92)</f>
        <v>8</v>
      </c>
      <c r="H93" s="197">
        <f>SUM(H6:H92)</f>
        <v>14</v>
      </c>
      <c r="J93" s="536"/>
      <c r="K93" s="2" t="s">
        <v>1570</v>
      </c>
      <c r="L93" s="2">
        <v>1</v>
      </c>
      <c r="M93" s="123"/>
      <c r="N93" s="2" t="s">
        <v>1570</v>
      </c>
      <c r="O93" s="2"/>
      <c r="P93" s="2">
        <v>1</v>
      </c>
      <c r="Q93" s="2"/>
      <c r="R93" s="2"/>
      <c r="S93" s="2">
        <v>1</v>
      </c>
      <c r="T93" s="123"/>
      <c r="U93" s="2" t="s">
        <v>236</v>
      </c>
      <c r="V93" s="2" t="s">
        <v>982</v>
      </c>
      <c r="W93" s="2" t="s">
        <v>311</v>
      </c>
      <c r="X93" s="47"/>
      <c r="Y93" s="47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</row>
    <row r="94" spans="1:49" s="73" customFormat="1" x14ac:dyDescent="0.3">
      <c r="A94" s="75"/>
      <c r="B94" s="75"/>
      <c r="C94" s="100"/>
      <c r="D94" s="75"/>
      <c r="E94" s="75"/>
      <c r="F94" s="75"/>
      <c r="G94" s="75"/>
      <c r="H94" s="75"/>
      <c r="J94" s="536"/>
      <c r="K94" s="2" t="s">
        <v>290</v>
      </c>
      <c r="L94" s="2">
        <v>220</v>
      </c>
      <c r="M94" s="123"/>
      <c r="N94" s="2" t="s">
        <v>290</v>
      </c>
      <c r="O94" s="2">
        <v>32</v>
      </c>
      <c r="P94" s="2">
        <v>166</v>
      </c>
      <c r="Q94" s="2">
        <v>8</v>
      </c>
      <c r="R94" s="2">
        <v>14</v>
      </c>
      <c r="S94" s="2">
        <v>220</v>
      </c>
      <c r="T94" s="123"/>
      <c r="U94" s="2" t="s">
        <v>238</v>
      </c>
      <c r="V94" s="2" t="s">
        <v>983</v>
      </c>
      <c r="W94" s="2" t="s">
        <v>311</v>
      </c>
      <c r="X94" s="47"/>
      <c r="Y94" s="47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</row>
    <row r="95" spans="1:49" s="73" customFormat="1" x14ac:dyDescent="0.3">
      <c r="A95" s="75"/>
      <c r="J95" s="536"/>
      <c r="K95" s="47"/>
      <c r="L95" s="47"/>
      <c r="M95" s="123"/>
      <c r="N95" s="47"/>
      <c r="O95" s="47"/>
      <c r="P95" s="47"/>
      <c r="Q95" s="47"/>
      <c r="R95" s="47"/>
      <c r="S95" s="47"/>
      <c r="T95" s="123"/>
      <c r="U95" s="2" t="s">
        <v>240</v>
      </c>
      <c r="V95" s="2" t="s">
        <v>984</v>
      </c>
      <c r="W95" s="2" t="s">
        <v>311</v>
      </c>
      <c r="X95" s="47"/>
      <c r="Y95" s="47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</row>
    <row r="96" spans="1:49" s="73" customFormat="1" x14ac:dyDescent="0.3">
      <c r="A96" s="75"/>
      <c r="B96" s="75"/>
      <c r="C96" s="100"/>
      <c r="D96" s="75"/>
      <c r="E96" s="75"/>
      <c r="F96" s="75"/>
      <c r="G96" s="75"/>
      <c r="H96" s="75"/>
      <c r="J96" s="536"/>
      <c r="K96" s="47"/>
      <c r="L96" s="47"/>
      <c r="M96" s="123"/>
      <c r="N96" s="47"/>
      <c r="O96" s="47"/>
      <c r="P96" s="47"/>
      <c r="Q96" s="47"/>
      <c r="R96" s="47"/>
      <c r="S96" s="47"/>
      <c r="T96" s="123"/>
      <c r="U96" s="2" t="s">
        <v>240</v>
      </c>
      <c r="V96" s="2" t="s">
        <v>1721</v>
      </c>
      <c r="W96" s="2" t="s">
        <v>311</v>
      </c>
      <c r="X96" s="47"/>
      <c r="Y96" s="47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</row>
    <row r="97" spans="1:49" s="73" customFormat="1" x14ac:dyDescent="0.3">
      <c r="A97" s="75"/>
      <c r="C97" s="100"/>
      <c r="D97" s="75"/>
      <c r="E97" s="75"/>
      <c r="F97" s="75"/>
      <c r="G97" s="75"/>
      <c r="H97" s="75"/>
      <c r="J97" s="536"/>
      <c r="K97" s="47"/>
      <c r="L97" s="47"/>
      <c r="M97" s="123"/>
      <c r="N97" s="47"/>
      <c r="O97" s="47"/>
      <c r="P97" s="47"/>
      <c r="Q97" s="47"/>
      <c r="R97" s="47"/>
      <c r="S97" s="47"/>
      <c r="T97" s="123"/>
      <c r="U97" s="2" t="s">
        <v>1641</v>
      </c>
      <c r="V97" s="2" t="s">
        <v>1643</v>
      </c>
      <c r="W97" s="2" t="s">
        <v>311</v>
      </c>
      <c r="X97" s="47"/>
      <c r="Y97" s="47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</row>
    <row r="98" spans="1:49" s="73" customFormat="1" x14ac:dyDescent="0.3">
      <c r="A98" s="75"/>
      <c r="B98" s="165" t="s">
        <v>949</v>
      </c>
      <c r="C98" s="100"/>
      <c r="D98" s="125"/>
      <c r="E98" s="125"/>
      <c r="F98" s="125"/>
      <c r="G98" s="125"/>
      <c r="H98" s="125"/>
      <c r="I98" s="75"/>
      <c r="J98" s="536"/>
      <c r="K98" s="47"/>
      <c r="L98" s="47"/>
      <c r="M98" s="123"/>
      <c r="N98" s="47"/>
      <c r="O98" s="47"/>
      <c r="P98" s="47"/>
      <c r="Q98" s="47"/>
      <c r="R98" s="47"/>
      <c r="S98" s="47"/>
      <c r="T98" s="123"/>
      <c r="U98" s="2" t="s">
        <v>242</v>
      </c>
      <c r="V98" s="2" t="s">
        <v>985</v>
      </c>
      <c r="W98" s="2" t="s">
        <v>311</v>
      </c>
      <c r="X98" s="47"/>
      <c r="Y98" s="47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</row>
    <row r="99" spans="1:49" s="73" customFormat="1" x14ac:dyDescent="0.3">
      <c r="A99" s="75"/>
      <c r="B99" s="125"/>
      <c r="C99" s="100"/>
      <c r="D99" s="125"/>
      <c r="E99" s="166" t="s">
        <v>951</v>
      </c>
      <c r="F99" s="166"/>
      <c r="G99" s="167"/>
      <c r="H99" s="167"/>
      <c r="I99" s="75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2" t="s">
        <v>244</v>
      </c>
      <c r="V99" s="2" t="s">
        <v>986</v>
      </c>
      <c r="W99" s="2" t="s">
        <v>311</v>
      </c>
      <c r="X99" s="47"/>
      <c r="Y99" s="47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</row>
    <row r="100" spans="1:49" s="73" customFormat="1" ht="17.25" thickBot="1" x14ac:dyDescent="0.35">
      <c r="A100" s="75"/>
      <c r="B100" s="125"/>
      <c r="C100" s="100"/>
      <c r="D100" s="125"/>
      <c r="E100" s="166"/>
      <c r="F100" s="166"/>
      <c r="G100" s="167"/>
      <c r="H100" s="167"/>
      <c r="I100" s="75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2" t="s">
        <v>244</v>
      </c>
      <c r="V100" s="2" t="s">
        <v>987</v>
      </c>
      <c r="W100" s="2" t="s">
        <v>311</v>
      </c>
      <c r="X100" s="47"/>
      <c r="Y100" s="47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</row>
    <row r="101" spans="1:49" s="73" customFormat="1" ht="26.25" thickBot="1" x14ac:dyDescent="0.35">
      <c r="A101" s="75"/>
      <c r="B101" s="192" t="s">
        <v>954</v>
      </c>
      <c r="C101" s="187"/>
      <c r="D101" s="188" t="s">
        <v>296</v>
      </c>
      <c r="E101" s="189" t="s">
        <v>297</v>
      </c>
      <c r="F101" s="187" t="s">
        <v>298</v>
      </c>
      <c r="G101" s="190" t="s">
        <v>299</v>
      </c>
      <c r="H101" s="191" t="s">
        <v>955</v>
      </c>
      <c r="I101" s="531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2" t="s">
        <v>244</v>
      </c>
      <c r="V101" s="2" t="s">
        <v>988</v>
      </c>
      <c r="W101" s="2" t="s">
        <v>311</v>
      </c>
      <c r="X101" s="47"/>
      <c r="Y101" s="47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</row>
    <row r="102" spans="1:49" s="73" customFormat="1" x14ac:dyDescent="0.3">
      <c r="A102" s="75"/>
      <c r="B102" s="168" t="s">
        <v>957</v>
      </c>
      <c r="C102" s="169"/>
      <c r="D102" s="170">
        <f>+'3.2.1'!F94</f>
        <v>158</v>
      </c>
      <c r="E102" s="171">
        <f>+'3.2.1'!H94</f>
        <v>96</v>
      </c>
      <c r="F102" s="172">
        <f>+'3.2.1'!M94</f>
        <v>11</v>
      </c>
      <c r="G102" s="173">
        <f>+'3.2.1'!N94</f>
        <v>10</v>
      </c>
      <c r="H102" s="174">
        <f>SUM(D102:G102)</f>
        <v>275</v>
      </c>
      <c r="I102" s="532">
        <f>+H102/H104</f>
        <v>0.55668016194331982</v>
      </c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2" t="s">
        <v>244</v>
      </c>
      <c r="V102" s="2" t="s">
        <v>989</v>
      </c>
      <c r="W102" s="2" t="s">
        <v>311</v>
      </c>
      <c r="X102" s="47"/>
      <c r="Y102" s="47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</row>
    <row r="103" spans="1:49" s="73" customFormat="1" ht="17.25" thickBot="1" x14ac:dyDescent="0.35">
      <c r="A103" s="75"/>
      <c r="B103" s="175" t="s">
        <v>958</v>
      </c>
      <c r="C103" s="176"/>
      <c r="D103" s="177">
        <f>+E93</f>
        <v>32</v>
      </c>
      <c r="E103" s="178">
        <f>+F93+G93+H93</f>
        <v>187</v>
      </c>
      <c r="F103" s="179"/>
      <c r="G103" s="180"/>
      <c r="H103" s="181">
        <f>SUM(D103:G103)</f>
        <v>219</v>
      </c>
      <c r="I103" s="533">
        <f>+H103/H104</f>
        <v>0.44331983805668018</v>
      </c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2" t="s">
        <v>244</v>
      </c>
      <c r="V103" s="2" t="s">
        <v>990</v>
      </c>
      <c r="W103" s="2" t="s">
        <v>311</v>
      </c>
      <c r="X103" s="47"/>
      <c r="Y103" s="47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</row>
    <row r="104" spans="1:49" s="73" customFormat="1" ht="18" thickTop="1" thickBot="1" x14ac:dyDescent="0.35">
      <c r="A104" s="75"/>
      <c r="B104" s="182" t="s">
        <v>959</v>
      </c>
      <c r="C104" s="183"/>
      <c r="D104" s="184">
        <f>SUM(D102:D103)</f>
        <v>190</v>
      </c>
      <c r="E104" s="185">
        <f>SUM(E102:E103)</f>
        <v>283</v>
      </c>
      <c r="F104" s="185">
        <f>SUM(F102:F103)</f>
        <v>11</v>
      </c>
      <c r="G104" s="185">
        <f>SUM(G102:G103)</f>
        <v>10</v>
      </c>
      <c r="H104" s="186">
        <f>SUM(H102:H103)</f>
        <v>494</v>
      </c>
      <c r="I104" s="534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2" t="s">
        <v>244</v>
      </c>
      <c r="V104" s="2" t="s">
        <v>991</v>
      </c>
      <c r="W104" s="2" t="s">
        <v>311</v>
      </c>
      <c r="X104" s="47"/>
      <c r="Y104" s="47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</row>
    <row r="105" spans="1:49" s="73" customFormat="1" x14ac:dyDescent="0.3">
      <c r="A105" s="75"/>
      <c r="B105" s="75"/>
      <c r="C105" s="100"/>
      <c r="D105" s="75"/>
      <c r="E105" s="75"/>
      <c r="F105" s="75"/>
      <c r="G105" s="75"/>
      <c r="H105" s="75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2" t="s">
        <v>244</v>
      </c>
      <c r="V105" s="2" t="s">
        <v>992</v>
      </c>
      <c r="W105" s="2" t="s">
        <v>311</v>
      </c>
      <c r="X105" s="47"/>
      <c r="Y105" s="47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</row>
    <row r="106" spans="1:49" s="73" customFormat="1" x14ac:dyDescent="0.3">
      <c r="A106" s="75"/>
      <c r="B106" s="75" t="s">
        <v>1844</v>
      </c>
      <c r="C106" s="100"/>
      <c r="D106" s="75"/>
      <c r="E106" s="75"/>
      <c r="F106" s="75"/>
      <c r="G106" s="75"/>
      <c r="H106" s="75"/>
      <c r="I106" s="75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2" t="s">
        <v>244</v>
      </c>
      <c r="V106" s="2" t="s">
        <v>993</v>
      </c>
      <c r="W106" s="2" t="s">
        <v>311</v>
      </c>
      <c r="X106" s="47"/>
      <c r="Y106" s="47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</row>
    <row r="107" spans="1:49" s="73" customFormat="1" x14ac:dyDescent="0.3">
      <c r="A107" s="75"/>
      <c r="B107" s="75"/>
      <c r="C107" s="100"/>
      <c r="D107" s="75"/>
      <c r="E107" s="75"/>
      <c r="F107" s="75"/>
      <c r="G107" s="75"/>
      <c r="H107" s="75"/>
      <c r="I107" s="75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2" t="s">
        <v>248</v>
      </c>
      <c r="V107" s="2" t="s">
        <v>995</v>
      </c>
      <c r="W107" s="2" t="s">
        <v>311</v>
      </c>
      <c r="X107" s="47"/>
      <c r="Y107" s="47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</row>
    <row r="108" spans="1:49" s="73" customFormat="1" x14ac:dyDescent="0.3">
      <c r="A108" s="75"/>
      <c r="B108" s="75"/>
      <c r="C108" s="100"/>
      <c r="D108" s="75"/>
      <c r="E108" s="75"/>
      <c r="F108" s="75"/>
      <c r="G108" s="75"/>
      <c r="H108" s="75"/>
      <c r="I108" s="75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2" t="s">
        <v>248</v>
      </c>
      <c r="V108" s="2" t="s">
        <v>996</v>
      </c>
      <c r="W108" s="2" t="s">
        <v>311</v>
      </c>
      <c r="X108" s="47"/>
      <c r="Y108" s="47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</row>
    <row r="109" spans="1:49" s="73" customFormat="1" x14ac:dyDescent="0.3">
      <c r="A109" s="75"/>
      <c r="B109" s="75"/>
      <c r="C109" s="100"/>
      <c r="D109" s="75"/>
      <c r="E109" s="75"/>
      <c r="F109" s="75"/>
      <c r="G109" s="75"/>
      <c r="H109" s="75"/>
      <c r="I109" s="75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2" t="s">
        <v>248</v>
      </c>
      <c r="V109" s="2" t="s">
        <v>997</v>
      </c>
      <c r="W109" s="2" t="s">
        <v>311</v>
      </c>
      <c r="X109" s="47"/>
      <c r="Y109" s="47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</row>
    <row r="110" spans="1:49" s="73" customFormat="1" x14ac:dyDescent="0.3">
      <c r="A110" s="75"/>
      <c r="B110" s="75"/>
      <c r="C110" s="100"/>
      <c r="D110" s="75"/>
      <c r="E110" s="75"/>
      <c r="F110" s="75"/>
      <c r="G110" s="75"/>
      <c r="H110" s="75"/>
      <c r="I110" s="75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2" t="s">
        <v>248</v>
      </c>
      <c r="V110" s="2" t="s">
        <v>998</v>
      </c>
      <c r="W110" s="2" t="s">
        <v>311</v>
      </c>
      <c r="X110" s="47"/>
      <c r="Y110" s="47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</row>
    <row r="111" spans="1:49" s="73" customFormat="1" x14ac:dyDescent="0.3">
      <c r="A111" s="75"/>
      <c r="B111" s="75"/>
      <c r="C111" s="100"/>
      <c r="D111" s="100"/>
      <c r="E111" s="100"/>
      <c r="F111" s="100"/>
      <c r="G111" s="100"/>
      <c r="H111" s="100"/>
      <c r="I111" s="75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2" t="s">
        <v>250</v>
      </c>
      <c r="V111" s="2" t="s">
        <v>999</v>
      </c>
      <c r="W111" s="2" t="s">
        <v>316</v>
      </c>
      <c r="X111" s="47"/>
      <c r="Y111" s="47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</row>
    <row r="112" spans="1:49" s="73" customFormat="1" x14ac:dyDescent="0.3">
      <c r="A112" s="75"/>
      <c r="B112" s="125"/>
      <c r="C112" s="127"/>
      <c r="D112" s="127"/>
      <c r="E112" s="127"/>
      <c r="F112" s="127"/>
      <c r="G112" s="127"/>
      <c r="H112" s="127"/>
      <c r="I112" s="75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2" t="s">
        <v>250</v>
      </c>
      <c r="V112" s="2" t="s">
        <v>1000</v>
      </c>
      <c r="W112" s="2" t="s">
        <v>316</v>
      </c>
      <c r="X112" s="47"/>
      <c r="Y112" s="47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</row>
    <row r="113" spans="1:49" s="73" customFormat="1" x14ac:dyDescent="0.3">
      <c r="A113" s="75"/>
      <c r="C113" s="127"/>
      <c r="D113" s="127"/>
      <c r="E113" s="127"/>
      <c r="F113" s="127"/>
      <c r="G113" s="127"/>
      <c r="H113" s="127"/>
      <c r="I113" s="75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2" t="s">
        <v>251</v>
      </c>
      <c r="V113" s="2" t="s">
        <v>1001</v>
      </c>
      <c r="W113" s="2" t="s">
        <v>311</v>
      </c>
      <c r="X113" s="47"/>
      <c r="Y113" s="47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</row>
    <row r="114" spans="1:49" s="73" customFormat="1" x14ac:dyDescent="0.3">
      <c r="A114" s="75"/>
      <c r="B114" s="125"/>
      <c r="C114" s="127"/>
      <c r="D114" s="127"/>
      <c r="E114" s="127"/>
      <c r="F114" s="127"/>
      <c r="G114" s="127"/>
      <c r="H114" s="127"/>
      <c r="I114" s="75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2" t="s">
        <v>251</v>
      </c>
      <c r="V114" s="2" t="s">
        <v>1002</v>
      </c>
      <c r="W114" s="2" t="s">
        <v>313</v>
      </c>
      <c r="X114" s="47"/>
      <c r="Y114" s="47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</row>
    <row r="115" spans="1:49" s="73" customFormat="1" x14ac:dyDescent="0.3">
      <c r="A115" s="75"/>
      <c r="B115" s="125"/>
      <c r="C115" s="127"/>
      <c r="D115" s="127"/>
      <c r="E115" s="127"/>
      <c r="F115" s="127"/>
      <c r="G115" s="127"/>
      <c r="H115" s="127"/>
      <c r="I115" s="75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2" t="s">
        <v>251</v>
      </c>
      <c r="V115" s="2" t="s">
        <v>1003</v>
      </c>
      <c r="W115" s="2" t="s">
        <v>311</v>
      </c>
      <c r="X115" s="47"/>
      <c r="Y115" s="47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</row>
    <row r="116" spans="1:49" s="73" customFormat="1" x14ac:dyDescent="0.3">
      <c r="A116" s="75"/>
      <c r="B116" s="125"/>
      <c r="C116" s="127"/>
      <c r="D116" s="127"/>
      <c r="E116" s="127"/>
      <c r="F116" s="127"/>
      <c r="G116" s="127"/>
      <c r="H116" s="127"/>
      <c r="I116" s="75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2" t="s">
        <v>251</v>
      </c>
      <c r="V116" s="2" t="s">
        <v>1004</v>
      </c>
      <c r="W116" s="2" t="s">
        <v>311</v>
      </c>
      <c r="X116" s="47"/>
      <c r="Y116" s="47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</row>
    <row r="117" spans="1:49" s="73" customFormat="1" x14ac:dyDescent="0.3">
      <c r="A117" s="75"/>
      <c r="B117" s="125"/>
      <c r="C117" s="127"/>
      <c r="D117" s="127"/>
      <c r="E117" s="127"/>
      <c r="F117" s="127"/>
      <c r="G117" s="127"/>
      <c r="H117" s="127"/>
      <c r="I117" s="75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2" t="s">
        <v>251</v>
      </c>
      <c r="V117" s="2" t="s">
        <v>1005</v>
      </c>
      <c r="W117" s="2" t="s">
        <v>313</v>
      </c>
      <c r="X117" s="47"/>
      <c r="Y117" s="47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</row>
    <row r="118" spans="1:49" s="73" customFormat="1" x14ac:dyDescent="0.3">
      <c r="A118" s="75"/>
      <c r="B118" s="125"/>
      <c r="C118" s="127"/>
      <c r="D118" s="127"/>
      <c r="E118" s="127"/>
      <c r="F118" s="127"/>
      <c r="G118" s="127"/>
      <c r="H118" s="127"/>
      <c r="I118" s="75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2" t="s">
        <v>251</v>
      </c>
      <c r="V118" s="2" t="s">
        <v>1006</v>
      </c>
      <c r="W118" s="2" t="s">
        <v>311</v>
      </c>
      <c r="X118" s="47"/>
      <c r="Y118" s="47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</row>
    <row r="119" spans="1:49" s="73" customFormat="1" x14ac:dyDescent="0.3">
      <c r="A119" s="75"/>
      <c r="B119" s="125"/>
      <c r="C119" s="127"/>
      <c r="D119" s="127"/>
      <c r="E119" s="127"/>
      <c r="F119" s="127"/>
      <c r="G119" s="127"/>
      <c r="H119" s="127"/>
      <c r="I119" s="75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2" t="s">
        <v>253</v>
      </c>
      <c r="V119" s="2" t="s">
        <v>1007</v>
      </c>
      <c r="W119" s="2" t="s">
        <v>316</v>
      </c>
      <c r="X119" s="47"/>
      <c r="Y119" s="47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</row>
    <row r="120" spans="1:49" s="73" customFormat="1" x14ac:dyDescent="0.3">
      <c r="A120" s="75"/>
      <c r="B120" s="125"/>
      <c r="C120" s="100"/>
      <c r="D120" s="125"/>
      <c r="E120" s="125"/>
      <c r="F120" s="125"/>
      <c r="G120" s="125"/>
      <c r="H120" s="125"/>
      <c r="I120" s="75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2" t="s">
        <v>253</v>
      </c>
      <c r="V120" s="2" t="s">
        <v>1008</v>
      </c>
      <c r="W120" s="2" t="s">
        <v>311</v>
      </c>
      <c r="X120" s="47"/>
      <c r="Y120" s="47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</row>
    <row r="121" spans="1:49" s="73" customFormat="1" x14ac:dyDescent="0.3">
      <c r="A121" s="75"/>
      <c r="B121" s="125"/>
      <c r="C121" s="100"/>
      <c r="D121" s="125"/>
      <c r="E121" s="125"/>
      <c r="F121" s="125"/>
      <c r="G121" s="125"/>
      <c r="H121" s="125"/>
      <c r="I121" s="75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2" t="s">
        <v>254</v>
      </c>
      <c r="V121" s="2" t="s">
        <v>1009</v>
      </c>
      <c r="W121" s="2" t="s">
        <v>311</v>
      </c>
      <c r="X121" s="47"/>
      <c r="Y121" s="47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</row>
    <row r="122" spans="1:49" s="73" customFormat="1" x14ac:dyDescent="0.3">
      <c r="A122" s="75"/>
      <c r="B122" s="125"/>
      <c r="C122" s="100"/>
      <c r="D122" s="125"/>
      <c r="E122" s="125"/>
      <c r="F122" s="125"/>
      <c r="G122" s="125"/>
      <c r="H122" s="125"/>
      <c r="I122" s="75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2" t="s">
        <v>256</v>
      </c>
      <c r="V122" s="2" t="s">
        <v>1010</v>
      </c>
      <c r="W122" s="2" t="s">
        <v>311</v>
      </c>
      <c r="X122" s="47"/>
      <c r="Y122" s="47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</row>
    <row r="123" spans="1:49" s="73" customFormat="1" x14ac:dyDescent="0.3">
      <c r="A123" s="75"/>
      <c r="B123" s="125"/>
      <c r="C123" s="100"/>
      <c r="D123" s="125"/>
      <c r="E123" s="125"/>
      <c r="F123" s="125"/>
      <c r="G123" s="125"/>
      <c r="H123" s="125"/>
      <c r="I123" s="75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2" t="s">
        <v>256</v>
      </c>
      <c r="V123" s="2" t="s">
        <v>1011</v>
      </c>
      <c r="W123" s="2" t="s">
        <v>311</v>
      </c>
      <c r="X123" s="47"/>
      <c r="Y123" s="47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</row>
    <row r="124" spans="1:49" s="73" customFormat="1" x14ac:dyDescent="0.3">
      <c r="A124" s="75"/>
      <c r="B124" s="125"/>
      <c r="C124" s="100"/>
      <c r="D124" s="125"/>
      <c r="E124" s="125"/>
      <c r="F124" s="125"/>
      <c r="G124" s="125"/>
      <c r="H124" s="125"/>
      <c r="I124" s="75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2" t="s">
        <v>256</v>
      </c>
      <c r="V124" s="2" t="s">
        <v>1012</v>
      </c>
      <c r="W124" s="2" t="s">
        <v>311</v>
      </c>
      <c r="X124" s="47"/>
      <c r="Y124" s="47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</row>
    <row r="125" spans="1:49" s="73" customFormat="1" x14ac:dyDescent="0.3">
      <c r="A125" s="75"/>
      <c r="B125" s="125"/>
      <c r="C125" s="100"/>
      <c r="D125" s="125"/>
      <c r="E125" s="125"/>
      <c r="F125" s="125"/>
      <c r="G125" s="125"/>
      <c r="H125" s="125"/>
      <c r="I125" s="75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2" t="s">
        <v>258</v>
      </c>
      <c r="V125" s="2" t="s">
        <v>1013</v>
      </c>
      <c r="W125" s="2" t="s">
        <v>312</v>
      </c>
      <c r="X125" s="47"/>
      <c r="Y125" s="47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</row>
    <row r="126" spans="1:49" s="73" customFormat="1" x14ac:dyDescent="0.3">
      <c r="A126" s="75"/>
      <c r="B126" s="125"/>
      <c r="C126" s="100"/>
      <c r="D126" s="125"/>
      <c r="E126" s="125"/>
      <c r="F126" s="125"/>
      <c r="G126" s="125"/>
      <c r="H126" s="125"/>
      <c r="I126" s="75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2" t="s">
        <v>260</v>
      </c>
      <c r="V126" s="2" t="s">
        <v>1014</v>
      </c>
      <c r="W126" s="2" t="s">
        <v>311</v>
      </c>
      <c r="X126" s="47"/>
      <c r="Y126" s="47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</row>
    <row r="127" spans="1:49" s="73" customFormat="1" x14ac:dyDescent="0.3">
      <c r="A127" s="75"/>
      <c r="B127" s="125"/>
      <c r="C127" s="100"/>
      <c r="D127" s="125"/>
      <c r="E127" s="125"/>
      <c r="F127" s="125"/>
      <c r="G127" s="125"/>
      <c r="H127" s="125"/>
      <c r="I127" s="75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2" t="s">
        <v>260</v>
      </c>
      <c r="V127" s="2" t="s">
        <v>1015</v>
      </c>
      <c r="W127" s="2" t="s">
        <v>311</v>
      </c>
      <c r="X127" s="47"/>
      <c r="Y127" s="47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</row>
    <row r="128" spans="1:49" s="73" customFormat="1" x14ac:dyDescent="0.3">
      <c r="A128" s="75"/>
      <c r="B128" s="125"/>
      <c r="C128" s="100"/>
      <c r="D128" s="125"/>
      <c r="E128" s="125"/>
      <c r="F128" s="125"/>
      <c r="G128" s="125"/>
      <c r="H128" s="125"/>
      <c r="I128" s="75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2" t="s">
        <v>260</v>
      </c>
      <c r="V128" s="2" t="s">
        <v>1016</v>
      </c>
      <c r="W128" s="2" t="s">
        <v>311</v>
      </c>
      <c r="X128" s="47"/>
      <c r="Y128" s="47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</row>
    <row r="129" spans="1:49" s="73" customFormat="1" x14ac:dyDescent="0.3">
      <c r="A129" s="75"/>
      <c r="B129" s="125"/>
      <c r="C129" s="100"/>
      <c r="D129" s="125"/>
      <c r="E129" s="125"/>
      <c r="F129" s="125"/>
      <c r="G129" s="125"/>
      <c r="H129" s="125"/>
      <c r="I129" s="75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2" t="s">
        <v>260</v>
      </c>
      <c r="V129" s="2" t="s">
        <v>535</v>
      </c>
      <c r="W129" s="2" t="s">
        <v>311</v>
      </c>
      <c r="X129" s="47"/>
      <c r="Y129" s="47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</row>
    <row r="130" spans="1:49" s="73" customFormat="1" x14ac:dyDescent="0.3">
      <c r="A130" s="75"/>
      <c r="B130" s="125"/>
      <c r="C130" s="100"/>
      <c r="D130" s="125"/>
      <c r="E130" s="125"/>
      <c r="F130" s="125"/>
      <c r="G130" s="125"/>
      <c r="H130" s="125"/>
      <c r="I130" s="75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2" t="s">
        <v>260</v>
      </c>
      <c r="V130" s="2" t="s">
        <v>1017</v>
      </c>
      <c r="W130" s="2" t="s">
        <v>311</v>
      </c>
      <c r="X130" s="47"/>
      <c r="Y130" s="47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</row>
    <row r="131" spans="1:49" s="73" customFormat="1" x14ac:dyDescent="0.3">
      <c r="A131" s="75"/>
      <c r="B131" s="125"/>
      <c r="C131" s="100"/>
      <c r="D131" s="125"/>
      <c r="E131" s="125"/>
      <c r="F131" s="125"/>
      <c r="G131" s="125"/>
      <c r="H131" s="125"/>
      <c r="I131" s="75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2" t="s">
        <v>260</v>
      </c>
      <c r="V131" s="2" t="s">
        <v>1018</v>
      </c>
      <c r="W131" s="2" t="s">
        <v>311</v>
      </c>
      <c r="X131" s="47"/>
      <c r="Y131" s="47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</row>
    <row r="132" spans="1:49" s="73" customFormat="1" x14ac:dyDescent="0.3">
      <c r="A132" s="75"/>
      <c r="B132" s="125"/>
      <c r="C132" s="100"/>
      <c r="D132" s="125"/>
      <c r="E132" s="125"/>
      <c r="F132" s="125"/>
      <c r="G132" s="125"/>
      <c r="H132" s="125"/>
      <c r="I132" s="75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2" t="s">
        <v>260</v>
      </c>
      <c r="V132" s="2" t="s">
        <v>1019</v>
      </c>
      <c r="W132" s="2" t="s">
        <v>311</v>
      </c>
      <c r="X132" s="47"/>
      <c r="Y132" s="47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</row>
    <row r="133" spans="1:49" s="73" customFormat="1" x14ac:dyDescent="0.3">
      <c r="A133" s="75"/>
      <c r="B133" s="125"/>
      <c r="C133" s="100"/>
      <c r="D133" s="125"/>
      <c r="E133" s="125"/>
      <c r="F133" s="125"/>
      <c r="G133" s="125"/>
      <c r="H133" s="125"/>
      <c r="I133" s="75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2" t="s">
        <v>260</v>
      </c>
      <c r="V133" s="2" t="s">
        <v>1020</v>
      </c>
      <c r="W133" s="2" t="s">
        <v>311</v>
      </c>
      <c r="X133" s="47"/>
      <c r="Y133" s="47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</row>
    <row r="134" spans="1:49" s="73" customFormat="1" x14ac:dyDescent="0.3">
      <c r="A134" s="75"/>
      <c r="B134" s="125"/>
      <c r="C134" s="100"/>
      <c r="D134" s="125"/>
      <c r="E134" s="125"/>
      <c r="F134" s="125"/>
      <c r="G134" s="125"/>
      <c r="H134" s="125"/>
      <c r="I134" s="75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2" t="s">
        <v>262</v>
      </c>
      <c r="V134" s="2" t="s">
        <v>1021</v>
      </c>
      <c r="W134" s="2" t="s">
        <v>311</v>
      </c>
      <c r="X134" s="47"/>
      <c r="Y134" s="47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</row>
    <row r="135" spans="1:49" s="73" customFormat="1" x14ac:dyDescent="0.3">
      <c r="A135" s="75"/>
      <c r="B135" s="125"/>
      <c r="C135" s="100"/>
      <c r="D135" s="125"/>
      <c r="E135" s="125"/>
      <c r="F135" s="125"/>
      <c r="G135" s="125"/>
      <c r="H135" s="125"/>
      <c r="I135" s="75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2" t="s">
        <v>264</v>
      </c>
      <c r="V135" s="2" t="s">
        <v>1022</v>
      </c>
      <c r="W135" s="2" t="s">
        <v>311</v>
      </c>
      <c r="X135" s="47"/>
      <c r="Y135" s="47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</row>
    <row r="136" spans="1:49" s="73" customFormat="1" x14ac:dyDescent="0.3">
      <c r="A136" s="75"/>
      <c r="B136" s="125"/>
      <c r="C136" s="100"/>
      <c r="D136" s="125"/>
      <c r="E136" s="125"/>
      <c r="F136" s="125"/>
      <c r="G136" s="125"/>
      <c r="H136" s="125"/>
      <c r="I136" s="75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2" t="s">
        <v>264</v>
      </c>
      <c r="V136" s="2" t="s">
        <v>1014</v>
      </c>
      <c r="W136" s="2" t="s">
        <v>311</v>
      </c>
      <c r="X136" s="47"/>
      <c r="Y136" s="47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</row>
    <row r="137" spans="1:49" s="73" customFormat="1" x14ac:dyDescent="0.3">
      <c r="A137" s="75"/>
      <c r="B137" s="125"/>
      <c r="C137" s="100"/>
      <c r="D137" s="125"/>
      <c r="E137" s="125"/>
      <c r="F137" s="125"/>
      <c r="G137" s="125"/>
      <c r="H137" s="125"/>
      <c r="I137" s="75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2" t="s">
        <v>264</v>
      </c>
      <c r="V137" s="2" t="s">
        <v>1023</v>
      </c>
      <c r="W137" s="2" t="s">
        <v>311</v>
      </c>
      <c r="X137" s="47"/>
      <c r="Y137" s="47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</row>
    <row r="138" spans="1:49" s="73" customFormat="1" x14ac:dyDescent="0.3">
      <c r="A138" s="75"/>
      <c r="B138" s="125"/>
      <c r="C138" s="100"/>
      <c r="D138" s="125"/>
      <c r="E138" s="125"/>
      <c r="F138" s="125"/>
      <c r="G138" s="125"/>
      <c r="H138" s="125"/>
      <c r="I138" s="75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2" t="s">
        <v>264</v>
      </c>
      <c r="V138" s="2" t="s">
        <v>1024</v>
      </c>
      <c r="W138" s="2" t="s">
        <v>311</v>
      </c>
      <c r="X138" s="47"/>
      <c r="Y138" s="47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</row>
    <row r="139" spans="1:49" s="73" customFormat="1" x14ac:dyDescent="0.3">
      <c r="A139" s="75"/>
      <c r="B139" s="125"/>
      <c r="C139" s="100"/>
      <c r="D139" s="125"/>
      <c r="E139" s="125"/>
      <c r="F139" s="125"/>
      <c r="G139" s="125"/>
      <c r="H139" s="125"/>
      <c r="I139" s="75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2" t="s">
        <v>264</v>
      </c>
      <c r="V139" s="2" t="s">
        <v>1025</v>
      </c>
      <c r="W139" s="2" t="s">
        <v>311</v>
      </c>
      <c r="X139" s="47"/>
      <c r="Y139" s="47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</row>
    <row r="140" spans="1:49" s="73" customFormat="1" x14ac:dyDescent="0.3">
      <c r="A140" s="75"/>
      <c r="B140" s="125"/>
      <c r="C140" s="100"/>
      <c r="D140" s="125"/>
      <c r="E140" s="125"/>
      <c r="F140" s="125"/>
      <c r="G140" s="125"/>
      <c r="H140" s="125"/>
      <c r="I140" s="75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2" t="s">
        <v>264</v>
      </c>
      <c r="V140" s="2" t="s">
        <v>1026</v>
      </c>
      <c r="W140" s="2" t="s">
        <v>311</v>
      </c>
      <c r="X140" s="47"/>
      <c r="Y140" s="47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</row>
    <row r="141" spans="1:49" s="73" customFormat="1" x14ac:dyDescent="0.3">
      <c r="A141" s="75"/>
      <c r="B141" s="125"/>
      <c r="C141" s="100"/>
      <c r="D141" s="125"/>
      <c r="E141" s="125"/>
      <c r="F141" s="125"/>
      <c r="G141" s="125"/>
      <c r="H141" s="125"/>
      <c r="I141" s="75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2" t="s">
        <v>264</v>
      </c>
      <c r="V141" s="2" t="s">
        <v>1027</v>
      </c>
      <c r="W141" s="2" t="s">
        <v>311</v>
      </c>
      <c r="X141" s="47"/>
      <c r="Y141" s="47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</row>
    <row r="142" spans="1:49" s="73" customFormat="1" x14ac:dyDescent="0.3">
      <c r="A142" s="75"/>
      <c r="B142" s="125"/>
      <c r="C142" s="100"/>
      <c r="D142" s="125"/>
      <c r="E142" s="125"/>
      <c r="F142" s="125"/>
      <c r="G142" s="125"/>
      <c r="H142" s="125"/>
      <c r="I142" s="75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2" t="s">
        <v>264</v>
      </c>
      <c r="V142" s="2" t="s">
        <v>1028</v>
      </c>
      <c r="W142" s="2" t="s">
        <v>311</v>
      </c>
      <c r="X142" s="47"/>
      <c r="Y142" s="47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</row>
    <row r="143" spans="1:49" s="73" customFormat="1" x14ac:dyDescent="0.3">
      <c r="A143" s="75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2" t="s">
        <v>266</v>
      </c>
      <c r="V143" s="2" t="s">
        <v>1031</v>
      </c>
      <c r="W143" s="2" t="s">
        <v>311</v>
      </c>
      <c r="X143" s="47"/>
      <c r="Y143" s="47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</row>
    <row r="144" spans="1:49" s="73" customFormat="1" x14ac:dyDescent="0.3">
      <c r="A144" s="75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2" t="s">
        <v>266</v>
      </c>
      <c r="V144" s="2" t="s">
        <v>1032</v>
      </c>
      <c r="W144" s="2" t="s">
        <v>311</v>
      </c>
      <c r="X144" s="47"/>
      <c r="Y144" s="47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</row>
    <row r="145" spans="1:49" s="73" customFormat="1" x14ac:dyDescent="0.3">
      <c r="A145" s="75"/>
      <c r="I145" s="75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2" t="s">
        <v>266</v>
      </c>
      <c r="V145" s="2" t="s">
        <v>1033</v>
      </c>
      <c r="W145" s="2" t="s">
        <v>311</v>
      </c>
      <c r="X145" s="47"/>
      <c r="Y145" s="47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</row>
    <row r="146" spans="1:49" s="73" customFormat="1" x14ac:dyDescent="0.3">
      <c r="A146" s="75"/>
      <c r="C146" s="157"/>
      <c r="I146" s="75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2" t="s">
        <v>266</v>
      </c>
      <c r="V146" s="2" t="s">
        <v>1034</v>
      </c>
      <c r="W146" s="2" t="s">
        <v>311</v>
      </c>
      <c r="X146" s="47"/>
      <c r="Y146" s="47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</row>
    <row r="147" spans="1:49" s="73" customFormat="1" x14ac:dyDescent="0.3">
      <c r="A147" s="75"/>
      <c r="C147" s="157"/>
      <c r="I147" s="75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2" t="s">
        <v>266</v>
      </c>
      <c r="V147" s="2" t="s">
        <v>1035</v>
      </c>
      <c r="W147" s="2" t="s">
        <v>311</v>
      </c>
      <c r="X147" s="47"/>
      <c r="Y147" s="47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</row>
    <row r="148" spans="1:49" s="73" customFormat="1" x14ac:dyDescent="0.3">
      <c r="A148" s="75"/>
      <c r="C148" s="157"/>
      <c r="I148" s="75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2" t="s">
        <v>266</v>
      </c>
      <c r="V148" s="2" t="s">
        <v>1036</v>
      </c>
      <c r="W148" s="2" t="s">
        <v>311</v>
      </c>
      <c r="X148" s="47"/>
      <c r="Y148" s="47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</row>
    <row r="149" spans="1:49" s="73" customFormat="1" x14ac:dyDescent="0.3">
      <c r="A149" s="75"/>
      <c r="C149" s="157"/>
      <c r="I149" s="75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2" t="s">
        <v>266</v>
      </c>
      <c r="V149" s="2" t="s">
        <v>1037</v>
      </c>
      <c r="W149" s="2" t="s">
        <v>311</v>
      </c>
      <c r="X149" s="47"/>
      <c r="Y149" s="47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</row>
    <row r="150" spans="1:49" s="73" customFormat="1" x14ac:dyDescent="0.3">
      <c r="A150" s="75"/>
      <c r="C150" s="157"/>
      <c r="I150" s="75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2" t="s">
        <v>266</v>
      </c>
      <c r="V150" s="2" t="s">
        <v>1038</v>
      </c>
      <c r="W150" s="2" t="s">
        <v>311</v>
      </c>
      <c r="X150" s="47"/>
      <c r="Y150" s="47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</row>
    <row r="151" spans="1:49" s="73" customFormat="1" x14ac:dyDescent="0.3">
      <c r="A151" s="75"/>
      <c r="C151" s="157"/>
      <c r="I151" s="75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2" t="s">
        <v>266</v>
      </c>
      <c r="V151" s="2" t="s">
        <v>1039</v>
      </c>
      <c r="W151" s="2" t="s">
        <v>311</v>
      </c>
      <c r="X151" s="47"/>
      <c r="Y151" s="47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</row>
    <row r="152" spans="1:49" s="73" customFormat="1" x14ac:dyDescent="0.3">
      <c r="A152" s="75"/>
      <c r="C152" s="157"/>
      <c r="I152" s="75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2" t="s">
        <v>268</v>
      </c>
      <c r="V152" s="2" t="s">
        <v>1040</v>
      </c>
      <c r="W152" s="2" t="s">
        <v>312</v>
      </c>
      <c r="X152" s="47"/>
      <c r="Y152" s="47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</row>
    <row r="153" spans="1:49" s="73" customFormat="1" x14ac:dyDescent="0.3">
      <c r="A153" s="75"/>
      <c r="C153" s="157"/>
      <c r="I153" s="75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2" t="s">
        <v>268</v>
      </c>
      <c r="V153" s="2" t="s">
        <v>1041</v>
      </c>
      <c r="W153" s="2" t="s">
        <v>312</v>
      </c>
      <c r="X153" s="47"/>
      <c r="Y153" s="47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</row>
    <row r="154" spans="1:49" s="73" customFormat="1" x14ac:dyDescent="0.3">
      <c r="A154" s="75"/>
      <c r="C154" s="157"/>
      <c r="I154" s="75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2" t="s">
        <v>270</v>
      </c>
      <c r="V154" s="2" t="s">
        <v>1042</v>
      </c>
      <c r="W154" s="2" t="s">
        <v>311</v>
      </c>
      <c r="X154" s="47"/>
      <c r="Y154" s="47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</row>
    <row r="155" spans="1:49" s="73" customFormat="1" x14ac:dyDescent="0.3">
      <c r="A155" s="75"/>
      <c r="C155" s="157"/>
      <c r="I155" s="75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2" t="s">
        <v>270</v>
      </c>
      <c r="V155" s="2" t="s">
        <v>1043</v>
      </c>
      <c r="W155" s="2" t="s">
        <v>313</v>
      </c>
      <c r="X155" s="47"/>
      <c r="Y155" s="47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</row>
    <row r="156" spans="1:49" s="73" customFormat="1" x14ac:dyDescent="0.3">
      <c r="A156" s="75"/>
      <c r="C156" s="157"/>
      <c r="I156" s="75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2" t="s">
        <v>274</v>
      </c>
      <c r="V156" s="2" t="s">
        <v>1044</v>
      </c>
      <c r="W156" s="2" t="s">
        <v>312</v>
      </c>
      <c r="X156" s="47"/>
      <c r="Y156" s="47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</row>
    <row r="157" spans="1:49" s="73" customFormat="1" x14ac:dyDescent="0.3">
      <c r="A157" s="75"/>
      <c r="C157" s="157"/>
      <c r="I157" s="75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2" t="s">
        <v>278</v>
      </c>
      <c r="V157" s="2" t="s">
        <v>1046</v>
      </c>
      <c r="W157" s="2" t="s">
        <v>316</v>
      </c>
      <c r="X157" s="47"/>
      <c r="Y157" s="47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</row>
    <row r="158" spans="1:49" s="73" customFormat="1" x14ac:dyDescent="0.3">
      <c r="A158" s="75"/>
      <c r="C158" s="157"/>
      <c r="I158" s="75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2" t="s">
        <v>278</v>
      </c>
      <c r="V158" s="2" t="s">
        <v>1047</v>
      </c>
      <c r="W158" s="2" t="s">
        <v>316</v>
      </c>
      <c r="X158" s="47"/>
      <c r="Y158" s="47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</row>
    <row r="159" spans="1:49" s="73" customFormat="1" x14ac:dyDescent="0.3">
      <c r="A159" s="75"/>
      <c r="C159" s="157"/>
      <c r="I159" s="75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2" t="s">
        <v>278</v>
      </c>
      <c r="V159" s="2" t="s">
        <v>1048</v>
      </c>
      <c r="W159" s="2" t="s">
        <v>316</v>
      </c>
      <c r="X159" s="47"/>
      <c r="Y159" s="47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</row>
    <row r="160" spans="1:49" s="73" customFormat="1" x14ac:dyDescent="0.3">
      <c r="A160" s="75"/>
      <c r="C160" s="157"/>
      <c r="I160" s="75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2" t="s">
        <v>278</v>
      </c>
      <c r="V160" s="2" t="s">
        <v>1049</v>
      </c>
      <c r="W160" s="2" t="s">
        <v>316</v>
      </c>
      <c r="X160" s="47"/>
      <c r="Y160" s="47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</row>
    <row r="161" spans="1:49" s="73" customFormat="1" x14ac:dyDescent="0.3">
      <c r="A161" s="75"/>
      <c r="C161" s="157"/>
      <c r="I161" s="75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2" t="s">
        <v>280</v>
      </c>
      <c r="V161" s="2" t="s">
        <v>1050</v>
      </c>
      <c r="W161" s="2" t="s">
        <v>316</v>
      </c>
      <c r="X161" s="47"/>
      <c r="Y161" s="47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</row>
    <row r="162" spans="1:49" s="73" customFormat="1" x14ac:dyDescent="0.3">
      <c r="A162" s="75"/>
      <c r="C162" s="157"/>
      <c r="I162" s="75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2" t="s">
        <v>280</v>
      </c>
      <c r="V162" s="2" t="s">
        <v>1051</v>
      </c>
      <c r="W162" s="2" t="s">
        <v>311</v>
      </c>
      <c r="X162" s="47"/>
      <c r="Y162" s="47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</row>
    <row r="163" spans="1:49" s="73" customFormat="1" x14ac:dyDescent="0.3">
      <c r="A163" s="75"/>
      <c r="C163" s="157"/>
      <c r="I163" s="75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2" t="s">
        <v>280</v>
      </c>
      <c r="V163" s="2" t="s">
        <v>1169</v>
      </c>
      <c r="W163" s="2" t="s">
        <v>311</v>
      </c>
      <c r="X163" s="47"/>
      <c r="Y163" s="47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</row>
    <row r="164" spans="1:49" s="73" customFormat="1" x14ac:dyDescent="0.3">
      <c r="A164" s="75"/>
      <c r="C164" s="157"/>
      <c r="I164" s="75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2" t="s">
        <v>280</v>
      </c>
      <c r="V164" s="2" t="s">
        <v>1052</v>
      </c>
      <c r="W164" s="2" t="s">
        <v>311</v>
      </c>
      <c r="X164" s="47"/>
      <c r="Y164" s="47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</row>
    <row r="165" spans="1:49" s="73" customFormat="1" x14ac:dyDescent="0.3">
      <c r="A165" s="75"/>
      <c r="C165" s="157"/>
      <c r="I165" s="75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2" t="s">
        <v>282</v>
      </c>
      <c r="V165" s="2" t="s">
        <v>1053</v>
      </c>
      <c r="W165" s="2" t="s">
        <v>311</v>
      </c>
      <c r="X165" s="47"/>
      <c r="Y165" s="47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</row>
    <row r="166" spans="1:49" s="73" customFormat="1" x14ac:dyDescent="0.3">
      <c r="A166" s="75"/>
      <c r="C166" s="157"/>
      <c r="I166" s="75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2" t="s">
        <v>284</v>
      </c>
      <c r="V166" s="2" t="s">
        <v>1054</v>
      </c>
      <c r="W166" s="2" t="s">
        <v>313</v>
      </c>
      <c r="X166" s="47"/>
      <c r="Y166" s="47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</row>
    <row r="167" spans="1:49" s="73" customFormat="1" x14ac:dyDescent="0.3">
      <c r="A167" s="75"/>
      <c r="C167" s="157"/>
      <c r="I167" s="75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2" t="s">
        <v>286</v>
      </c>
      <c r="V167" s="2" t="s">
        <v>1062</v>
      </c>
      <c r="W167" s="2" t="s">
        <v>311</v>
      </c>
      <c r="X167" s="47"/>
      <c r="Y167" s="47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</row>
    <row r="168" spans="1:49" s="73" customFormat="1" x14ac:dyDescent="0.3">
      <c r="A168" s="75"/>
      <c r="C168" s="157"/>
      <c r="I168" s="75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2" t="s">
        <v>286</v>
      </c>
      <c r="V168" s="2" t="s">
        <v>1063</v>
      </c>
      <c r="W168" s="2" t="s">
        <v>311</v>
      </c>
      <c r="X168" s="47"/>
      <c r="Y168" s="47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</row>
    <row r="169" spans="1:49" s="73" customFormat="1" x14ac:dyDescent="0.3">
      <c r="A169" s="75"/>
      <c r="C169" s="157"/>
      <c r="I169" s="75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2" t="s">
        <v>286</v>
      </c>
      <c r="V169" s="2" t="s">
        <v>1064</v>
      </c>
      <c r="W169" s="2" t="s">
        <v>311</v>
      </c>
      <c r="X169" s="47"/>
      <c r="Y169" s="47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</row>
    <row r="170" spans="1:49" s="73" customFormat="1" x14ac:dyDescent="0.3">
      <c r="A170" s="75"/>
      <c r="C170" s="157"/>
      <c r="I170" s="75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2" t="s">
        <v>286</v>
      </c>
      <c r="V170" s="2" t="s">
        <v>1065</v>
      </c>
      <c r="W170" s="2" t="s">
        <v>311</v>
      </c>
      <c r="X170" s="47"/>
      <c r="Y170" s="47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</row>
    <row r="171" spans="1:49" s="73" customFormat="1" x14ac:dyDescent="0.3">
      <c r="A171" s="75"/>
      <c r="C171" s="157"/>
      <c r="I171" s="75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2" t="s">
        <v>286</v>
      </c>
      <c r="V171" s="2" t="s">
        <v>1066</v>
      </c>
      <c r="W171" s="2" t="s">
        <v>311</v>
      </c>
      <c r="X171" s="47"/>
      <c r="Y171" s="47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</row>
    <row r="172" spans="1:49" s="73" customFormat="1" x14ac:dyDescent="0.3">
      <c r="A172" s="75"/>
      <c r="C172" s="157"/>
      <c r="I172" s="75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2" t="s">
        <v>288</v>
      </c>
      <c r="V172" s="2" t="s">
        <v>1067</v>
      </c>
      <c r="W172" s="2" t="s">
        <v>311</v>
      </c>
      <c r="X172" s="47"/>
      <c r="Y172" s="47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</row>
    <row r="173" spans="1:49" s="73" customFormat="1" x14ac:dyDescent="0.3">
      <c r="A173" s="75"/>
      <c r="C173" s="157"/>
      <c r="I173" s="75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2" t="s">
        <v>288</v>
      </c>
      <c r="V173" s="2" t="s">
        <v>1068</v>
      </c>
      <c r="W173" s="2" t="s">
        <v>311</v>
      </c>
      <c r="X173" s="47"/>
      <c r="Y173" s="47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</row>
    <row r="174" spans="1:49" s="73" customFormat="1" x14ac:dyDescent="0.3">
      <c r="A174" s="75"/>
      <c r="C174" s="157"/>
      <c r="I174" s="75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2" t="s">
        <v>288</v>
      </c>
      <c r="V174" s="2" t="s">
        <v>1069</v>
      </c>
      <c r="W174" s="2" t="s">
        <v>311</v>
      </c>
      <c r="X174" s="47"/>
      <c r="Y174" s="47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</row>
    <row r="175" spans="1:49" s="73" customFormat="1" x14ac:dyDescent="0.3">
      <c r="A175" s="75"/>
      <c r="C175" s="157"/>
      <c r="I175" s="75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2" t="s">
        <v>288</v>
      </c>
      <c r="V175" s="2" t="s">
        <v>1070</v>
      </c>
      <c r="W175" s="2" t="s">
        <v>311</v>
      </c>
      <c r="X175" s="47"/>
      <c r="Y175" s="47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</row>
    <row r="176" spans="1:49" s="73" customFormat="1" x14ac:dyDescent="0.3">
      <c r="A176" s="75"/>
      <c r="C176" s="157"/>
      <c r="I176" s="75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2" t="s">
        <v>288</v>
      </c>
      <c r="V176" s="2" t="s">
        <v>1071</v>
      </c>
      <c r="W176" s="2" t="s">
        <v>311</v>
      </c>
      <c r="X176" s="47"/>
      <c r="Y176" s="47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</row>
    <row r="177" spans="1:49" s="73" customFormat="1" x14ac:dyDescent="0.3">
      <c r="A177" s="75"/>
      <c r="C177" s="157"/>
      <c r="I177" s="75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2" t="s">
        <v>288</v>
      </c>
      <c r="V177" s="2" t="s">
        <v>1072</v>
      </c>
      <c r="W177" s="2" t="s">
        <v>311</v>
      </c>
      <c r="X177" s="47"/>
      <c r="Y177" s="47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</row>
    <row r="178" spans="1:49" s="73" customFormat="1" x14ac:dyDescent="0.3">
      <c r="A178" s="75"/>
      <c r="C178" s="157"/>
      <c r="I178" s="75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2" t="s">
        <v>1713</v>
      </c>
      <c r="V178" s="2" t="s">
        <v>967</v>
      </c>
      <c r="W178" s="2" t="s">
        <v>311</v>
      </c>
      <c r="X178" s="47"/>
      <c r="Y178" s="47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</row>
    <row r="179" spans="1:49" s="73" customFormat="1" x14ac:dyDescent="0.3">
      <c r="A179" s="75"/>
      <c r="C179" s="157"/>
      <c r="I179" s="75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2" t="s">
        <v>1714</v>
      </c>
      <c r="V179" s="2" t="s">
        <v>1055</v>
      </c>
      <c r="W179" s="2" t="s">
        <v>316</v>
      </c>
      <c r="X179" s="47"/>
      <c r="Y179" s="47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</row>
    <row r="180" spans="1:49" s="73" customFormat="1" x14ac:dyDescent="0.3">
      <c r="A180" s="75"/>
      <c r="C180" s="157"/>
      <c r="I180" s="75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2" t="s">
        <v>1714</v>
      </c>
      <c r="V180" s="2" t="s">
        <v>1056</v>
      </c>
      <c r="W180" s="2" t="s">
        <v>316</v>
      </c>
      <c r="X180" s="47"/>
      <c r="Y180" s="47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</row>
    <row r="181" spans="1:49" s="73" customFormat="1" x14ac:dyDescent="0.3">
      <c r="A181" s="75"/>
      <c r="C181" s="157"/>
      <c r="I181" s="75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2" t="s">
        <v>1714</v>
      </c>
      <c r="V181" s="2" t="s">
        <v>1057</v>
      </c>
      <c r="W181" s="2" t="s">
        <v>316</v>
      </c>
      <c r="X181" s="47"/>
      <c r="Y181" s="47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</row>
    <row r="182" spans="1:49" s="73" customFormat="1" x14ac:dyDescent="0.3">
      <c r="A182" s="75"/>
      <c r="C182" s="157"/>
      <c r="I182" s="75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2" t="s">
        <v>1714</v>
      </c>
      <c r="V182" s="2" t="s">
        <v>1058</v>
      </c>
      <c r="W182" s="2" t="s">
        <v>311</v>
      </c>
      <c r="X182" s="47"/>
      <c r="Y182" s="47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</row>
    <row r="183" spans="1:49" s="73" customFormat="1" x14ac:dyDescent="0.3">
      <c r="A183" s="75"/>
      <c r="C183" s="157"/>
      <c r="I183" s="75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2" t="s">
        <v>1714</v>
      </c>
      <c r="V183" s="2" t="s">
        <v>1059</v>
      </c>
      <c r="W183" s="2" t="s">
        <v>312</v>
      </c>
      <c r="X183" s="47"/>
      <c r="Y183" s="47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</row>
    <row r="184" spans="1:49" s="73" customFormat="1" x14ac:dyDescent="0.3">
      <c r="A184" s="75"/>
      <c r="C184" s="157"/>
      <c r="I184" s="75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2" t="s">
        <v>1714</v>
      </c>
      <c r="V184" s="2" t="s">
        <v>1060</v>
      </c>
      <c r="W184" s="2" t="s">
        <v>311</v>
      </c>
      <c r="X184" s="47"/>
      <c r="Y184" s="47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</row>
    <row r="185" spans="1:49" s="73" customFormat="1" x14ac:dyDescent="0.3">
      <c r="A185" s="75"/>
      <c r="C185" s="157"/>
      <c r="I185" s="75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2" t="s">
        <v>1714</v>
      </c>
      <c r="V185" s="2" t="s">
        <v>1061</v>
      </c>
      <c r="W185" s="2" t="s">
        <v>311</v>
      </c>
      <c r="X185" s="47"/>
      <c r="Y185" s="47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</row>
    <row r="186" spans="1:49" s="73" customFormat="1" x14ac:dyDescent="0.3">
      <c r="A186" s="75"/>
      <c r="C186" s="157"/>
      <c r="I186" s="75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2" t="s">
        <v>1718</v>
      </c>
      <c r="V186" s="2" t="s">
        <v>1719</v>
      </c>
      <c r="W186" s="2" t="s">
        <v>311</v>
      </c>
      <c r="X186" s="47"/>
      <c r="Y186" s="47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</row>
    <row r="187" spans="1:49" s="73" customFormat="1" x14ac:dyDescent="0.3">
      <c r="A187" s="75"/>
      <c r="C187" s="157"/>
      <c r="I187" s="75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2" t="s">
        <v>207</v>
      </c>
      <c r="V187" s="2" t="s">
        <v>928</v>
      </c>
      <c r="W187" s="2" t="s">
        <v>311</v>
      </c>
      <c r="X187" s="47"/>
      <c r="Y187" s="47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</row>
    <row r="188" spans="1:49" s="73" customFormat="1" x14ac:dyDescent="0.3">
      <c r="A188" s="75"/>
      <c r="C188" s="157"/>
      <c r="I188" s="75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2" t="s">
        <v>207</v>
      </c>
      <c r="V188" s="2" t="s">
        <v>929</v>
      </c>
      <c r="W188" s="2" t="s">
        <v>311</v>
      </c>
      <c r="X188" s="47"/>
      <c r="Y188" s="47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</row>
    <row r="189" spans="1:49" s="73" customFormat="1" x14ac:dyDescent="0.3">
      <c r="A189" s="75"/>
      <c r="C189" s="157"/>
      <c r="I189" s="75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2" t="s">
        <v>207</v>
      </c>
      <c r="V189" s="2" t="s">
        <v>930</v>
      </c>
      <c r="W189" s="2" t="s">
        <v>311</v>
      </c>
      <c r="X189" s="47"/>
      <c r="Y189" s="47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</row>
    <row r="190" spans="1:49" s="73" customFormat="1" x14ac:dyDescent="0.3">
      <c r="A190" s="75"/>
      <c r="C190" s="157"/>
      <c r="I190" s="75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2" t="s">
        <v>207</v>
      </c>
      <c r="V190" s="2" t="s">
        <v>931</v>
      </c>
      <c r="W190" s="2" t="s">
        <v>311</v>
      </c>
      <c r="X190" s="47"/>
      <c r="Y190" s="47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</row>
    <row r="191" spans="1:49" s="73" customFormat="1" x14ac:dyDescent="0.3">
      <c r="A191" s="75"/>
      <c r="C191" s="157"/>
      <c r="I191" s="75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2" t="s">
        <v>207</v>
      </c>
      <c r="V191" s="2" t="s">
        <v>932</v>
      </c>
      <c r="W191" s="2" t="s">
        <v>311</v>
      </c>
      <c r="X191" s="47"/>
      <c r="Y191" s="47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</row>
    <row r="192" spans="1:49" s="73" customFormat="1" x14ac:dyDescent="0.3">
      <c r="A192" s="75"/>
      <c r="C192" s="157"/>
      <c r="I192" s="75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2" t="s">
        <v>207</v>
      </c>
      <c r="V192" s="2" t="s">
        <v>1720</v>
      </c>
      <c r="W192" s="2" t="s">
        <v>311</v>
      </c>
      <c r="X192" s="47"/>
      <c r="Y192" s="47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</row>
    <row r="193" spans="1:49" s="73" customFormat="1" x14ac:dyDescent="0.3">
      <c r="A193" s="75"/>
      <c r="C193" s="157"/>
      <c r="I193" s="75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2" t="s">
        <v>1743</v>
      </c>
      <c r="V193" s="2" t="s">
        <v>1744</v>
      </c>
      <c r="W193" s="2" t="s">
        <v>311</v>
      </c>
      <c r="X193" s="47"/>
      <c r="Y193" s="47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</row>
    <row r="194" spans="1:49" s="73" customFormat="1" x14ac:dyDescent="0.3">
      <c r="A194" s="75"/>
      <c r="C194" s="157"/>
      <c r="I194" s="75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2" t="s">
        <v>1572</v>
      </c>
      <c r="V194" s="2" t="s">
        <v>1726</v>
      </c>
      <c r="W194" s="2" t="s">
        <v>311</v>
      </c>
      <c r="X194" s="47"/>
      <c r="Y194" s="47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</row>
    <row r="195" spans="1:49" s="73" customFormat="1" x14ac:dyDescent="0.3">
      <c r="A195" s="75"/>
      <c r="C195" s="157"/>
      <c r="I195" s="75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2" t="s">
        <v>1732</v>
      </c>
      <c r="V195" s="2" t="s">
        <v>1733</v>
      </c>
      <c r="W195" s="2" t="s">
        <v>311</v>
      </c>
      <c r="X195" s="47"/>
      <c r="Y195" s="47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</row>
    <row r="196" spans="1:49" s="73" customFormat="1" x14ac:dyDescent="0.3">
      <c r="A196" s="75"/>
      <c r="C196" s="157"/>
      <c r="I196" s="75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2" t="s">
        <v>1732</v>
      </c>
      <c r="V196" s="2" t="s">
        <v>1734</v>
      </c>
      <c r="W196" s="2" t="s">
        <v>311</v>
      </c>
      <c r="X196" s="47"/>
      <c r="Y196" s="47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</row>
    <row r="197" spans="1:49" s="73" customFormat="1" x14ac:dyDescent="0.3">
      <c r="A197" s="75"/>
      <c r="C197" s="157"/>
      <c r="I197" s="75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2" t="s">
        <v>246</v>
      </c>
      <c r="V197" s="2" t="s">
        <v>994</v>
      </c>
      <c r="W197" s="2" t="s">
        <v>311</v>
      </c>
      <c r="X197" s="47"/>
      <c r="Y197" s="47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</row>
    <row r="198" spans="1:49" s="73" customFormat="1" x14ac:dyDescent="0.3">
      <c r="A198" s="75"/>
      <c r="C198" s="157"/>
      <c r="I198" s="75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2" t="s">
        <v>1735</v>
      </c>
      <c r="V198" s="2" t="s">
        <v>1575</v>
      </c>
      <c r="W198" s="2" t="s">
        <v>311</v>
      </c>
      <c r="X198" s="47"/>
      <c r="Y198" s="47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</row>
    <row r="199" spans="1:49" s="73" customFormat="1" x14ac:dyDescent="0.3">
      <c r="A199" s="75"/>
      <c r="C199" s="157"/>
      <c r="I199" s="75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2" t="s">
        <v>1745</v>
      </c>
      <c r="V199" s="2" t="s">
        <v>1746</v>
      </c>
      <c r="W199" s="2" t="s">
        <v>311</v>
      </c>
      <c r="X199" s="47"/>
      <c r="Y199" s="47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</row>
    <row r="200" spans="1:49" s="73" customFormat="1" x14ac:dyDescent="0.3">
      <c r="A200" s="75"/>
      <c r="C200" s="157"/>
      <c r="I200" s="75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2" t="s">
        <v>1745</v>
      </c>
      <c r="V200" s="2" t="s">
        <v>1747</v>
      </c>
      <c r="W200" s="2" t="s">
        <v>311</v>
      </c>
      <c r="X200" s="47"/>
      <c r="Y200" s="47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</row>
    <row r="201" spans="1:49" s="73" customFormat="1" x14ac:dyDescent="0.3">
      <c r="A201" s="75"/>
      <c r="C201" s="157"/>
      <c r="I201" s="75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2" t="s">
        <v>1745</v>
      </c>
      <c r="V201" s="2" t="s">
        <v>1748</v>
      </c>
      <c r="W201" s="2" t="s">
        <v>311</v>
      </c>
      <c r="X201" s="47"/>
      <c r="Y201" s="47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</row>
    <row r="202" spans="1:49" s="73" customFormat="1" x14ac:dyDescent="0.3">
      <c r="A202" s="75"/>
      <c r="C202" s="157"/>
      <c r="I202" s="75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2" t="s">
        <v>1716</v>
      </c>
      <c r="V202" s="2" t="s">
        <v>1717</v>
      </c>
      <c r="W202" s="2" t="s">
        <v>311</v>
      </c>
      <c r="X202" s="47"/>
      <c r="Y202" s="47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</row>
    <row r="203" spans="1:49" s="73" customFormat="1" x14ac:dyDescent="0.3">
      <c r="A203" s="75"/>
      <c r="C203" s="157"/>
      <c r="I203" s="75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2" t="s">
        <v>1724</v>
      </c>
      <c r="V203" s="2" t="s">
        <v>1725</v>
      </c>
      <c r="W203" s="2" t="s">
        <v>311</v>
      </c>
      <c r="X203" s="47"/>
      <c r="Y203" s="47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</row>
    <row r="204" spans="1:49" s="73" customFormat="1" x14ac:dyDescent="0.3">
      <c r="A204" s="75"/>
      <c r="C204" s="157"/>
      <c r="I204" s="75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2" t="s">
        <v>1738</v>
      </c>
      <c r="V204" s="2" t="s">
        <v>1739</v>
      </c>
      <c r="W204" s="2" t="s">
        <v>311</v>
      </c>
      <c r="X204" s="47"/>
      <c r="Y204" s="47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</row>
    <row r="205" spans="1:49" s="73" customFormat="1" x14ac:dyDescent="0.3">
      <c r="A205" s="75"/>
      <c r="C205" s="157"/>
      <c r="I205" s="75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2" t="s">
        <v>1738</v>
      </c>
      <c r="V205" s="2" t="s">
        <v>1740</v>
      </c>
      <c r="W205" s="2" t="s">
        <v>313</v>
      </c>
      <c r="X205" s="47"/>
      <c r="Y205" s="47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</row>
    <row r="206" spans="1:49" s="73" customFormat="1" x14ac:dyDescent="0.3">
      <c r="A206" s="75"/>
      <c r="C206" s="157"/>
      <c r="I206" s="75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2" t="s">
        <v>1736</v>
      </c>
      <c r="V206" s="2" t="s">
        <v>1737</v>
      </c>
      <c r="W206" s="2" t="s">
        <v>311</v>
      </c>
      <c r="X206" s="47"/>
      <c r="Y206" s="47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</row>
    <row r="207" spans="1:49" s="73" customFormat="1" x14ac:dyDescent="0.3">
      <c r="A207" s="75"/>
      <c r="C207" s="157"/>
      <c r="I207" s="75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2" t="s">
        <v>1722</v>
      </c>
      <c r="V207" s="2" t="s">
        <v>1723</v>
      </c>
      <c r="W207" s="2" t="s">
        <v>311</v>
      </c>
      <c r="X207" s="47"/>
      <c r="Y207" s="47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</row>
    <row r="208" spans="1:49" s="73" customFormat="1" x14ac:dyDescent="0.3">
      <c r="A208" s="75"/>
      <c r="C208" s="157"/>
      <c r="I208" s="75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2" t="s">
        <v>1751</v>
      </c>
      <c r="V208" s="2" t="s">
        <v>1752</v>
      </c>
      <c r="W208" s="2" t="s">
        <v>311</v>
      </c>
      <c r="X208" s="47"/>
      <c r="Y208" s="47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</row>
    <row r="209" spans="1:49" s="73" customFormat="1" x14ac:dyDescent="0.3">
      <c r="A209" s="75"/>
      <c r="C209" s="157"/>
      <c r="I209" s="75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2" t="s">
        <v>1749</v>
      </c>
      <c r="V209" s="2" t="s">
        <v>1750</v>
      </c>
      <c r="W209" s="2" t="s">
        <v>311</v>
      </c>
      <c r="X209" s="47"/>
      <c r="Y209" s="47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</row>
    <row r="210" spans="1:49" s="73" customFormat="1" x14ac:dyDescent="0.3">
      <c r="A210" s="75"/>
      <c r="C210" s="157"/>
      <c r="I210" s="75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2" t="s">
        <v>1727</v>
      </c>
      <c r="V210" s="2" t="s">
        <v>1728</v>
      </c>
      <c r="W210" s="2" t="s">
        <v>311</v>
      </c>
      <c r="X210" s="47"/>
      <c r="Y210" s="47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</row>
    <row r="211" spans="1:49" s="73" customFormat="1" x14ac:dyDescent="0.3">
      <c r="A211" s="75"/>
      <c r="C211" s="157"/>
      <c r="I211" s="75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2" t="s">
        <v>1741</v>
      </c>
      <c r="V211" s="2" t="s">
        <v>1742</v>
      </c>
      <c r="W211" s="2" t="s">
        <v>311</v>
      </c>
      <c r="X211" s="47"/>
      <c r="Y211" s="47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</row>
    <row r="212" spans="1:49" s="73" customFormat="1" x14ac:dyDescent="0.3">
      <c r="A212" s="75"/>
      <c r="C212" s="157"/>
      <c r="I212" s="75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2" t="s">
        <v>1570</v>
      </c>
      <c r="V212" s="2" t="s">
        <v>1753</v>
      </c>
      <c r="W212" s="2" t="s">
        <v>311</v>
      </c>
      <c r="X212" s="47"/>
      <c r="Y212" s="47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</row>
    <row r="213" spans="1:49" s="73" customFormat="1" x14ac:dyDescent="0.3">
      <c r="A213" s="75"/>
      <c r="C213" s="157"/>
      <c r="I213" s="75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2" t="s">
        <v>1573</v>
      </c>
      <c r="V213" s="2" t="s">
        <v>1574</v>
      </c>
      <c r="W213" s="2" t="s">
        <v>311</v>
      </c>
      <c r="X213" s="47"/>
      <c r="Y213" s="47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</row>
    <row r="214" spans="1:49" s="73" customFormat="1" x14ac:dyDescent="0.3">
      <c r="A214" s="75"/>
      <c r="C214" s="157"/>
      <c r="I214" s="75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2" t="s">
        <v>1571</v>
      </c>
      <c r="V214" s="2" t="s">
        <v>1729</v>
      </c>
      <c r="W214" s="2" t="s">
        <v>311</v>
      </c>
      <c r="X214" s="47"/>
      <c r="Y214" s="47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</row>
    <row r="215" spans="1:49" s="73" customFormat="1" x14ac:dyDescent="0.3">
      <c r="A215" s="75"/>
      <c r="C215" s="157"/>
      <c r="I215" s="75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2" t="s">
        <v>1571</v>
      </c>
      <c r="V215" s="2" t="s">
        <v>1730</v>
      </c>
      <c r="W215" s="2" t="s">
        <v>311</v>
      </c>
      <c r="X215" s="47"/>
      <c r="Y215" s="47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</row>
    <row r="216" spans="1:49" s="73" customFormat="1" x14ac:dyDescent="0.3">
      <c r="A216" s="75"/>
      <c r="C216" s="157"/>
      <c r="I216" s="75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2" t="s">
        <v>1571</v>
      </c>
      <c r="V216" s="2" t="s">
        <v>1826</v>
      </c>
      <c r="W216" s="2" t="s">
        <v>311</v>
      </c>
      <c r="X216" s="47"/>
      <c r="Y216" s="47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</row>
    <row r="217" spans="1:49" s="73" customFormat="1" x14ac:dyDescent="0.3">
      <c r="A217" s="75"/>
      <c r="C217" s="157"/>
      <c r="I217" s="75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2" t="s">
        <v>1571</v>
      </c>
      <c r="V217" s="2" t="s">
        <v>1827</v>
      </c>
      <c r="W217" s="2" t="s">
        <v>311</v>
      </c>
      <c r="X217" s="47"/>
      <c r="Y217" s="47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</row>
    <row r="218" spans="1:49" s="73" customFormat="1" x14ac:dyDescent="0.3">
      <c r="A218" s="75"/>
      <c r="C218" s="157"/>
      <c r="I218" s="75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2" t="s">
        <v>1754</v>
      </c>
      <c r="V218" s="2" t="s">
        <v>1755</v>
      </c>
      <c r="W218" s="2" t="s">
        <v>311</v>
      </c>
      <c r="X218" s="47"/>
      <c r="Y218" s="47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</row>
    <row r="219" spans="1:49" s="73" customFormat="1" x14ac:dyDescent="0.3">
      <c r="A219" s="75"/>
      <c r="C219" s="157"/>
      <c r="I219" s="75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2" t="s">
        <v>276</v>
      </c>
      <c r="V219" s="2" t="s">
        <v>1045</v>
      </c>
      <c r="W219" s="2" t="s">
        <v>311</v>
      </c>
      <c r="X219" s="47"/>
      <c r="Y219" s="47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</row>
    <row r="220" spans="1:49" s="73" customFormat="1" x14ac:dyDescent="0.3">
      <c r="A220" s="75"/>
      <c r="C220" s="157"/>
      <c r="I220" s="75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2" t="s">
        <v>1756</v>
      </c>
      <c r="V220" s="2" t="s">
        <v>1757</v>
      </c>
      <c r="W220" s="2" t="s">
        <v>311</v>
      </c>
      <c r="X220" s="47"/>
      <c r="Y220" s="47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</row>
    <row r="221" spans="1:49" s="73" customFormat="1" x14ac:dyDescent="0.3">
      <c r="A221" s="75"/>
      <c r="C221" s="157"/>
      <c r="I221" s="75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2" t="s">
        <v>272</v>
      </c>
      <c r="V221" s="2" t="s">
        <v>319</v>
      </c>
      <c r="W221" s="2" t="s">
        <v>313</v>
      </c>
      <c r="X221" s="47"/>
      <c r="Y221" s="47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</row>
    <row r="222" spans="1:49" s="73" customFormat="1" x14ac:dyDescent="0.3">
      <c r="A222" s="75"/>
      <c r="C222" s="157"/>
      <c r="I222" s="75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2" t="s">
        <v>1822</v>
      </c>
      <c r="V222" s="2" t="s">
        <v>1569</v>
      </c>
      <c r="W222" s="2" t="s">
        <v>311</v>
      </c>
      <c r="X222" s="47"/>
      <c r="Y222" s="47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</row>
    <row r="223" spans="1:49" s="73" customFormat="1" x14ac:dyDescent="0.3">
      <c r="A223" s="75"/>
      <c r="C223" s="157"/>
      <c r="I223" s="75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2" t="s">
        <v>1823</v>
      </c>
      <c r="V223" s="2" t="s">
        <v>1825</v>
      </c>
      <c r="W223" s="2" t="s">
        <v>311</v>
      </c>
      <c r="X223" s="47"/>
      <c r="Y223" s="47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</row>
    <row r="224" spans="1:49" s="73" customFormat="1" x14ac:dyDescent="0.3">
      <c r="A224" s="75"/>
      <c r="C224" s="157"/>
      <c r="I224" s="75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2" t="s">
        <v>290</v>
      </c>
      <c r="V224" s="2"/>
      <c r="W224" s="2"/>
      <c r="X224" s="47"/>
      <c r="Y224" s="47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</row>
    <row r="225" spans="1:49" s="73" customFormat="1" x14ac:dyDescent="0.3">
      <c r="A225" s="75"/>
      <c r="C225" s="157"/>
      <c r="I225" s="75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47"/>
      <c r="V225" s="47"/>
      <c r="W225" s="47"/>
      <c r="X225" s="47"/>
      <c r="Y225" s="47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</row>
    <row r="226" spans="1:49" s="73" customFormat="1" x14ac:dyDescent="0.3">
      <c r="A226" s="75"/>
      <c r="C226" s="157"/>
      <c r="I226" s="75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47"/>
      <c r="V226" s="47"/>
      <c r="W226" s="47"/>
      <c r="X226" s="47"/>
      <c r="Y226" s="47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</row>
    <row r="227" spans="1:49" s="73" customFormat="1" x14ac:dyDescent="0.3">
      <c r="A227" s="75"/>
      <c r="C227" s="157"/>
      <c r="I227" s="75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47"/>
      <c r="V227" s="47"/>
      <c r="W227" s="47"/>
      <c r="X227" s="47"/>
      <c r="Y227" s="47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</row>
    <row r="228" spans="1:49" s="73" customFormat="1" x14ac:dyDescent="0.3">
      <c r="A228" s="75"/>
      <c r="C228" s="157"/>
      <c r="I228" s="75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47"/>
      <c r="V228" s="47"/>
      <c r="W228" s="47"/>
      <c r="X228" s="47"/>
      <c r="Y228" s="47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</row>
    <row r="229" spans="1:49" s="73" customFormat="1" x14ac:dyDescent="0.3">
      <c r="A229" s="75"/>
      <c r="C229" s="157"/>
      <c r="I229" s="75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47"/>
      <c r="V229" s="47"/>
      <c r="W229" s="47"/>
      <c r="X229" s="47"/>
      <c r="Y229" s="47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</row>
    <row r="230" spans="1:49" s="73" customFormat="1" x14ac:dyDescent="0.3">
      <c r="A230" s="75"/>
      <c r="C230" s="157"/>
      <c r="I230" s="75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47"/>
      <c r="V230" s="47"/>
      <c r="W230" s="47"/>
      <c r="X230" s="47"/>
      <c r="Y230" s="47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</row>
    <row r="231" spans="1:49" s="73" customFormat="1" x14ac:dyDescent="0.3">
      <c r="A231" s="75"/>
      <c r="C231" s="157"/>
      <c r="I231" s="75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47"/>
      <c r="V231" s="47"/>
      <c r="W231" s="47"/>
      <c r="X231" s="47"/>
      <c r="Y231" s="47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</row>
    <row r="232" spans="1:49" s="73" customFormat="1" x14ac:dyDescent="0.3">
      <c r="A232" s="75"/>
      <c r="C232" s="157"/>
      <c r="I232" s="75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47"/>
      <c r="V232" s="47"/>
      <c r="W232" s="47"/>
      <c r="X232" s="47"/>
      <c r="Y232" s="47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</row>
    <row r="233" spans="1:49" s="73" customFormat="1" x14ac:dyDescent="0.3">
      <c r="A233" s="75"/>
      <c r="C233" s="157"/>
      <c r="I233" s="75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47"/>
      <c r="V233" s="47"/>
      <c r="W233" s="47"/>
      <c r="X233" s="47"/>
      <c r="Y233" s="47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</row>
    <row r="234" spans="1:49" s="73" customFormat="1" x14ac:dyDescent="0.3">
      <c r="A234" s="75"/>
      <c r="C234" s="157"/>
      <c r="I234" s="75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47"/>
      <c r="V234" s="47"/>
      <c r="W234" s="47"/>
      <c r="X234" s="47"/>
      <c r="Y234" s="47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</row>
  </sheetData>
  <mergeCells count="3">
    <mergeCell ref="B3:B5"/>
    <mergeCell ref="F3:H3"/>
    <mergeCell ref="F4:H4"/>
  </mergeCells>
  <pageMargins left="0.78740157480314965" right="0.59055118110236227" top="0.78740157480314965" bottom="0.59055118110236227" header="0.31496062992125984" footer="0.31496062992125984"/>
  <pageSetup paperSize="9" scale="49" fitToHeight="2" orientation="portrait" r:id="rId1"/>
  <rowBreaks count="1" manualBreakCount="1">
    <brk id="87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AT425"/>
  <sheetViews>
    <sheetView showGridLines="0" view="pageBreakPreview" zoomScale="90" zoomScaleNormal="70" zoomScaleSheetLayoutView="90" workbookViewId="0">
      <selection activeCell="K80" sqref="K80"/>
    </sheetView>
  </sheetViews>
  <sheetFormatPr baseColWidth="10" defaultColWidth="11.42578125" defaultRowHeight="16.5" x14ac:dyDescent="0.3"/>
  <cols>
    <col min="1" max="1" width="2" style="24" customWidth="1"/>
    <col min="2" max="2" width="53" style="24" customWidth="1"/>
    <col min="3" max="3" width="30" style="24" customWidth="1"/>
    <col min="4" max="7" width="15.5703125" style="24" customWidth="1"/>
    <col min="8" max="8" width="2.85546875" style="24" customWidth="1"/>
    <col min="9" max="9" width="2.7109375" style="47" customWidth="1"/>
    <col min="10" max="10" width="3.7109375" style="47" customWidth="1"/>
    <col min="11" max="11" width="50.7109375" style="47" bestFit="1" customWidth="1"/>
    <col min="12" max="12" width="29.7109375" style="47" bestFit="1" customWidth="1"/>
    <col min="13" max="13" width="16.28515625" style="47" bestFit="1" customWidth="1"/>
    <col min="14" max="14" width="26.42578125" style="47" bestFit="1" customWidth="1"/>
    <col min="15" max="15" width="15.28515625" style="47" customWidth="1"/>
    <col min="16" max="16" width="30.140625" style="47" customWidth="1"/>
    <col min="17" max="17" width="52" style="47" bestFit="1" customWidth="1"/>
    <col min="18" max="18" width="16.28515625" style="47" bestFit="1" customWidth="1"/>
    <col min="19" max="19" width="26.42578125" style="47" bestFit="1" customWidth="1"/>
    <col min="20" max="23" width="11.42578125" style="47"/>
    <col min="24" max="24" width="46.7109375" style="47" bestFit="1" customWidth="1"/>
    <col min="25" max="25" width="29.7109375" style="47" bestFit="1" customWidth="1"/>
    <col min="26" max="26" width="16.28515625" style="47" bestFit="1" customWidth="1"/>
    <col min="27" max="27" width="26.42578125" style="47" bestFit="1" customWidth="1"/>
    <col min="28" max="28" width="11.42578125" style="47"/>
    <col min="29" max="29" width="46.7109375" style="47" bestFit="1" customWidth="1"/>
    <col min="30" max="30" width="22.7109375" style="47" bestFit="1" customWidth="1"/>
    <col min="31" max="31" width="16.28515625" style="47" bestFit="1" customWidth="1"/>
    <col min="32" max="32" width="26.42578125" style="47" bestFit="1" customWidth="1"/>
    <col min="33" max="46" width="11.42578125" style="47"/>
    <col min="47" max="16384" width="11.42578125" style="24"/>
  </cols>
  <sheetData>
    <row r="1" spans="1:32" x14ac:dyDescent="0.3">
      <c r="A1" s="75"/>
      <c r="B1" s="77" t="s">
        <v>1073</v>
      </c>
      <c r="C1" s="284"/>
      <c r="D1" s="75"/>
      <c r="E1" s="75"/>
      <c r="F1" s="75"/>
      <c r="G1" s="75"/>
      <c r="H1" s="75"/>
      <c r="I1" s="122"/>
      <c r="K1" s="539" t="s">
        <v>1580</v>
      </c>
      <c r="L1" s="539" t="s">
        <v>1581</v>
      </c>
    </row>
    <row r="2" spans="1:32" ht="8.25" customHeight="1" x14ac:dyDescent="0.3">
      <c r="A2" s="75"/>
      <c r="B2" s="284"/>
      <c r="C2" s="75"/>
      <c r="D2" s="75"/>
      <c r="E2" s="75"/>
      <c r="F2" s="75"/>
      <c r="G2" s="75"/>
      <c r="H2" s="75"/>
      <c r="I2" s="122"/>
      <c r="K2" s="540">
        <v>16362.366000000018</v>
      </c>
      <c r="L2" s="285">
        <v>62069.14045356353</v>
      </c>
      <c r="N2" s="286"/>
      <c r="O2" s="541"/>
      <c r="X2" s="514" t="s">
        <v>165</v>
      </c>
      <c r="Y2" s="513" t="s">
        <v>292</v>
      </c>
      <c r="AC2" s="514" t="s">
        <v>165</v>
      </c>
      <c r="AD2" s="513" t="s">
        <v>292</v>
      </c>
    </row>
    <row r="3" spans="1:32" x14ac:dyDescent="0.3">
      <c r="A3" s="75"/>
      <c r="B3" s="287" t="s">
        <v>1074</v>
      </c>
      <c r="C3" s="75"/>
      <c r="D3" s="75"/>
      <c r="E3" s="75"/>
      <c r="F3" s="75"/>
      <c r="G3" s="75"/>
      <c r="H3" s="75"/>
      <c r="I3" s="122"/>
      <c r="L3" s="541"/>
      <c r="M3" s="541"/>
      <c r="N3" s="541"/>
      <c r="O3" s="541"/>
      <c r="P3" s="514" t="s">
        <v>1112</v>
      </c>
      <c r="Q3" s="513" t="s">
        <v>1113</v>
      </c>
      <c r="X3" s="514" t="s">
        <v>163</v>
      </c>
      <c r="Y3" s="513" t="s">
        <v>164</v>
      </c>
      <c r="AC3" s="514" t="s">
        <v>163</v>
      </c>
      <c r="AD3" s="513" t="s">
        <v>164</v>
      </c>
    </row>
    <row r="4" spans="1:32" ht="17.25" thickBot="1" x14ac:dyDescent="0.35">
      <c r="A4" s="75"/>
      <c r="B4" s="75"/>
      <c r="C4" s="75"/>
      <c r="D4" s="75"/>
      <c r="E4" s="75"/>
      <c r="F4" s="75"/>
      <c r="G4" s="75"/>
      <c r="H4" s="75"/>
      <c r="I4" s="122"/>
      <c r="K4" s="514" t="s">
        <v>165</v>
      </c>
      <c r="L4" s="513" t="s">
        <v>292</v>
      </c>
      <c r="P4" s="514" t="s">
        <v>165</v>
      </c>
      <c r="Q4" s="513" t="s">
        <v>292</v>
      </c>
      <c r="X4" s="514" t="s">
        <v>317</v>
      </c>
      <c r="Y4" s="513" t="s">
        <v>305</v>
      </c>
      <c r="AC4" s="514" t="s">
        <v>317</v>
      </c>
      <c r="AD4" s="513" t="s">
        <v>305</v>
      </c>
    </row>
    <row r="5" spans="1:32" x14ac:dyDescent="0.3">
      <c r="A5" s="75"/>
      <c r="B5" s="1737" t="s">
        <v>1075</v>
      </c>
      <c r="C5" s="1739" t="s">
        <v>1076</v>
      </c>
      <c r="D5" s="1741" t="s">
        <v>1077</v>
      </c>
      <c r="E5" s="1742"/>
      <c r="F5" s="1741" t="s">
        <v>1078</v>
      </c>
      <c r="G5" s="1743"/>
      <c r="H5" s="75"/>
      <c r="I5" s="122"/>
      <c r="K5" s="514" t="s">
        <v>163</v>
      </c>
      <c r="L5" s="513" t="s">
        <v>164</v>
      </c>
      <c r="P5" s="514" t="s">
        <v>163</v>
      </c>
      <c r="Q5" s="513" t="s">
        <v>1584</v>
      </c>
      <c r="X5" s="514" t="s">
        <v>1112</v>
      </c>
      <c r="Y5" s="513" t="s">
        <v>1113</v>
      </c>
      <c r="AC5" s="514" t="s">
        <v>1112</v>
      </c>
      <c r="AD5" s="513" t="s">
        <v>1113</v>
      </c>
    </row>
    <row r="6" spans="1:32" ht="17.25" thickBot="1" x14ac:dyDescent="0.35">
      <c r="A6" s="75"/>
      <c r="B6" s="1738"/>
      <c r="C6" s="1740"/>
      <c r="D6" s="292" t="s">
        <v>1079</v>
      </c>
      <c r="E6" s="292" t="s">
        <v>1080</v>
      </c>
      <c r="F6" s="292" t="s">
        <v>1869</v>
      </c>
      <c r="G6" s="293" t="s">
        <v>1082</v>
      </c>
      <c r="H6" s="75"/>
      <c r="I6" s="122"/>
      <c r="K6" s="514" t="s">
        <v>317</v>
      </c>
      <c r="L6" s="513" t="s">
        <v>305</v>
      </c>
      <c r="P6" s="514" t="s">
        <v>317</v>
      </c>
      <c r="Q6" s="513" t="s">
        <v>1584</v>
      </c>
    </row>
    <row r="7" spans="1:32" x14ac:dyDescent="0.3">
      <c r="A7" s="75"/>
      <c r="B7" s="294" t="s">
        <v>56</v>
      </c>
      <c r="C7" s="295" t="s">
        <v>520</v>
      </c>
      <c r="D7" s="296">
        <v>798</v>
      </c>
      <c r="E7" s="297">
        <f>+D7*100/$K$2</f>
        <v>4.8770452879491826</v>
      </c>
      <c r="F7" s="298">
        <v>4677.4661890000007</v>
      </c>
      <c r="G7" s="299">
        <f>+F7*100/$L$2</f>
        <v>7.5358965096341315</v>
      </c>
      <c r="H7" s="75"/>
      <c r="I7" s="542"/>
      <c r="K7" s="514" t="s">
        <v>1112</v>
      </c>
      <c r="L7" s="513" t="s">
        <v>1113</v>
      </c>
      <c r="X7" s="2" t="s">
        <v>167</v>
      </c>
      <c r="Y7" s="2" t="s">
        <v>318</v>
      </c>
      <c r="Z7" s="2" t="s">
        <v>1083</v>
      </c>
      <c r="AA7" s="2" t="s">
        <v>1646</v>
      </c>
      <c r="AC7" s="2" t="s">
        <v>167</v>
      </c>
      <c r="AD7" s="2" t="s">
        <v>318</v>
      </c>
      <c r="AE7" s="2" t="s">
        <v>1083</v>
      </c>
      <c r="AF7" s="2" t="s">
        <v>1646</v>
      </c>
    </row>
    <row r="8" spans="1:32" x14ac:dyDescent="0.3">
      <c r="A8" s="75"/>
      <c r="B8" s="294" t="s">
        <v>56</v>
      </c>
      <c r="C8" s="295" t="s">
        <v>522</v>
      </c>
      <c r="D8" s="296">
        <v>210.36</v>
      </c>
      <c r="E8" s="297">
        <f>+D8*100/$K$2</f>
        <v>1.2856331413195363</v>
      </c>
      <c r="F8" s="298">
        <v>1512.6265059999998</v>
      </c>
      <c r="G8" s="299">
        <f>+F8*100/$L$2</f>
        <v>2.4370025022847832</v>
      </c>
      <c r="H8" s="75"/>
      <c r="I8" s="542"/>
      <c r="P8" s="2" t="s">
        <v>167</v>
      </c>
      <c r="Q8" s="2" t="s">
        <v>318</v>
      </c>
      <c r="R8" s="2" t="s">
        <v>1083</v>
      </c>
      <c r="S8" s="2" t="s">
        <v>1646</v>
      </c>
      <c r="X8" s="2" t="s">
        <v>56</v>
      </c>
      <c r="Y8" s="2" t="s">
        <v>520</v>
      </c>
      <c r="Z8" s="2">
        <v>798</v>
      </c>
      <c r="AA8" s="2">
        <v>4677.4661890000007</v>
      </c>
      <c r="AC8" s="2" t="s">
        <v>58</v>
      </c>
      <c r="AD8" s="2" t="s">
        <v>525</v>
      </c>
      <c r="AE8" s="2">
        <v>1.7599999999999993</v>
      </c>
      <c r="AF8" s="2">
        <v>13.558425</v>
      </c>
    </row>
    <row r="9" spans="1:32" x14ac:dyDescent="0.3">
      <c r="A9" s="75"/>
      <c r="B9" s="294"/>
      <c r="C9" s="295"/>
      <c r="D9" s="296"/>
      <c r="E9" s="297"/>
      <c r="F9" s="298"/>
      <c r="G9" s="299"/>
      <c r="H9" s="75"/>
      <c r="I9" s="542"/>
      <c r="K9" s="2" t="s">
        <v>167</v>
      </c>
      <c r="L9" s="2" t="s">
        <v>318</v>
      </c>
      <c r="M9" s="2" t="s">
        <v>1083</v>
      </c>
      <c r="N9" s="2" t="s">
        <v>1646</v>
      </c>
      <c r="P9" s="2" t="s">
        <v>6</v>
      </c>
      <c r="Q9" s="2" t="s">
        <v>319</v>
      </c>
      <c r="R9" s="2">
        <v>23.000000000000004</v>
      </c>
      <c r="S9" s="2">
        <v>105.77847300000002</v>
      </c>
      <c r="X9" s="2" t="s">
        <v>56</v>
      </c>
      <c r="Y9" s="2" t="s">
        <v>522</v>
      </c>
      <c r="Z9" s="2">
        <v>210.36</v>
      </c>
      <c r="AA9" s="2">
        <v>1512.6265059999998</v>
      </c>
      <c r="AC9" s="2" t="s">
        <v>58</v>
      </c>
      <c r="AD9" s="2" t="s">
        <v>527</v>
      </c>
      <c r="AE9" s="2">
        <v>0.78000000000000069</v>
      </c>
      <c r="AF9" s="2">
        <v>4.7109329999999989</v>
      </c>
    </row>
    <row r="10" spans="1:32" x14ac:dyDescent="0.3">
      <c r="A10" s="75"/>
      <c r="B10" s="294" t="s">
        <v>119</v>
      </c>
      <c r="C10" s="295" t="s">
        <v>646</v>
      </c>
      <c r="D10" s="296">
        <v>524.26699999999983</v>
      </c>
      <c r="E10" s="297">
        <f>+D10*100/$K$2</f>
        <v>3.2041026340567083</v>
      </c>
      <c r="F10" s="298">
        <v>2768.6340359999999</v>
      </c>
      <c r="G10" s="299">
        <f>+F10*100/$L$2</f>
        <v>4.4605644862624265</v>
      </c>
      <c r="H10" s="75"/>
      <c r="I10" s="542"/>
      <c r="K10" s="2" t="s">
        <v>56</v>
      </c>
      <c r="L10" s="2" t="s">
        <v>520</v>
      </c>
      <c r="M10" s="2">
        <v>798</v>
      </c>
      <c r="N10" s="2">
        <v>4677.4661890000007</v>
      </c>
      <c r="P10" s="2" t="s">
        <v>8</v>
      </c>
      <c r="Q10" s="2" t="s">
        <v>321</v>
      </c>
      <c r="R10" s="2">
        <v>37.5</v>
      </c>
      <c r="S10" s="2">
        <v>53.394389000000004</v>
      </c>
      <c r="X10" s="2"/>
      <c r="Y10" s="2"/>
      <c r="Z10" s="2"/>
      <c r="AA10" s="2"/>
      <c r="AC10" s="2" t="s">
        <v>58</v>
      </c>
      <c r="AD10" s="2" t="s">
        <v>528</v>
      </c>
      <c r="AE10" s="2">
        <v>4.6600000000000019</v>
      </c>
      <c r="AF10" s="2">
        <v>39.040003000000006</v>
      </c>
    </row>
    <row r="11" spans="1:32" x14ac:dyDescent="0.3">
      <c r="A11" s="75"/>
      <c r="B11" s="294"/>
      <c r="C11" s="295"/>
      <c r="D11" s="296"/>
      <c r="E11" s="297"/>
      <c r="F11" s="298"/>
      <c r="G11" s="299"/>
      <c r="H11" s="75"/>
      <c r="I11" s="542"/>
      <c r="K11" s="2" t="s">
        <v>56</v>
      </c>
      <c r="L11" s="2" t="s">
        <v>522</v>
      </c>
      <c r="M11" s="2">
        <v>210.36</v>
      </c>
      <c r="N11" s="2">
        <v>1512.6265059999998</v>
      </c>
      <c r="P11" s="2" t="s">
        <v>160</v>
      </c>
      <c r="Q11" s="2" t="s">
        <v>323</v>
      </c>
      <c r="R11" s="2">
        <v>21.709999999999997</v>
      </c>
      <c r="S11" s="2">
        <v>46.027512999999999</v>
      </c>
      <c r="X11" s="2" t="s">
        <v>119</v>
      </c>
      <c r="Y11" s="2" t="s">
        <v>646</v>
      </c>
      <c r="Z11" s="2">
        <v>524.26699999999983</v>
      </c>
      <c r="AA11" s="2">
        <v>2768.6340359999999</v>
      </c>
      <c r="AC11" s="2" t="s">
        <v>58</v>
      </c>
      <c r="AD11" s="2" t="s">
        <v>529</v>
      </c>
      <c r="AE11" s="2">
        <v>15.600000000000007</v>
      </c>
      <c r="AF11" s="2">
        <v>91.901175000000023</v>
      </c>
    </row>
    <row r="12" spans="1:32" x14ac:dyDescent="0.3">
      <c r="A12" s="75"/>
      <c r="B12" s="294" t="s">
        <v>76</v>
      </c>
      <c r="C12" s="295" t="s">
        <v>565</v>
      </c>
      <c r="D12" s="296">
        <v>468</v>
      </c>
      <c r="E12" s="297">
        <f>+D12*100/$K$2</f>
        <v>2.8602220485717011</v>
      </c>
      <c r="F12" s="298">
        <v>1810.5329909999998</v>
      </c>
      <c r="G12" s="299">
        <f>+F12*100/$L$2</f>
        <v>2.9169615976147338</v>
      </c>
      <c r="H12" s="75"/>
      <c r="I12" s="542"/>
      <c r="K12" s="2"/>
      <c r="L12" s="2"/>
      <c r="M12" s="2"/>
      <c r="N12" s="2"/>
      <c r="P12" s="2" t="s">
        <v>11</v>
      </c>
      <c r="Q12" s="2" t="s">
        <v>325</v>
      </c>
      <c r="R12" s="2">
        <v>20</v>
      </c>
      <c r="S12" s="2">
        <v>102.113896</v>
      </c>
      <c r="X12" s="2"/>
      <c r="Y12" s="2"/>
      <c r="Z12" s="2"/>
      <c r="AA12" s="2"/>
      <c r="AC12" s="2" t="s">
        <v>58</v>
      </c>
      <c r="AD12" s="2" t="s">
        <v>530</v>
      </c>
      <c r="AE12" s="2">
        <v>146.85999999999993</v>
      </c>
      <c r="AF12" s="2">
        <v>598.32056999999998</v>
      </c>
    </row>
    <row r="13" spans="1:32" x14ac:dyDescent="0.3">
      <c r="A13" s="75"/>
      <c r="B13" s="294"/>
      <c r="C13" s="295"/>
      <c r="D13" s="296"/>
      <c r="E13" s="297"/>
      <c r="F13" s="298"/>
      <c r="G13" s="299"/>
      <c r="H13" s="75"/>
      <c r="I13" s="542"/>
      <c r="K13" s="2" t="s">
        <v>119</v>
      </c>
      <c r="L13" s="2" t="s">
        <v>646</v>
      </c>
      <c r="M13" s="2">
        <v>524.26699999999983</v>
      </c>
      <c r="N13" s="2">
        <v>2768.6340359999999</v>
      </c>
      <c r="P13" s="2" t="s">
        <v>13</v>
      </c>
      <c r="Q13" s="2" t="s">
        <v>327</v>
      </c>
      <c r="R13" s="2">
        <v>3</v>
      </c>
      <c r="S13" s="2">
        <v>9.7850900000000003</v>
      </c>
      <c r="X13" s="2" t="s">
        <v>76</v>
      </c>
      <c r="Y13" s="2" t="s">
        <v>565</v>
      </c>
      <c r="Z13" s="2">
        <v>467.7850000000002</v>
      </c>
      <c r="AA13" s="2">
        <v>1810.5329909999998</v>
      </c>
      <c r="AC13" s="2" t="s">
        <v>58</v>
      </c>
      <c r="AD13" s="2" t="s">
        <v>532</v>
      </c>
      <c r="AE13" s="2">
        <v>8.9600000000000009</v>
      </c>
      <c r="AF13" s="2">
        <v>52.505350999999997</v>
      </c>
    </row>
    <row r="14" spans="1:32" x14ac:dyDescent="0.3">
      <c r="A14" s="75"/>
      <c r="B14" s="294" t="s">
        <v>88</v>
      </c>
      <c r="C14" s="295" t="s">
        <v>584</v>
      </c>
      <c r="D14" s="296">
        <v>258.39999999999975</v>
      </c>
      <c r="E14" s="297">
        <f>+D14*100/$K$2</f>
        <v>1.5792337122883051</v>
      </c>
      <c r="F14" s="298">
        <v>1035.8249599999999</v>
      </c>
      <c r="G14" s="299">
        <f>+F14*100/$L$2</f>
        <v>1.668824398776624</v>
      </c>
      <c r="H14" s="75"/>
      <c r="I14" s="542"/>
      <c r="K14" s="2"/>
      <c r="L14" s="2"/>
      <c r="M14" s="2"/>
      <c r="N14" s="2"/>
      <c r="P14" s="2" t="s">
        <v>161</v>
      </c>
      <c r="Q14" s="2" t="s">
        <v>329</v>
      </c>
      <c r="R14" s="2">
        <v>1.7999999999999996</v>
      </c>
      <c r="S14" s="2">
        <v>4.7572549999999998</v>
      </c>
      <c r="X14" s="2"/>
      <c r="Y14" s="2"/>
      <c r="Z14" s="2"/>
      <c r="AA14" s="2"/>
      <c r="AC14" s="2"/>
      <c r="AD14" s="2"/>
      <c r="AE14" s="2"/>
      <c r="AF14" s="2"/>
    </row>
    <row r="15" spans="1:32" x14ac:dyDescent="0.3">
      <c r="A15" s="75"/>
      <c r="B15" s="294" t="s">
        <v>88</v>
      </c>
      <c r="C15" s="295" t="s">
        <v>585</v>
      </c>
      <c r="D15" s="296">
        <v>120</v>
      </c>
      <c r="E15" s="297">
        <f>+D15*100/$K$2</f>
        <v>0.73339026886453873</v>
      </c>
      <c r="F15" s="298">
        <v>872.3793340000002</v>
      </c>
      <c r="G15" s="299">
        <f>+F15*100/$L$2</f>
        <v>1.4054960768349338</v>
      </c>
      <c r="H15" s="75"/>
      <c r="I15" s="542"/>
      <c r="K15" s="2" t="s">
        <v>76</v>
      </c>
      <c r="L15" s="2" t="s">
        <v>565</v>
      </c>
      <c r="M15" s="2">
        <v>467.7850000000002</v>
      </c>
      <c r="N15" s="2">
        <v>1810.5329909999998</v>
      </c>
      <c r="P15" s="2" t="s">
        <v>16</v>
      </c>
      <c r="Q15" s="2" t="s">
        <v>330</v>
      </c>
      <c r="R15" s="2">
        <v>14.000000000000005</v>
      </c>
      <c r="S15" s="2">
        <v>66.830031000000005</v>
      </c>
      <c r="X15" s="2" t="s">
        <v>125</v>
      </c>
      <c r="Y15" s="2" t="s">
        <v>653</v>
      </c>
      <c r="Z15" s="2">
        <v>246.58199999999971</v>
      </c>
      <c r="AA15" s="2">
        <v>1405.6937290000001</v>
      </c>
      <c r="AC15" s="2" t="s">
        <v>290</v>
      </c>
      <c r="AD15" s="2"/>
      <c r="AE15" s="2">
        <v>178.61999999999995</v>
      </c>
      <c r="AF15" s="2">
        <v>800.03645700000004</v>
      </c>
    </row>
    <row r="16" spans="1:32" x14ac:dyDescent="0.3">
      <c r="A16" s="75"/>
      <c r="B16" s="294"/>
      <c r="C16" s="295"/>
      <c r="D16" s="296"/>
      <c r="E16" s="297"/>
      <c r="F16" s="298"/>
      <c r="G16" s="299"/>
      <c r="H16" s="75"/>
      <c r="I16" s="542"/>
      <c r="K16" s="2"/>
      <c r="L16" s="2"/>
      <c r="M16" s="2"/>
      <c r="N16" s="2"/>
      <c r="P16" s="2" t="s">
        <v>16</v>
      </c>
      <c r="Q16" s="2" t="s">
        <v>331</v>
      </c>
      <c r="R16" s="2">
        <v>1.82</v>
      </c>
      <c r="S16" s="2">
        <v>0</v>
      </c>
      <c r="X16" s="2" t="s">
        <v>125</v>
      </c>
      <c r="Y16" s="2" t="s">
        <v>654</v>
      </c>
      <c r="Z16" s="2">
        <v>95.109999999999971</v>
      </c>
      <c r="AA16" s="2">
        <v>564.52687399999991</v>
      </c>
      <c r="AE16" s="301">
        <v>20.260000000000009</v>
      </c>
      <c r="AF16" s="301">
        <v>130.94117800000004</v>
      </c>
    </row>
    <row r="17" spans="1:27" x14ac:dyDescent="0.3">
      <c r="A17" s="75"/>
      <c r="B17" s="294" t="s">
        <v>151</v>
      </c>
      <c r="C17" s="295" t="s">
        <v>706</v>
      </c>
      <c r="D17" s="296">
        <v>171.68000000000004</v>
      </c>
      <c r="E17" s="297">
        <f>+D17*100/$K$2</f>
        <v>1.0492370113222003</v>
      </c>
      <c r="F17" s="298">
        <v>817.24164899999994</v>
      </c>
      <c r="G17" s="299">
        <f>+F17*100/$L$2</f>
        <v>1.3166633902581781</v>
      </c>
      <c r="H17" s="75"/>
      <c r="I17" s="542"/>
      <c r="K17" s="2" t="s">
        <v>88</v>
      </c>
      <c r="L17" s="2" t="s">
        <v>584</v>
      </c>
      <c r="M17" s="2">
        <v>258.39999999999975</v>
      </c>
      <c r="N17" s="2">
        <v>1035.8249599999999</v>
      </c>
      <c r="P17" s="2" t="s">
        <v>18</v>
      </c>
      <c r="Q17" s="2" t="s">
        <v>333</v>
      </c>
      <c r="R17" s="2">
        <v>19.859999999999985</v>
      </c>
      <c r="S17" s="2">
        <v>146.32371100000003</v>
      </c>
      <c r="X17" s="2"/>
      <c r="Y17" s="2"/>
      <c r="Z17" s="2"/>
      <c r="AA17" s="2"/>
    </row>
    <row r="18" spans="1:27" x14ac:dyDescent="0.3">
      <c r="A18" s="75"/>
      <c r="B18" s="302" t="s">
        <v>151</v>
      </c>
      <c r="C18" s="303" t="s">
        <v>724</v>
      </c>
      <c r="D18" s="296">
        <v>113.68600000000006</v>
      </c>
      <c r="E18" s="297">
        <f>+D18*100/$K$2</f>
        <v>0.69480171755111653</v>
      </c>
      <c r="F18" s="298">
        <v>777.27329599999962</v>
      </c>
      <c r="G18" s="299">
        <f>+F18*100/$L$2</f>
        <v>1.2522701141342689</v>
      </c>
      <c r="H18" s="75"/>
      <c r="I18" s="542"/>
      <c r="K18" s="2" t="s">
        <v>88</v>
      </c>
      <c r="L18" s="2" t="s">
        <v>585</v>
      </c>
      <c r="M18" s="2">
        <v>120</v>
      </c>
      <c r="N18" s="2">
        <v>872.3793340000002</v>
      </c>
      <c r="P18" s="2" t="s">
        <v>20</v>
      </c>
      <c r="Q18" s="2" t="s">
        <v>335</v>
      </c>
      <c r="R18" s="2">
        <v>6.4200000000000008</v>
      </c>
      <c r="S18" s="2">
        <v>18.938987999999998</v>
      </c>
      <c r="X18" s="2" t="s">
        <v>68</v>
      </c>
      <c r="Y18" s="2" t="s">
        <v>554</v>
      </c>
      <c r="Z18" s="2">
        <v>192.4499999999999</v>
      </c>
      <c r="AA18" s="2">
        <v>1183.1420370000001</v>
      </c>
    </row>
    <row r="19" spans="1:27" x14ac:dyDescent="0.3">
      <c r="A19" s="75"/>
      <c r="B19" s="294"/>
      <c r="C19" s="295"/>
      <c r="D19" s="296"/>
      <c r="E19" s="297"/>
      <c r="F19" s="298"/>
      <c r="G19" s="299"/>
      <c r="H19" s="75"/>
      <c r="I19" s="542"/>
      <c r="K19" s="2"/>
      <c r="L19" s="2"/>
      <c r="M19" s="2"/>
      <c r="N19" s="2"/>
      <c r="P19" s="2" t="s">
        <v>22</v>
      </c>
      <c r="Q19" s="2" t="s">
        <v>336</v>
      </c>
      <c r="R19" s="2">
        <v>1.2</v>
      </c>
      <c r="S19" s="2">
        <v>4.5835339999999993</v>
      </c>
      <c r="X19" s="2"/>
      <c r="Y19" s="2"/>
      <c r="Z19" s="2"/>
      <c r="AA19" s="2"/>
    </row>
    <row r="20" spans="1:27" x14ac:dyDescent="0.3">
      <c r="A20" s="73"/>
      <c r="B20" s="294" t="s">
        <v>96</v>
      </c>
      <c r="C20" s="295" t="s">
        <v>601</v>
      </c>
      <c r="D20" s="296">
        <v>111</v>
      </c>
      <c r="E20" s="297">
        <f>+D20*100/$K$2</f>
        <v>0.67838599869969829</v>
      </c>
      <c r="F20" s="298">
        <v>148.35888400000002</v>
      </c>
      <c r="G20" s="299">
        <f>+F20*100/$L$2</f>
        <v>0.23902197278048884</v>
      </c>
      <c r="H20" s="73"/>
      <c r="I20" s="528"/>
      <c r="K20" s="2" t="s">
        <v>151</v>
      </c>
      <c r="L20" s="2" t="s">
        <v>706</v>
      </c>
      <c r="M20" s="2">
        <v>171.68000000000004</v>
      </c>
      <c r="N20" s="2">
        <v>817.24164899999994</v>
      </c>
      <c r="P20" s="2" t="s">
        <v>22</v>
      </c>
      <c r="Q20" s="2" t="s">
        <v>337</v>
      </c>
      <c r="R20" s="2">
        <v>1.6999999999999995</v>
      </c>
      <c r="S20" s="2">
        <v>8.6144229999999986</v>
      </c>
      <c r="X20" s="2" t="s">
        <v>88</v>
      </c>
      <c r="Y20" s="2" t="s">
        <v>584</v>
      </c>
      <c r="Z20" s="2">
        <v>258.39999999999975</v>
      </c>
      <c r="AA20" s="2">
        <v>1035.8249599999999</v>
      </c>
    </row>
    <row r="21" spans="1:27" x14ac:dyDescent="0.3">
      <c r="A21" s="75"/>
      <c r="B21" s="294" t="s">
        <v>96</v>
      </c>
      <c r="C21" s="295" t="s">
        <v>603</v>
      </c>
      <c r="D21" s="296">
        <v>137</v>
      </c>
      <c r="E21" s="297">
        <f>+D21*100/$K$2</f>
        <v>0.83728722362034835</v>
      </c>
      <c r="F21" s="298">
        <v>799.51079399999969</v>
      </c>
      <c r="G21" s="299">
        <f>+F21*100/$L$2</f>
        <v>1.2880970932699585</v>
      </c>
      <c r="H21" s="75"/>
      <c r="I21" s="542"/>
      <c r="K21" s="2" t="s">
        <v>151</v>
      </c>
      <c r="L21" s="2" t="s">
        <v>724</v>
      </c>
      <c r="M21" s="2">
        <v>113.68600000000006</v>
      </c>
      <c r="N21" s="2">
        <v>777.27329599999962</v>
      </c>
      <c r="P21" s="2" t="s">
        <v>24</v>
      </c>
      <c r="Q21" s="2" t="s">
        <v>339</v>
      </c>
      <c r="R21" s="2">
        <v>153</v>
      </c>
      <c r="S21" s="2">
        <v>780.52834299999995</v>
      </c>
      <c r="X21" s="2" t="s">
        <v>88</v>
      </c>
      <c r="Y21" s="2" t="s">
        <v>585</v>
      </c>
      <c r="Z21" s="2">
        <v>120</v>
      </c>
      <c r="AA21" s="2">
        <v>872.3793340000002</v>
      </c>
    </row>
    <row r="22" spans="1:27" x14ac:dyDescent="0.3">
      <c r="A22" s="75"/>
      <c r="B22" s="294"/>
      <c r="C22" s="295"/>
      <c r="D22" s="296"/>
      <c r="E22" s="297"/>
      <c r="F22" s="298"/>
      <c r="G22" s="299"/>
      <c r="H22" s="75"/>
      <c r="I22" s="542"/>
      <c r="K22" s="2"/>
      <c r="L22" s="2"/>
      <c r="M22" s="2"/>
      <c r="N22" s="2"/>
      <c r="P22" s="2" t="s">
        <v>24</v>
      </c>
      <c r="Q22" s="2" t="s">
        <v>341</v>
      </c>
      <c r="R22" s="2">
        <v>42.29999999999999</v>
      </c>
      <c r="S22" s="2">
        <v>213.20697000000001</v>
      </c>
      <c r="X22" s="2"/>
      <c r="Y22" s="2"/>
      <c r="Z22" s="2"/>
      <c r="AA22" s="2"/>
    </row>
    <row r="23" spans="1:27" x14ac:dyDescent="0.3">
      <c r="A23" s="75"/>
      <c r="B23" s="294" t="s">
        <v>125</v>
      </c>
      <c r="C23" s="295" t="s">
        <v>653</v>
      </c>
      <c r="D23" s="296">
        <v>246.58199999999971</v>
      </c>
      <c r="E23" s="297">
        <f>+D23*100/$K$2</f>
        <v>1.5070069939762956</v>
      </c>
      <c r="F23" s="298">
        <v>1405.6937290000001</v>
      </c>
      <c r="G23" s="299">
        <f>+F23*100/$L$2</f>
        <v>2.2647224026755408</v>
      </c>
      <c r="H23" s="75"/>
      <c r="I23" s="542"/>
      <c r="K23" s="2" t="s">
        <v>96</v>
      </c>
      <c r="L23" s="2" t="s">
        <v>601</v>
      </c>
      <c r="M23" s="2">
        <v>111</v>
      </c>
      <c r="N23" s="2">
        <v>148.35888400000002</v>
      </c>
      <c r="P23" s="2" t="s">
        <v>26</v>
      </c>
      <c r="Q23" s="2" t="s">
        <v>343</v>
      </c>
      <c r="R23" s="2">
        <v>0.6</v>
      </c>
      <c r="S23" s="2">
        <v>0.42856499999999997</v>
      </c>
      <c r="X23" s="2" t="s">
        <v>28</v>
      </c>
      <c r="Y23" s="2" t="s">
        <v>344</v>
      </c>
      <c r="Z23" s="2">
        <v>219.99999999999991</v>
      </c>
      <c r="AA23" s="2">
        <v>1114.0454499999996</v>
      </c>
    </row>
    <row r="24" spans="1:27" x14ac:dyDescent="0.3">
      <c r="A24" s="75"/>
      <c r="B24" s="294"/>
      <c r="C24" s="295"/>
      <c r="D24" s="296"/>
      <c r="E24" s="297"/>
      <c r="F24" s="298"/>
      <c r="G24" s="299"/>
      <c r="H24" s="75"/>
      <c r="I24" s="542"/>
      <c r="K24" s="2" t="s">
        <v>96</v>
      </c>
      <c r="L24" s="2" t="s">
        <v>603</v>
      </c>
      <c r="M24" s="2">
        <v>136.75900000000004</v>
      </c>
      <c r="N24" s="2">
        <v>799.51079399999969</v>
      </c>
      <c r="P24" s="2" t="s">
        <v>1817</v>
      </c>
      <c r="Q24" s="2" t="s">
        <v>674</v>
      </c>
      <c r="R24" s="2">
        <v>38.94</v>
      </c>
      <c r="S24" s="2">
        <v>2.4095909999999998</v>
      </c>
      <c r="X24" s="2"/>
      <c r="Y24" s="2"/>
      <c r="Z24" s="2"/>
      <c r="AA24" s="2"/>
    </row>
    <row r="25" spans="1:27" x14ac:dyDescent="0.3">
      <c r="A25" s="75"/>
      <c r="B25" s="294" t="s">
        <v>28</v>
      </c>
      <c r="C25" s="295" t="s">
        <v>344</v>
      </c>
      <c r="D25" s="296">
        <v>219.99999999999991</v>
      </c>
      <c r="E25" s="297">
        <f>+D25*100/$K$2</f>
        <v>1.3445488262516538</v>
      </c>
      <c r="F25" s="298">
        <v>1114.0454499999996</v>
      </c>
      <c r="G25" s="299">
        <f>+F25*100/$L$2</f>
        <v>1.7948459441507212</v>
      </c>
      <c r="H25" s="75"/>
      <c r="I25" s="542"/>
      <c r="K25" s="2"/>
      <c r="L25" s="2"/>
      <c r="M25" s="2"/>
      <c r="N25" s="2"/>
      <c r="P25" s="2" t="s">
        <v>1613</v>
      </c>
      <c r="Q25" s="2" t="s">
        <v>1615</v>
      </c>
      <c r="R25" s="2">
        <v>1.2</v>
      </c>
      <c r="S25" s="2">
        <v>2.3217270000000001</v>
      </c>
      <c r="X25" s="2" t="s">
        <v>58</v>
      </c>
      <c r="Y25" s="2" t="s">
        <v>530</v>
      </c>
      <c r="Z25" s="2">
        <v>146.85999999999993</v>
      </c>
      <c r="AA25" s="2">
        <v>598.32056999999998</v>
      </c>
    </row>
    <row r="26" spans="1:27" x14ac:dyDescent="0.3">
      <c r="A26" s="75"/>
      <c r="B26" s="294"/>
      <c r="C26" s="295"/>
      <c r="D26" s="296"/>
      <c r="E26" s="297"/>
      <c r="F26" s="298"/>
      <c r="G26" s="299"/>
      <c r="H26" s="75"/>
      <c r="I26" s="542"/>
      <c r="K26" s="2" t="s">
        <v>125</v>
      </c>
      <c r="L26" s="2" t="s">
        <v>653</v>
      </c>
      <c r="M26" s="2">
        <v>246.58199999999971</v>
      </c>
      <c r="N26" s="2">
        <v>1405.6937290000001</v>
      </c>
      <c r="P26" s="2" t="s">
        <v>28</v>
      </c>
      <c r="Q26" s="2" t="s">
        <v>344</v>
      </c>
      <c r="R26" s="2">
        <v>219.99999999999991</v>
      </c>
      <c r="S26" s="2">
        <v>1114.0454499999998</v>
      </c>
      <c r="X26" s="2"/>
      <c r="Y26" s="2"/>
      <c r="Z26" s="2"/>
      <c r="AA26" s="2"/>
    </row>
    <row r="27" spans="1:27" x14ac:dyDescent="0.3">
      <c r="A27" s="75"/>
      <c r="B27" s="294" t="s">
        <v>68</v>
      </c>
      <c r="C27" s="295" t="s">
        <v>554</v>
      </c>
      <c r="D27" s="296">
        <v>192.4499999999999</v>
      </c>
      <c r="E27" s="297">
        <f>+D27*100/$K$2</f>
        <v>1.1761746436915033</v>
      </c>
      <c r="F27" s="298">
        <v>1183.1420370000001</v>
      </c>
      <c r="G27" s="299">
        <f>+F27*100/$L$2</f>
        <v>1.9061679094543886</v>
      </c>
      <c r="H27" s="75"/>
      <c r="I27" s="542"/>
      <c r="K27" s="2"/>
      <c r="L27" s="2"/>
      <c r="M27" s="2"/>
      <c r="N27" s="2"/>
      <c r="P27" s="2" t="s">
        <v>30</v>
      </c>
      <c r="Q27" s="2" t="s">
        <v>346</v>
      </c>
      <c r="R27" s="2">
        <v>1.6499999999999997</v>
      </c>
      <c r="S27" s="2">
        <v>6.7415349999999989</v>
      </c>
      <c r="X27" s="2" t="s">
        <v>96</v>
      </c>
      <c r="Y27" s="2" t="s">
        <v>603</v>
      </c>
      <c r="Z27" s="2">
        <v>136.75900000000004</v>
      </c>
      <c r="AA27" s="2">
        <v>799.51079399999969</v>
      </c>
    </row>
    <row r="28" spans="1:27" x14ac:dyDescent="0.3">
      <c r="A28" s="75"/>
      <c r="B28" s="294"/>
      <c r="C28" s="295"/>
      <c r="D28" s="296"/>
      <c r="E28" s="297"/>
      <c r="F28" s="298"/>
      <c r="G28" s="299"/>
      <c r="H28" s="75"/>
      <c r="I28" s="542"/>
      <c r="K28" s="2" t="s">
        <v>28</v>
      </c>
      <c r="L28" s="2" t="s">
        <v>344</v>
      </c>
      <c r="M28" s="2">
        <v>219.99999999999991</v>
      </c>
      <c r="N28" s="2">
        <v>1114.0454499999996</v>
      </c>
      <c r="P28" s="2" t="s">
        <v>32</v>
      </c>
      <c r="Q28" s="2" t="s">
        <v>348</v>
      </c>
      <c r="R28" s="2">
        <v>1.67</v>
      </c>
      <c r="S28" s="2">
        <v>7.4051509999999992</v>
      </c>
      <c r="X28" s="2" t="s">
        <v>96</v>
      </c>
      <c r="Y28" s="2" t="s">
        <v>601</v>
      </c>
      <c r="Z28" s="2">
        <v>111</v>
      </c>
      <c r="AA28" s="2">
        <v>148.35888400000002</v>
      </c>
    </row>
    <row r="29" spans="1:27" x14ac:dyDescent="0.3">
      <c r="A29" s="75"/>
      <c r="B29" s="294" t="s">
        <v>24</v>
      </c>
      <c r="C29" s="295" t="s">
        <v>339</v>
      </c>
      <c r="D29" s="296">
        <v>153</v>
      </c>
      <c r="E29" s="297">
        <f>+D29*100/$K$2</f>
        <v>0.93507259280228683</v>
      </c>
      <c r="F29" s="298">
        <v>780.52834299999995</v>
      </c>
      <c r="G29" s="299">
        <f>+F29*100/$L$2</f>
        <v>1.2575143417427299</v>
      </c>
      <c r="H29" s="75"/>
      <c r="I29" s="542"/>
      <c r="K29" s="2"/>
      <c r="L29" s="2"/>
      <c r="M29" s="2"/>
      <c r="N29" s="2"/>
      <c r="P29" s="2" t="s">
        <v>32</v>
      </c>
      <c r="Q29" s="2" t="s">
        <v>518</v>
      </c>
      <c r="R29" s="2">
        <v>9.9499999999999993</v>
      </c>
      <c r="S29" s="2">
        <v>10.996619000000001</v>
      </c>
      <c r="X29" s="2"/>
      <c r="Y29" s="2"/>
      <c r="Z29" s="2"/>
      <c r="AA29" s="2"/>
    </row>
    <row r="30" spans="1:27" x14ac:dyDescent="0.3">
      <c r="A30" s="75"/>
      <c r="B30" s="294"/>
      <c r="C30" s="295"/>
      <c r="D30" s="296"/>
      <c r="E30" s="297"/>
      <c r="F30" s="298"/>
      <c r="G30" s="299"/>
      <c r="H30" s="75"/>
      <c r="I30" s="542"/>
      <c r="K30" s="2" t="s">
        <v>68</v>
      </c>
      <c r="L30" s="2" t="s">
        <v>554</v>
      </c>
      <c r="M30" s="2">
        <v>192.4499999999999</v>
      </c>
      <c r="N30" s="2">
        <v>1183.1420370000001</v>
      </c>
      <c r="P30" s="2" t="s">
        <v>32</v>
      </c>
      <c r="Q30" s="2" t="s">
        <v>1591</v>
      </c>
      <c r="R30" s="2">
        <v>9.8999999999999986</v>
      </c>
      <c r="S30" s="2">
        <v>12.757648000000001</v>
      </c>
      <c r="X30" s="2" t="s">
        <v>151</v>
      </c>
      <c r="Y30" s="2" t="s">
        <v>724</v>
      </c>
      <c r="Z30" s="2">
        <v>113.68600000000006</v>
      </c>
      <c r="AA30" s="2">
        <v>777.27329599999962</v>
      </c>
    </row>
    <row r="31" spans="1:27" x14ac:dyDescent="0.3">
      <c r="A31" s="75"/>
      <c r="B31" s="294" t="s">
        <v>58</v>
      </c>
      <c r="C31" s="295" t="s">
        <v>530</v>
      </c>
      <c r="D31" s="296">
        <v>146.85999999999993</v>
      </c>
      <c r="E31" s="297">
        <f>+D31*100/$K$2</f>
        <v>0.89754745737871755</v>
      </c>
      <c r="F31" s="298">
        <v>598.32056999999998</v>
      </c>
      <c r="G31" s="299">
        <f>+F31*100/$L$2</f>
        <v>0.96395820149568234</v>
      </c>
      <c r="H31" s="75"/>
      <c r="I31" s="542"/>
      <c r="K31" s="2"/>
      <c r="L31" s="2"/>
      <c r="M31" s="2"/>
      <c r="N31" s="2"/>
      <c r="P31" s="2" t="s">
        <v>34</v>
      </c>
      <c r="Q31" s="2" t="s">
        <v>350</v>
      </c>
      <c r="R31" s="2">
        <v>0.59199999999999953</v>
      </c>
      <c r="S31" s="2">
        <v>4.5511889999999999</v>
      </c>
      <c r="X31" s="2" t="s">
        <v>151</v>
      </c>
      <c r="Y31" s="2" t="s">
        <v>706</v>
      </c>
      <c r="Z31" s="2">
        <v>171.68000000000004</v>
      </c>
      <c r="AA31" s="2">
        <v>817.24164899999994</v>
      </c>
    </row>
    <row r="32" spans="1:27" x14ac:dyDescent="0.3">
      <c r="A32" s="75"/>
      <c r="B32" s="294"/>
      <c r="C32" s="295"/>
      <c r="D32" s="296"/>
      <c r="E32" s="297"/>
      <c r="F32" s="298"/>
      <c r="G32" s="299"/>
      <c r="H32" s="75"/>
      <c r="I32" s="542"/>
      <c r="K32" s="2" t="s">
        <v>24</v>
      </c>
      <c r="L32" s="2" t="s">
        <v>339</v>
      </c>
      <c r="M32" s="2">
        <v>153</v>
      </c>
      <c r="N32" s="2">
        <v>780.52834299999995</v>
      </c>
      <c r="P32" s="2" t="s">
        <v>36</v>
      </c>
      <c r="Q32" s="2" t="s">
        <v>352</v>
      </c>
      <c r="R32" s="2">
        <v>4.1549999999999976</v>
      </c>
      <c r="S32" s="2">
        <v>25.335063999999999</v>
      </c>
      <c r="X32" s="2"/>
      <c r="Y32" s="2"/>
      <c r="Z32" s="2"/>
      <c r="AA32" s="2"/>
    </row>
    <row r="33" spans="1:27" x14ac:dyDescent="0.3">
      <c r="A33" s="75"/>
      <c r="B33" s="294" t="s">
        <v>72</v>
      </c>
      <c r="C33" s="295" t="s">
        <v>560</v>
      </c>
      <c r="D33" s="296">
        <v>114</v>
      </c>
      <c r="E33" s="297">
        <f>+D33*100/$K$2</f>
        <v>0.69672075542131173</v>
      </c>
      <c r="F33" s="298">
        <v>707.83805600000005</v>
      </c>
      <c r="G33" s="299">
        <f>+F33*100/$L$2</f>
        <v>1.1404025427572382</v>
      </c>
      <c r="H33" s="75"/>
      <c r="I33" s="542"/>
      <c r="K33" s="2"/>
      <c r="L33" s="2"/>
      <c r="M33" s="2"/>
      <c r="N33" s="2"/>
      <c r="P33" s="2" t="s">
        <v>38</v>
      </c>
      <c r="Q33" s="2" t="s">
        <v>354</v>
      </c>
      <c r="R33" s="2">
        <v>0.21999999999999992</v>
      </c>
      <c r="S33" s="2">
        <v>0.69081300000000001</v>
      </c>
      <c r="X33" s="2" t="s">
        <v>72</v>
      </c>
      <c r="Y33" s="2" t="s">
        <v>560</v>
      </c>
      <c r="Z33" s="2">
        <v>114</v>
      </c>
      <c r="AA33" s="2">
        <v>707.83805600000005</v>
      </c>
    </row>
    <row r="34" spans="1:27" x14ac:dyDescent="0.3">
      <c r="A34" s="75"/>
      <c r="B34" s="294"/>
      <c r="C34" s="295"/>
      <c r="D34" s="296"/>
      <c r="E34" s="297"/>
      <c r="F34" s="298"/>
      <c r="G34" s="299"/>
      <c r="H34" s="75"/>
      <c r="I34" s="542"/>
      <c r="K34" s="2" t="s">
        <v>58</v>
      </c>
      <c r="L34" s="2" t="s">
        <v>530</v>
      </c>
      <c r="M34" s="2">
        <v>146.85999999999993</v>
      </c>
      <c r="N34" s="2">
        <v>598.32056999999998</v>
      </c>
      <c r="P34" s="2" t="s">
        <v>38</v>
      </c>
      <c r="Q34" s="2" t="s">
        <v>357</v>
      </c>
      <c r="R34" s="2">
        <v>19.200000000000006</v>
      </c>
      <c r="S34" s="2">
        <v>116.51273999999999</v>
      </c>
      <c r="X34" s="2"/>
      <c r="Y34" s="2"/>
      <c r="Z34" s="2"/>
      <c r="AA34" s="2"/>
    </row>
    <row r="35" spans="1:27" x14ac:dyDescent="0.3">
      <c r="A35" s="75"/>
      <c r="B35" s="294" t="s">
        <v>117</v>
      </c>
      <c r="C35" s="295" t="s">
        <v>645</v>
      </c>
      <c r="D35" s="296">
        <v>100.00000000000003</v>
      </c>
      <c r="E35" s="297">
        <f>+D35*100/$K$2</f>
        <v>0.61115855738711578</v>
      </c>
      <c r="F35" s="298">
        <v>628.62869699999999</v>
      </c>
      <c r="G35" s="299">
        <f>+F35*100/$L$2</f>
        <v>1.0127878240400363</v>
      </c>
      <c r="H35" s="75"/>
      <c r="I35" s="542"/>
      <c r="K35" s="2"/>
      <c r="L35" s="2"/>
      <c r="M35" s="2"/>
      <c r="N35" s="2"/>
      <c r="P35" s="2" t="s">
        <v>38</v>
      </c>
      <c r="Q35" s="2" t="s">
        <v>355</v>
      </c>
      <c r="R35" s="2">
        <v>19.200000000000006</v>
      </c>
      <c r="S35" s="2">
        <v>113.52661000000001</v>
      </c>
      <c r="X35" s="2" t="s">
        <v>24</v>
      </c>
      <c r="Y35" s="2" t="s">
        <v>339</v>
      </c>
      <c r="Z35" s="2">
        <v>153</v>
      </c>
      <c r="AA35" s="2">
        <v>780.52834299999995</v>
      </c>
    </row>
    <row r="36" spans="1:27" ht="17.25" thickBot="1" x14ac:dyDescent="0.35">
      <c r="A36" s="75"/>
      <c r="B36" s="304"/>
      <c r="C36" s="305"/>
      <c r="D36" s="306"/>
      <c r="E36" s="307"/>
      <c r="F36" s="308"/>
      <c r="G36" s="309"/>
      <c r="H36" s="75"/>
      <c r="I36" s="122"/>
      <c r="K36" s="2" t="s">
        <v>72</v>
      </c>
      <c r="L36" s="2" t="s">
        <v>560</v>
      </c>
      <c r="M36" s="2">
        <v>114</v>
      </c>
      <c r="N36" s="2">
        <v>707.83805600000005</v>
      </c>
      <c r="P36" s="2" t="s">
        <v>40</v>
      </c>
      <c r="Q36" s="2" t="s">
        <v>358</v>
      </c>
      <c r="R36" s="2">
        <v>5.0119999999999996</v>
      </c>
      <c r="S36" s="2">
        <v>20.335999999999999</v>
      </c>
      <c r="X36" s="2"/>
      <c r="Y36" s="2"/>
      <c r="Z36" s="2"/>
      <c r="AA36" s="2"/>
    </row>
    <row r="37" spans="1:27" x14ac:dyDescent="0.3">
      <c r="A37" s="75"/>
      <c r="B37" s="310"/>
      <c r="C37" s="75"/>
      <c r="D37" s="76"/>
      <c r="E37" s="76"/>
      <c r="F37" s="76"/>
      <c r="G37" s="311"/>
      <c r="H37" s="75"/>
      <c r="I37" s="122"/>
      <c r="K37" s="2"/>
      <c r="L37" s="2"/>
      <c r="M37" s="2"/>
      <c r="N37" s="2"/>
      <c r="P37" s="2" t="s">
        <v>40</v>
      </c>
      <c r="Q37" s="2" t="s">
        <v>360</v>
      </c>
      <c r="R37" s="2">
        <v>9.1000000000000032</v>
      </c>
      <c r="S37" s="2">
        <v>36.33245999999999</v>
      </c>
      <c r="X37" s="2" t="s">
        <v>117</v>
      </c>
      <c r="Y37" s="2" t="s">
        <v>645</v>
      </c>
      <c r="Z37" s="2">
        <v>100.00000000000003</v>
      </c>
      <c r="AA37" s="2">
        <v>628.62869699999999</v>
      </c>
    </row>
    <row r="38" spans="1:27" x14ac:dyDescent="0.3">
      <c r="A38" s="75"/>
      <c r="B38" s="312" t="s">
        <v>1845</v>
      </c>
      <c r="C38" s="75"/>
      <c r="D38" s="313"/>
      <c r="E38" s="76"/>
      <c r="F38" s="313"/>
      <c r="G38" s="76"/>
      <c r="H38" s="75"/>
      <c r="I38" s="122"/>
      <c r="K38" s="2" t="s">
        <v>117</v>
      </c>
      <c r="L38" s="2" t="s">
        <v>645</v>
      </c>
      <c r="M38" s="2">
        <v>100.00000000000003</v>
      </c>
      <c r="N38" s="2">
        <v>628.62869699999999</v>
      </c>
      <c r="P38" s="2" t="s">
        <v>40</v>
      </c>
      <c r="Q38" s="2" t="s">
        <v>361</v>
      </c>
      <c r="R38" s="2">
        <v>5.6740000000000013</v>
      </c>
      <c r="S38" s="2">
        <v>21.041207</v>
      </c>
      <c r="X38" s="2"/>
      <c r="Y38" s="2"/>
      <c r="Z38" s="2"/>
      <c r="AA38" s="2"/>
    </row>
    <row r="39" spans="1:27" x14ac:dyDescent="0.3">
      <c r="A39" s="75"/>
      <c r="B39" s="312" t="s">
        <v>1846</v>
      </c>
      <c r="C39" s="75"/>
      <c r="D39" s="76"/>
      <c r="E39" s="76"/>
      <c r="F39" s="76"/>
      <c r="G39" s="76"/>
      <c r="H39" s="75"/>
      <c r="I39" s="122"/>
      <c r="K39" s="2"/>
      <c r="L39" s="2"/>
      <c r="M39" s="2"/>
      <c r="N39" s="2"/>
      <c r="P39" s="2" t="s">
        <v>40</v>
      </c>
      <c r="Q39" s="2" t="s">
        <v>363</v>
      </c>
      <c r="R39" s="2">
        <v>3.1799999999999993</v>
      </c>
      <c r="S39" s="2">
        <v>19.240392999999997</v>
      </c>
      <c r="X39" s="2" t="s">
        <v>78</v>
      </c>
      <c r="Y39" s="2" t="s">
        <v>566</v>
      </c>
      <c r="Z39" s="2">
        <v>96.759999999999991</v>
      </c>
      <c r="AA39" s="2">
        <v>324.01706799999999</v>
      </c>
    </row>
    <row r="40" spans="1:27" x14ac:dyDescent="0.3">
      <c r="A40" s="75"/>
      <c r="B40" s="75"/>
      <c r="C40" s="75"/>
      <c r="D40" s="76"/>
      <c r="E40" s="76"/>
      <c r="F40" s="76"/>
      <c r="G40" s="76"/>
      <c r="H40" s="75"/>
      <c r="I40" s="122"/>
      <c r="K40" s="2" t="s">
        <v>290</v>
      </c>
      <c r="L40" s="2"/>
      <c r="M40" s="2">
        <v>4084.8289999999997</v>
      </c>
      <c r="N40" s="2">
        <v>21638.045520999996</v>
      </c>
      <c r="P40" s="2" t="s">
        <v>40</v>
      </c>
      <c r="Q40" s="2" t="s">
        <v>373</v>
      </c>
      <c r="R40" s="2">
        <v>8.2000000000000003E-2</v>
      </c>
      <c r="S40" s="2">
        <v>0</v>
      </c>
      <c r="X40" s="2"/>
      <c r="Y40" s="2"/>
      <c r="Z40" s="2"/>
      <c r="AA40" s="2"/>
    </row>
    <row r="41" spans="1:27" x14ac:dyDescent="0.3">
      <c r="A41" s="75"/>
      <c r="B41" s="287" t="s">
        <v>1084</v>
      </c>
      <c r="C41" s="75"/>
      <c r="D41" s="76"/>
      <c r="E41" s="76"/>
      <c r="F41" s="76"/>
      <c r="G41" s="76"/>
      <c r="H41" s="75"/>
      <c r="I41" s="122"/>
      <c r="P41" s="2" t="s">
        <v>40</v>
      </c>
      <c r="Q41" s="2" t="s">
        <v>371</v>
      </c>
      <c r="R41" s="2">
        <v>0.16</v>
      </c>
      <c r="S41" s="2">
        <v>0</v>
      </c>
      <c r="X41" s="2" t="s">
        <v>290</v>
      </c>
      <c r="Y41" s="2"/>
      <c r="Z41" s="2">
        <v>4276.6990000000005</v>
      </c>
      <c r="AA41" s="2">
        <v>22526.589463000004</v>
      </c>
    </row>
    <row r="42" spans="1:27" ht="17.25" thickBot="1" x14ac:dyDescent="0.35">
      <c r="A42" s="75"/>
      <c r="B42" s="314"/>
      <c r="C42" s="75"/>
      <c r="D42" s="76"/>
      <c r="E42" s="76"/>
      <c r="F42" s="76"/>
      <c r="G42" s="306"/>
      <c r="H42" s="75"/>
      <c r="I42" s="123"/>
      <c r="K42" s="514" t="s">
        <v>165</v>
      </c>
      <c r="L42" s="513" t="s">
        <v>292</v>
      </c>
      <c r="P42" s="2" t="s">
        <v>40</v>
      </c>
      <c r="Q42" s="2" t="s">
        <v>366</v>
      </c>
      <c r="R42" s="2">
        <v>0.4</v>
      </c>
      <c r="S42" s="2">
        <v>2.2726689999999996</v>
      </c>
    </row>
    <row r="43" spans="1:27" x14ac:dyDescent="0.3">
      <c r="A43" s="100"/>
      <c r="B43" s="288" t="s">
        <v>1075</v>
      </c>
      <c r="C43" s="289" t="s">
        <v>1076</v>
      </c>
      <c r="D43" s="516" t="s">
        <v>1077</v>
      </c>
      <c r="E43" s="517"/>
      <c r="F43" s="516" t="s">
        <v>1078</v>
      </c>
      <c r="G43" s="518"/>
      <c r="H43" s="100"/>
      <c r="I43" s="537"/>
      <c r="K43" s="514" t="s">
        <v>301</v>
      </c>
      <c r="L43" s="513" t="s">
        <v>1085</v>
      </c>
      <c r="P43" s="2" t="s">
        <v>40</v>
      </c>
      <c r="Q43" s="2" t="s">
        <v>367</v>
      </c>
      <c r="R43" s="2">
        <v>2.8759999999999986</v>
      </c>
      <c r="S43" s="2">
        <v>8.5717280000000002</v>
      </c>
    </row>
    <row r="44" spans="1:27" ht="17.25" thickBot="1" x14ac:dyDescent="0.35">
      <c r="A44" s="75"/>
      <c r="B44" s="290"/>
      <c r="C44" s="291"/>
      <c r="D44" s="315" t="s">
        <v>1079</v>
      </c>
      <c r="E44" s="316" t="s">
        <v>1080</v>
      </c>
      <c r="F44" s="315" t="s">
        <v>1869</v>
      </c>
      <c r="G44" s="317" t="s">
        <v>1082</v>
      </c>
      <c r="H44" s="75"/>
      <c r="I44" s="123"/>
      <c r="K44" s="514" t="s">
        <v>1427</v>
      </c>
      <c r="L44" s="513" t="s">
        <v>314</v>
      </c>
      <c r="P44" s="2" t="s">
        <v>40</v>
      </c>
      <c r="Q44" s="2" t="s">
        <v>368</v>
      </c>
      <c r="R44" s="2">
        <v>0.79999999999999993</v>
      </c>
      <c r="S44" s="2">
        <v>0.66865199999999991</v>
      </c>
    </row>
    <row r="45" spans="1:27" ht="17.25" thickBot="1" x14ac:dyDescent="0.35">
      <c r="A45" s="75"/>
      <c r="B45" s="318" t="s">
        <v>1086</v>
      </c>
      <c r="C45" s="319"/>
      <c r="D45" s="319"/>
      <c r="E45" s="319"/>
      <c r="F45" s="319"/>
      <c r="G45" s="320"/>
      <c r="H45" s="75"/>
      <c r="I45" s="123"/>
      <c r="K45" s="514" t="s">
        <v>163</v>
      </c>
      <c r="L45" s="513" t="s">
        <v>164</v>
      </c>
      <c r="P45" s="2" t="s">
        <v>40</v>
      </c>
      <c r="Q45" s="2" t="s">
        <v>369</v>
      </c>
      <c r="R45" s="2">
        <v>0.12</v>
      </c>
      <c r="S45" s="2">
        <v>0</v>
      </c>
    </row>
    <row r="46" spans="1:27" x14ac:dyDescent="0.3">
      <c r="A46" s="75"/>
      <c r="B46" s="321"/>
      <c r="C46" s="322"/>
      <c r="D46" s="323"/>
      <c r="E46" s="324"/>
      <c r="F46" s="76"/>
      <c r="G46" s="325"/>
      <c r="H46" s="75"/>
      <c r="I46" s="123"/>
      <c r="K46" s="514" t="s">
        <v>317</v>
      </c>
      <c r="L46" s="513" t="s">
        <v>306</v>
      </c>
      <c r="P46" s="2" t="s">
        <v>40</v>
      </c>
      <c r="Q46" s="2" t="s">
        <v>375</v>
      </c>
      <c r="R46" s="2">
        <v>3.4499999999999988</v>
      </c>
      <c r="S46" s="2">
        <v>0.75180499999999995</v>
      </c>
    </row>
    <row r="47" spans="1:27" x14ac:dyDescent="0.3">
      <c r="A47" s="75"/>
      <c r="B47" s="321" t="s">
        <v>119</v>
      </c>
      <c r="C47" s="326" t="s">
        <v>647</v>
      </c>
      <c r="D47" s="296">
        <v>979.00000000000034</v>
      </c>
      <c r="E47" s="297">
        <f>+D47*100/$K$2</f>
        <v>5.9832422768198636</v>
      </c>
      <c r="F47" s="298">
        <v>6317.4726419999979</v>
      </c>
      <c r="G47" s="299">
        <f>+F47*100/$L$2</f>
        <v>10.178121681459981</v>
      </c>
      <c r="H47" s="75"/>
      <c r="I47" s="528"/>
      <c r="K47" s="514" t="s">
        <v>1112</v>
      </c>
      <c r="L47" s="513" t="s">
        <v>1113</v>
      </c>
      <c r="P47" s="2" t="s">
        <v>40</v>
      </c>
      <c r="Q47" s="2" t="s">
        <v>377</v>
      </c>
      <c r="R47" s="2">
        <v>2.4999999999999996</v>
      </c>
      <c r="S47" s="2">
        <v>0</v>
      </c>
    </row>
    <row r="48" spans="1:27" x14ac:dyDescent="0.3">
      <c r="A48" s="75"/>
      <c r="B48" s="321" t="s">
        <v>119</v>
      </c>
      <c r="C48" s="326" t="s">
        <v>648</v>
      </c>
      <c r="D48" s="296">
        <v>306.59999999999997</v>
      </c>
      <c r="E48" s="297">
        <f>+D48*100/$K$2</f>
        <v>1.8738121369488963</v>
      </c>
      <c r="F48" s="298">
        <v>2300.4735590000005</v>
      </c>
      <c r="G48" s="299">
        <f>+F48*100/$L$2</f>
        <v>3.7063080657949166</v>
      </c>
      <c r="H48" s="75"/>
      <c r="I48" s="528"/>
      <c r="P48" s="2" t="s">
        <v>40</v>
      </c>
      <c r="Q48" s="2" t="s">
        <v>378</v>
      </c>
      <c r="R48" s="2">
        <v>4.7060000000000031</v>
      </c>
      <c r="S48" s="2">
        <v>6.7554250000000025</v>
      </c>
    </row>
    <row r="49" spans="1:19" x14ac:dyDescent="0.3">
      <c r="A49" s="75"/>
      <c r="B49" s="321"/>
      <c r="C49" s="326"/>
      <c r="D49" s="296"/>
      <c r="E49" s="297"/>
      <c r="F49" s="298"/>
      <c r="G49" s="299"/>
      <c r="H49" s="75"/>
      <c r="I49" s="528"/>
      <c r="K49" s="2" t="s">
        <v>167</v>
      </c>
      <c r="L49" s="2" t="s">
        <v>318</v>
      </c>
      <c r="M49" s="2" t="s">
        <v>1083</v>
      </c>
      <c r="N49" s="2" t="s">
        <v>1646</v>
      </c>
      <c r="P49" s="2" t="s">
        <v>40</v>
      </c>
      <c r="Q49" s="2" t="s">
        <v>380</v>
      </c>
      <c r="R49" s="2">
        <v>3.2499999999999982</v>
      </c>
      <c r="S49" s="2">
        <v>0</v>
      </c>
    </row>
    <row r="50" spans="1:19" x14ac:dyDescent="0.3">
      <c r="A50" s="75"/>
      <c r="B50" s="321" t="s">
        <v>96</v>
      </c>
      <c r="C50" s="326" t="s">
        <v>607</v>
      </c>
      <c r="D50" s="296">
        <v>972.20000000000027</v>
      </c>
      <c r="E50" s="297">
        <f>+D50*100/$K$2</f>
        <v>5.9416834949175392</v>
      </c>
      <c r="F50" s="298">
        <v>6624.2990390000004</v>
      </c>
      <c r="G50" s="299">
        <f>+F50*100/$L$2</f>
        <v>10.672451705619977</v>
      </c>
      <c r="H50" s="75"/>
      <c r="I50" s="528"/>
      <c r="K50" s="2" t="s">
        <v>119</v>
      </c>
      <c r="L50" s="2" t="s">
        <v>647</v>
      </c>
      <c r="M50" s="2">
        <v>979.00000000000034</v>
      </c>
      <c r="N50" s="2">
        <v>6317.4726419999979</v>
      </c>
      <c r="P50" s="2" t="s">
        <v>40</v>
      </c>
      <c r="Q50" s="2" t="s">
        <v>383</v>
      </c>
      <c r="R50" s="2">
        <v>6.0550000000000042</v>
      </c>
      <c r="S50" s="2">
        <v>7.6648639999999997</v>
      </c>
    </row>
    <row r="51" spans="1:19" x14ac:dyDescent="0.3">
      <c r="A51" s="75"/>
      <c r="B51" s="321"/>
      <c r="C51" s="326"/>
      <c r="D51" s="296"/>
      <c r="E51" s="297"/>
      <c r="F51" s="298"/>
      <c r="G51" s="299"/>
      <c r="H51" s="75"/>
      <c r="I51" s="528"/>
      <c r="K51" s="2" t="s">
        <v>119</v>
      </c>
      <c r="L51" s="2" t="s">
        <v>648</v>
      </c>
      <c r="M51" s="2">
        <v>306.59999999999997</v>
      </c>
      <c r="N51" s="2">
        <v>2300.4735590000005</v>
      </c>
      <c r="P51" s="2" t="s">
        <v>40</v>
      </c>
      <c r="Q51" s="2" t="s">
        <v>385</v>
      </c>
      <c r="R51" s="2">
        <v>1.214</v>
      </c>
      <c r="S51" s="2">
        <v>1.0944159999999998</v>
      </c>
    </row>
    <row r="52" spans="1:19" x14ac:dyDescent="0.3">
      <c r="A52" s="75"/>
      <c r="B52" s="321" t="s">
        <v>98</v>
      </c>
      <c r="C52" s="326" t="s">
        <v>611</v>
      </c>
      <c r="D52" s="296">
        <v>578.80000000000018</v>
      </c>
      <c r="E52" s="297">
        <f>+D52*100/$K$2</f>
        <v>3.5373857301566258</v>
      </c>
      <c r="F52" s="298">
        <v>3383.9372859999989</v>
      </c>
      <c r="G52" s="299">
        <f>+F52*100/$L$2</f>
        <v>5.4518835950880637</v>
      </c>
      <c r="H52" s="75"/>
      <c r="I52" s="528"/>
      <c r="K52" s="2"/>
      <c r="L52" s="2"/>
      <c r="M52" s="2"/>
      <c r="N52" s="2"/>
      <c r="P52" s="2" t="s">
        <v>40</v>
      </c>
      <c r="Q52" s="2" t="s">
        <v>386</v>
      </c>
      <c r="R52" s="2">
        <v>0.04</v>
      </c>
      <c r="S52" s="2">
        <v>2.0146000000000001E-2</v>
      </c>
    </row>
    <row r="53" spans="1:19" x14ac:dyDescent="0.3">
      <c r="A53" s="75"/>
      <c r="B53" s="321"/>
      <c r="C53" s="326"/>
      <c r="D53" s="296"/>
      <c r="E53" s="297"/>
      <c r="F53" s="298"/>
      <c r="G53" s="299"/>
      <c r="H53" s="75"/>
      <c r="I53" s="528"/>
      <c r="K53" s="2" t="s">
        <v>96</v>
      </c>
      <c r="L53" s="2" t="s">
        <v>607</v>
      </c>
      <c r="M53" s="2">
        <v>972.20000000000027</v>
      </c>
      <c r="N53" s="2">
        <v>6624.2990390000004</v>
      </c>
      <c r="P53" s="2" t="s">
        <v>40</v>
      </c>
      <c r="Q53" s="2" t="s">
        <v>387</v>
      </c>
      <c r="R53" s="2">
        <v>4.4850000000000003</v>
      </c>
      <c r="S53" s="2">
        <v>2.6077240000000002</v>
      </c>
    </row>
    <row r="54" spans="1:19" x14ac:dyDescent="0.3">
      <c r="A54" s="75"/>
      <c r="B54" s="321" t="s">
        <v>88</v>
      </c>
      <c r="C54" s="326" t="s">
        <v>590</v>
      </c>
      <c r="D54" s="296">
        <v>524.00000000000011</v>
      </c>
      <c r="E54" s="297">
        <f>+D54*100/$K$2</f>
        <v>3.2024708407084868</v>
      </c>
      <c r="F54" s="298">
        <v>3222.887467</v>
      </c>
      <c r="G54" s="299">
        <f>+F54*100/$L$2</f>
        <v>5.1924151735453377</v>
      </c>
      <c r="H54" s="75"/>
      <c r="I54" s="528"/>
      <c r="K54" s="2"/>
      <c r="L54" s="2"/>
      <c r="M54" s="2"/>
      <c r="N54" s="2"/>
      <c r="P54" s="2" t="s">
        <v>40</v>
      </c>
      <c r="Q54" s="2" t="s">
        <v>388</v>
      </c>
      <c r="R54" s="2">
        <v>0.72499999999999998</v>
      </c>
      <c r="S54" s="2">
        <v>4.0200000000000001E-4</v>
      </c>
    </row>
    <row r="55" spans="1:19" x14ac:dyDescent="0.3">
      <c r="A55" s="75"/>
      <c r="B55" s="321"/>
      <c r="C55" s="326"/>
      <c r="D55" s="296"/>
      <c r="E55" s="297"/>
      <c r="F55" s="298"/>
      <c r="G55" s="299"/>
      <c r="H55" s="75"/>
      <c r="I55" s="528"/>
      <c r="K55" s="2" t="s">
        <v>98</v>
      </c>
      <c r="L55" s="2" t="s">
        <v>611</v>
      </c>
      <c r="M55" s="2">
        <v>578.80000000000018</v>
      </c>
      <c r="N55" s="2">
        <v>3383.9372859999989</v>
      </c>
      <c r="P55" s="2" t="s">
        <v>40</v>
      </c>
      <c r="Q55" s="2" t="s">
        <v>389</v>
      </c>
      <c r="R55" s="2">
        <v>72.335999999999885</v>
      </c>
      <c r="S55" s="2">
        <v>9.9979779999999998</v>
      </c>
    </row>
    <row r="56" spans="1:19" x14ac:dyDescent="0.3">
      <c r="A56" s="75"/>
      <c r="B56" s="321" t="s">
        <v>155</v>
      </c>
      <c r="C56" s="326" t="s">
        <v>728</v>
      </c>
      <c r="D56" s="296">
        <v>300</v>
      </c>
      <c r="E56" s="297">
        <f>+D56*100/$K$2</f>
        <v>1.8334756721613468</v>
      </c>
      <c r="F56" s="298">
        <v>1586.3483840000001</v>
      </c>
      <c r="G56" s="299">
        <f>+F56*100/$L$2</f>
        <v>2.5557763043082775</v>
      </c>
      <c r="H56" s="75"/>
      <c r="I56" s="528"/>
      <c r="K56" s="2"/>
      <c r="L56" s="2"/>
      <c r="M56" s="2"/>
      <c r="N56" s="2"/>
      <c r="P56" s="2" t="s">
        <v>40</v>
      </c>
      <c r="Q56" s="2" t="s">
        <v>413</v>
      </c>
      <c r="R56" s="2">
        <v>0.79500000000000015</v>
      </c>
      <c r="S56" s="2">
        <v>0.81338700000000008</v>
      </c>
    </row>
    <row r="57" spans="1:19" x14ac:dyDescent="0.3">
      <c r="A57" s="75"/>
      <c r="B57" s="321"/>
      <c r="C57" s="326"/>
      <c r="D57" s="296"/>
      <c r="E57" s="297"/>
      <c r="F57" s="298"/>
      <c r="G57" s="299"/>
      <c r="H57" s="75"/>
      <c r="I57" s="528"/>
      <c r="K57" s="2" t="s">
        <v>88</v>
      </c>
      <c r="L57" s="2" t="s">
        <v>590</v>
      </c>
      <c r="M57" s="2">
        <v>524.00000000000011</v>
      </c>
      <c r="N57" s="2">
        <v>3222.887467</v>
      </c>
      <c r="P57" s="2" t="s">
        <v>40</v>
      </c>
      <c r="Q57" s="2" t="s">
        <v>418</v>
      </c>
      <c r="R57" s="2">
        <v>0.65400000000000003</v>
      </c>
      <c r="S57" s="2">
        <v>0.62614500000000017</v>
      </c>
    </row>
    <row r="58" spans="1:19" x14ac:dyDescent="0.3">
      <c r="A58" s="75"/>
      <c r="B58" s="321" t="s">
        <v>58</v>
      </c>
      <c r="C58" s="326" t="s">
        <v>533</v>
      </c>
      <c r="D58" s="296">
        <v>20.350000000000005</v>
      </c>
      <c r="E58" s="297">
        <f>+D58*100/$K$2</f>
        <v>0.12437076642827805</v>
      </c>
      <c r="F58" s="327">
        <v>0.28767200000000004</v>
      </c>
      <c r="G58" s="299">
        <f>+F58*100/$L$2</f>
        <v>4.6347024930241986E-4</v>
      </c>
      <c r="H58" s="75"/>
      <c r="I58" s="528"/>
      <c r="K58" s="2"/>
      <c r="L58" s="2"/>
      <c r="M58" s="2"/>
      <c r="N58" s="2"/>
      <c r="P58" s="2" t="s">
        <v>40</v>
      </c>
      <c r="Q58" s="2" t="s">
        <v>390</v>
      </c>
      <c r="R58" s="2">
        <v>0.97200000000000064</v>
      </c>
      <c r="S58" s="2">
        <v>0.22442700000000002</v>
      </c>
    </row>
    <row r="59" spans="1:19" ht="17.25" thickBot="1" x14ac:dyDescent="0.35">
      <c r="A59" s="75"/>
      <c r="B59" s="321"/>
      <c r="C59" s="328"/>
      <c r="D59" s="329"/>
      <c r="E59" s="330"/>
      <c r="F59" s="331"/>
      <c r="G59" s="332"/>
      <c r="H59" s="75"/>
      <c r="I59" s="528"/>
      <c r="K59" s="2" t="s">
        <v>155</v>
      </c>
      <c r="L59" s="2" t="s">
        <v>728</v>
      </c>
      <c r="M59" s="2">
        <v>300</v>
      </c>
      <c r="N59" s="2">
        <v>1586.3483840000001</v>
      </c>
      <c r="P59" s="2" t="s">
        <v>40</v>
      </c>
      <c r="Q59" s="2" t="s">
        <v>411</v>
      </c>
      <c r="R59" s="2">
        <v>1.1000000000000001</v>
      </c>
      <c r="S59" s="2">
        <v>0.57255600000000006</v>
      </c>
    </row>
    <row r="60" spans="1:19" ht="17.25" thickBot="1" x14ac:dyDescent="0.35">
      <c r="A60" s="75"/>
      <c r="B60" s="318" t="s">
        <v>1087</v>
      </c>
      <c r="C60" s="319"/>
      <c r="D60" s="319"/>
      <c r="E60" s="319"/>
      <c r="F60" s="319"/>
      <c r="G60" s="320"/>
      <c r="H60" s="75"/>
      <c r="I60" s="538"/>
      <c r="K60" s="2"/>
      <c r="L60" s="2"/>
      <c r="M60" s="2"/>
      <c r="N60" s="2"/>
      <c r="P60" s="2" t="s">
        <v>40</v>
      </c>
      <c r="Q60" s="2" t="s">
        <v>392</v>
      </c>
      <c r="R60" s="2">
        <v>1.5000000000000004</v>
      </c>
      <c r="S60" s="2">
        <v>1.5531709999999999</v>
      </c>
    </row>
    <row r="61" spans="1:19" x14ac:dyDescent="0.3">
      <c r="A61" s="75"/>
      <c r="B61" s="321" t="s">
        <v>139</v>
      </c>
      <c r="C61" s="326" t="s">
        <v>672</v>
      </c>
      <c r="D61" s="296">
        <v>726</v>
      </c>
      <c r="E61" s="297">
        <f>+D61*100/$K$2</f>
        <v>4.437011126630459</v>
      </c>
      <c r="F61" s="298">
        <v>298.87794100000002</v>
      </c>
      <c r="G61" s="299">
        <f>+F61*100/$L$2</f>
        <v>0.48152421447434557</v>
      </c>
      <c r="H61" s="75"/>
      <c r="I61" s="538"/>
      <c r="K61" s="2" t="s">
        <v>58</v>
      </c>
      <c r="L61" s="2" t="s">
        <v>533</v>
      </c>
      <c r="M61" s="2">
        <v>20.350000000000005</v>
      </c>
      <c r="N61" s="2">
        <v>0.28767200000000004</v>
      </c>
      <c r="P61" s="2" t="s">
        <v>40</v>
      </c>
      <c r="Q61" s="2" t="s">
        <v>414</v>
      </c>
      <c r="R61" s="2">
        <v>1.6349999999999998</v>
      </c>
      <c r="S61" s="2">
        <v>1.3832439999999999</v>
      </c>
    </row>
    <row r="62" spans="1:19" x14ac:dyDescent="0.3">
      <c r="A62" s="75"/>
      <c r="B62" s="321"/>
      <c r="C62" s="326"/>
      <c r="D62" s="296"/>
      <c r="E62" s="297"/>
      <c r="F62" s="298"/>
      <c r="G62" s="299"/>
      <c r="H62" s="75"/>
      <c r="I62" s="538"/>
      <c r="K62" s="2"/>
      <c r="L62" s="2"/>
      <c r="M62" s="2"/>
      <c r="N62" s="2"/>
      <c r="P62" s="2" t="s">
        <v>40</v>
      </c>
      <c r="Q62" s="2" t="s">
        <v>394</v>
      </c>
      <c r="R62" s="2">
        <v>12.949999999999996</v>
      </c>
      <c r="S62" s="2">
        <v>8.8852270000000004</v>
      </c>
    </row>
    <row r="63" spans="1:19" x14ac:dyDescent="0.3">
      <c r="A63" s="75"/>
      <c r="B63" s="321" t="s">
        <v>96</v>
      </c>
      <c r="C63" s="326" t="s">
        <v>609</v>
      </c>
      <c r="D63" s="296">
        <v>719.0100000000001</v>
      </c>
      <c r="E63" s="297">
        <f>+D63*100/$K$2</f>
        <v>4.3942911434691005</v>
      </c>
      <c r="F63" s="298">
        <v>308.03413500000005</v>
      </c>
      <c r="G63" s="299">
        <f>+F63*100/$L$2</f>
        <v>0.49627581878703964</v>
      </c>
      <c r="H63" s="75"/>
      <c r="I63" s="538"/>
      <c r="K63" s="2" t="s">
        <v>290</v>
      </c>
      <c r="L63" s="2"/>
      <c r="M63" s="2">
        <v>3680.9500000000007</v>
      </c>
      <c r="N63" s="2">
        <v>23435.706049</v>
      </c>
      <c r="P63" s="2" t="s">
        <v>40</v>
      </c>
      <c r="Q63" s="2" t="s">
        <v>395</v>
      </c>
      <c r="R63" s="2">
        <v>1.7990000000000002</v>
      </c>
      <c r="S63" s="2">
        <v>1.1909699999999999</v>
      </c>
    </row>
    <row r="64" spans="1:19" x14ac:dyDescent="0.3">
      <c r="A64" s="75"/>
      <c r="B64" s="321"/>
      <c r="C64" s="326"/>
      <c r="D64" s="296"/>
      <c r="E64" s="297"/>
      <c r="F64" s="298"/>
      <c r="G64" s="299"/>
      <c r="H64" s="75"/>
      <c r="I64" s="538"/>
      <c r="P64" s="2" t="s">
        <v>40</v>
      </c>
      <c r="Q64" s="2" t="s">
        <v>396</v>
      </c>
      <c r="R64" s="2">
        <v>6.2E-2</v>
      </c>
      <c r="S64" s="2">
        <v>1.6974E-2</v>
      </c>
    </row>
    <row r="65" spans="1:46" x14ac:dyDescent="0.3">
      <c r="A65" s="75"/>
      <c r="B65" s="321" t="s">
        <v>88</v>
      </c>
      <c r="C65" s="326" t="s">
        <v>588</v>
      </c>
      <c r="D65" s="296">
        <v>446.69999999999982</v>
      </c>
      <c r="E65" s="297">
        <f>+D65*100/$K$2</f>
        <v>2.7300452758482443</v>
      </c>
      <c r="F65" s="298">
        <v>1360.2045689999998</v>
      </c>
      <c r="G65" s="299">
        <f>+F65*100/$L$2</f>
        <v>2.1914345181203609</v>
      </c>
      <c r="H65" s="75"/>
      <c r="I65" s="538"/>
      <c r="K65" s="514" t="s">
        <v>1835</v>
      </c>
      <c r="L65" s="513" t="s">
        <v>1113</v>
      </c>
      <c r="P65" s="2" t="s">
        <v>40</v>
      </c>
      <c r="Q65" s="2" t="s">
        <v>397</v>
      </c>
      <c r="R65" s="2">
        <v>6.8250000000000046</v>
      </c>
      <c r="S65" s="2">
        <v>8.0830479999999998</v>
      </c>
    </row>
    <row r="66" spans="1:46" x14ac:dyDescent="0.3">
      <c r="A66" s="75"/>
      <c r="B66" s="321"/>
      <c r="C66" s="326"/>
      <c r="D66" s="296"/>
      <c r="E66" s="297"/>
      <c r="F66" s="298"/>
      <c r="G66" s="299"/>
      <c r="H66" s="75"/>
      <c r="I66" s="538"/>
      <c r="K66" s="514" t="s">
        <v>165</v>
      </c>
      <c r="L66" s="513" t="s">
        <v>292</v>
      </c>
      <c r="P66" s="2" t="s">
        <v>40</v>
      </c>
      <c r="Q66" s="2" t="s">
        <v>415</v>
      </c>
      <c r="R66" s="2">
        <v>1.0030000000000008</v>
      </c>
      <c r="S66" s="2">
        <v>0.75809500000000007</v>
      </c>
    </row>
    <row r="67" spans="1:46" x14ac:dyDescent="0.3">
      <c r="A67" s="75"/>
      <c r="B67" s="321" t="s">
        <v>157</v>
      </c>
      <c r="C67" s="326" t="s">
        <v>730</v>
      </c>
      <c r="D67" s="296">
        <v>202.63999999999993</v>
      </c>
      <c r="E67" s="297">
        <f>+D67*100/$K$2</f>
        <v>1.2384517006892506</v>
      </c>
      <c r="F67" s="298">
        <v>363.94926099999992</v>
      </c>
      <c r="G67" s="299">
        <f>+F67*100/$L$2</f>
        <v>0.58636104566694502</v>
      </c>
      <c r="H67" s="75"/>
      <c r="I67" s="538"/>
      <c r="K67" s="514" t="s">
        <v>301</v>
      </c>
      <c r="L67" s="513" t="s">
        <v>1085</v>
      </c>
      <c r="P67" s="2" t="s">
        <v>40</v>
      </c>
      <c r="Q67" s="2" t="s">
        <v>416</v>
      </c>
      <c r="R67" s="2">
        <v>5.4899999999999993</v>
      </c>
      <c r="S67" s="2">
        <v>1.0454809999999999</v>
      </c>
    </row>
    <row r="68" spans="1:46" x14ac:dyDescent="0.3">
      <c r="A68" s="75"/>
      <c r="B68" s="321"/>
      <c r="C68" s="326"/>
      <c r="D68" s="296"/>
      <c r="E68" s="297"/>
      <c r="F68" s="298"/>
      <c r="G68" s="299"/>
      <c r="H68" s="75"/>
      <c r="I68" s="538"/>
      <c r="K68" s="514" t="s">
        <v>1427</v>
      </c>
      <c r="L68" s="513" t="s">
        <v>1584</v>
      </c>
      <c r="P68" s="2" t="s">
        <v>40</v>
      </c>
      <c r="Q68" s="2" t="s">
        <v>404</v>
      </c>
      <c r="R68" s="2">
        <v>1.3980000000000004</v>
      </c>
      <c r="S68" s="2">
        <v>1.7263179999999994</v>
      </c>
    </row>
    <row r="69" spans="1:46" x14ac:dyDescent="0.3">
      <c r="A69" s="75"/>
      <c r="B69" s="321" t="s">
        <v>149</v>
      </c>
      <c r="C69" s="326" t="s">
        <v>702</v>
      </c>
      <c r="D69" s="296">
        <v>181.29999999999998</v>
      </c>
      <c r="E69" s="297">
        <f>+D69*100/$K$2</f>
        <v>1.1080304645428405</v>
      </c>
      <c r="F69" s="298">
        <v>10.023271000000001</v>
      </c>
      <c r="G69" s="299">
        <f>+F69*100/$L$2</f>
        <v>1.6148557764383446E-2</v>
      </c>
      <c r="H69" s="75"/>
      <c r="I69" s="538"/>
      <c r="K69" s="514" t="s">
        <v>163</v>
      </c>
      <c r="L69" s="513" t="s">
        <v>164</v>
      </c>
      <c r="P69" s="2" t="s">
        <v>40</v>
      </c>
      <c r="Q69" s="2" t="s">
        <v>406</v>
      </c>
      <c r="R69" s="2">
        <v>12.999999999999991</v>
      </c>
      <c r="S69" s="2">
        <v>1.7406999999999999E-2</v>
      </c>
    </row>
    <row r="70" spans="1:46" x14ac:dyDescent="0.3">
      <c r="A70" s="75"/>
      <c r="B70" s="321"/>
      <c r="C70" s="326"/>
      <c r="D70" s="296"/>
      <c r="E70" s="297"/>
      <c r="F70" s="298"/>
      <c r="G70" s="299"/>
      <c r="H70" s="75"/>
      <c r="I70" s="538"/>
      <c r="K70" s="514" t="s">
        <v>317</v>
      </c>
      <c r="L70" s="513" t="s">
        <v>306</v>
      </c>
      <c r="P70" s="2" t="s">
        <v>40</v>
      </c>
      <c r="Q70" s="2" t="s">
        <v>409</v>
      </c>
      <c r="R70" s="2">
        <v>6.4</v>
      </c>
      <c r="S70" s="2">
        <v>0.69374499999999995</v>
      </c>
    </row>
    <row r="71" spans="1:46" x14ac:dyDescent="0.3">
      <c r="A71" s="75"/>
      <c r="B71" s="321" t="s">
        <v>1818</v>
      </c>
      <c r="C71" s="326" t="s">
        <v>1711</v>
      </c>
      <c r="D71" s="296">
        <v>102.34000000000002</v>
      </c>
      <c r="E71" s="297">
        <f>+D71*100/$K$2</f>
        <v>0.62545966762997418</v>
      </c>
      <c r="F71" s="327">
        <v>0</v>
      </c>
      <c r="G71" s="299">
        <f>+F71*100/$L$2</f>
        <v>0</v>
      </c>
      <c r="H71" s="75"/>
      <c r="I71" s="538"/>
      <c r="K71" s="514" t="s">
        <v>1112</v>
      </c>
      <c r="L71" s="513" t="s">
        <v>1113</v>
      </c>
      <c r="P71" s="2" t="s">
        <v>40</v>
      </c>
      <c r="Q71" s="2" t="s">
        <v>1593</v>
      </c>
      <c r="R71" s="2">
        <v>1.4500000000000006</v>
      </c>
      <c r="S71" s="2">
        <v>2.1405499999999997</v>
      </c>
    </row>
    <row r="72" spans="1:46" x14ac:dyDescent="0.3">
      <c r="A72" s="75"/>
      <c r="B72" s="321"/>
      <c r="C72" s="326"/>
      <c r="D72" s="296"/>
      <c r="E72" s="297"/>
      <c r="F72" s="298"/>
      <c r="G72" s="299"/>
      <c r="H72" s="75"/>
      <c r="I72" s="538"/>
      <c r="P72" s="2" t="s">
        <v>42</v>
      </c>
      <c r="Q72" s="2" t="s">
        <v>420</v>
      </c>
      <c r="R72" s="2">
        <v>4.5</v>
      </c>
      <c r="S72" s="2">
        <v>11.58442</v>
      </c>
    </row>
    <row r="73" spans="1:46" x14ac:dyDescent="0.3">
      <c r="A73" s="75"/>
      <c r="B73" s="321" t="s">
        <v>90</v>
      </c>
      <c r="C73" s="326" t="s">
        <v>593</v>
      </c>
      <c r="D73" s="296">
        <v>101.29999999999997</v>
      </c>
      <c r="E73" s="297">
        <f>+D73*100/$K$2</f>
        <v>0.61910361863314789</v>
      </c>
      <c r="F73" s="298">
        <v>530.63857399999995</v>
      </c>
      <c r="G73" s="299">
        <f>+F73*100/$L$2</f>
        <v>0.85491529304645753</v>
      </c>
      <c r="H73" s="75"/>
      <c r="I73" s="538"/>
      <c r="K73" s="2" t="s">
        <v>167</v>
      </c>
      <c r="L73" s="2" t="s">
        <v>318</v>
      </c>
      <c r="M73" s="2" t="s">
        <v>1083</v>
      </c>
      <c r="N73" s="2" t="s">
        <v>1646</v>
      </c>
      <c r="P73" s="2" t="s">
        <v>42</v>
      </c>
      <c r="Q73" s="2" t="s">
        <v>1664</v>
      </c>
      <c r="R73" s="2">
        <v>0.27500000000000002</v>
      </c>
      <c r="S73" s="2">
        <v>0.21641199999999999</v>
      </c>
    </row>
    <row r="74" spans="1:46" ht="17.25" thickBot="1" x14ac:dyDescent="0.35">
      <c r="A74" s="75"/>
      <c r="B74" s="333"/>
      <c r="C74" s="328"/>
      <c r="D74" s="334"/>
      <c r="E74" s="330"/>
      <c r="F74" s="335"/>
      <c r="G74" s="332"/>
      <c r="H74" s="75"/>
      <c r="I74" s="538"/>
      <c r="K74" s="2" t="s">
        <v>139</v>
      </c>
      <c r="L74" s="2" t="s">
        <v>672</v>
      </c>
      <c r="M74" s="2">
        <v>726</v>
      </c>
      <c r="N74" s="2">
        <v>298.87794100000002</v>
      </c>
      <c r="P74" s="2" t="s">
        <v>42</v>
      </c>
      <c r="Q74" s="2" t="s">
        <v>1665</v>
      </c>
      <c r="R74" s="2">
        <v>0.25</v>
      </c>
      <c r="S74" s="2">
        <v>0</v>
      </c>
    </row>
    <row r="75" spans="1:46" s="549" customFormat="1" ht="24" customHeight="1" thickBot="1" x14ac:dyDescent="0.3">
      <c r="A75" s="100"/>
      <c r="B75" s="543" t="s">
        <v>1088</v>
      </c>
      <c r="C75" s="544"/>
      <c r="D75" s="544"/>
      <c r="E75" s="544"/>
      <c r="F75" s="544"/>
      <c r="G75" s="545"/>
      <c r="H75" s="100"/>
      <c r="I75" s="546"/>
      <c r="J75" s="547"/>
      <c r="K75" s="548"/>
      <c r="L75" s="548"/>
      <c r="M75" s="548"/>
      <c r="N75" s="548"/>
      <c r="O75" s="547"/>
      <c r="P75" s="548" t="s">
        <v>44</v>
      </c>
      <c r="Q75" s="548" t="s">
        <v>422</v>
      </c>
      <c r="R75" s="548">
        <v>1.9320000000000002</v>
      </c>
      <c r="S75" s="548">
        <v>11.391450000000003</v>
      </c>
      <c r="T75" s="547"/>
      <c r="U75" s="547"/>
      <c r="V75" s="547"/>
      <c r="W75" s="547"/>
      <c r="X75" s="547"/>
      <c r="Y75" s="547"/>
      <c r="Z75" s="547"/>
      <c r="AA75" s="547"/>
      <c r="AB75" s="547"/>
      <c r="AC75" s="547"/>
      <c r="AD75" s="547"/>
      <c r="AE75" s="547"/>
      <c r="AF75" s="547"/>
      <c r="AG75" s="547"/>
      <c r="AH75" s="547"/>
      <c r="AI75" s="547"/>
      <c r="AJ75" s="547"/>
      <c r="AK75" s="547"/>
      <c r="AL75" s="547"/>
      <c r="AM75" s="547"/>
      <c r="AN75" s="547"/>
      <c r="AO75" s="547"/>
      <c r="AP75" s="547"/>
      <c r="AQ75" s="547"/>
      <c r="AR75" s="547"/>
      <c r="AS75" s="547"/>
      <c r="AT75" s="547"/>
    </row>
    <row r="76" spans="1:46" x14ac:dyDescent="0.3">
      <c r="A76" s="75"/>
      <c r="B76" s="294" t="s">
        <v>96</v>
      </c>
      <c r="C76" s="75" t="s">
        <v>1586</v>
      </c>
      <c r="D76" s="296">
        <v>568.6500000000002</v>
      </c>
      <c r="E76" s="297">
        <f>+D76*100/$K$2</f>
        <v>3.475353136581834</v>
      </c>
      <c r="F76" s="298">
        <v>121.23576000000001</v>
      </c>
      <c r="G76" s="299">
        <f>+F76*100/$L$2</f>
        <v>0.19532372949598273</v>
      </c>
      <c r="H76" s="75"/>
      <c r="I76" s="528"/>
      <c r="K76" s="2" t="s">
        <v>96</v>
      </c>
      <c r="L76" s="2" t="s">
        <v>609</v>
      </c>
      <c r="M76" s="2">
        <v>719.0100000000001</v>
      </c>
      <c r="N76" s="2">
        <v>308.03413500000005</v>
      </c>
      <c r="P76" s="2" t="s">
        <v>44</v>
      </c>
      <c r="Q76" s="2" t="s">
        <v>423</v>
      </c>
      <c r="R76" s="2">
        <v>1.5000000000000004</v>
      </c>
      <c r="S76" s="2">
        <v>7.6352410000000015</v>
      </c>
    </row>
    <row r="77" spans="1:46" x14ac:dyDescent="0.3">
      <c r="A77" s="75"/>
      <c r="B77" s="294"/>
      <c r="C77" s="75"/>
      <c r="D77" s="296"/>
      <c r="E77" s="297"/>
      <c r="F77" s="298"/>
      <c r="G77" s="299"/>
      <c r="H77" s="75"/>
      <c r="I77" s="528"/>
      <c r="K77" s="2"/>
      <c r="L77" s="2"/>
      <c r="M77" s="2"/>
      <c r="N77" s="2"/>
      <c r="P77" s="2" t="s">
        <v>44</v>
      </c>
      <c r="Q77" s="2" t="s">
        <v>425</v>
      </c>
      <c r="R77" s="2">
        <v>1.04</v>
      </c>
      <c r="S77" s="2">
        <v>7.5165179999999996</v>
      </c>
    </row>
    <row r="78" spans="1:46" x14ac:dyDescent="0.3">
      <c r="A78" s="75"/>
      <c r="B78" s="294" t="s">
        <v>135</v>
      </c>
      <c r="C78" s="75" t="s">
        <v>666</v>
      </c>
      <c r="D78" s="296">
        <v>235.63000000000002</v>
      </c>
      <c r="E78" s="297">
        <f>+D78*100/$K$2</f>
        <v>1.4400729087712607</v>
      </c>
      <c r="F78" s="298">
        <v>8.3169310000000003</v>
      </c>
      <c r="G78" s="299">
        <f>+F78*100/$L$2</f>
        <v>1.3399462179152034E-2</v>
      </c>
      <c r="H78" s="75"/>
      <c r="I78" s="123"/>
      <c r="K78" s="2" t="s">
        <v>88</v>
      </c>
      <c r="L78" s="2" t="s">
        <v>588</v>
      </c>
      <c r="M78" s="2">
        <v>446.69999999999982</v>
      </c>
      <c r="N78" s="2">
        <v>1360.2045689999998</v>
      </c>
      <c r="P78" s="2" t="s">
        <v>44</v>
      </c>
      <c r="Q78" s="2" t="s">
        <v>428</v>
      </c>
      <c r="R78" s="2">
        <v>0.57999999999999974</v>
      </c>
      <c r="S78" s="2">
        <v>3.9494699999999994</v>
      </c>
    </row>
    <row r="79" spans="1:46" x14ac:dyDescent="0.3">
      <c r="A79" s="75"/>
      <c r="B79" s="294"/>
      <c r="C79" s="75"/>
      <c r="D79" s="296"/>
      <c r="E79" s="297"/>
      <c r="F79" s="298"/>
      <c r="G79" s="299"/>
      <c r="H79" s="75"/>
      <c r="I79" s="123"/>
      <c r="K79" s="2"/>
      <c r="L79" s="2"/>
      <c r="M79" s="2"/>
      <c r="N79" s="2"/>
      <c r="P79" s="2" t="s">
        <v>44</v>
      </c>
      <c r="Q79" s="2" t="s">
        <v>429</v>
      </c>
      <c r="R79" s="2">
        <v>3.1999999999999997</v>
      </c>
      <c r="S79" s="2">
        <v>8.9537890000000004</v>
      </c>
    </row>
    <row r="80" spans="1:46" x14ac:dyDescent="0.3">
      <c r="A80" s="75"/>
      <c r="B80" s="294" t="s">
        <v>90</v>
      </c>
      <c r="C80" s="75" t="s">
        <v>594</v>
      </c>
      <c r="D80" s="296">
        <v>177.65000000000006</v>
      </c>
      <c r="E80" s="297">
        <f>+D80*100/$K$2</f>
        <v>1.0857231771982112</v>
      </c>
      <c r="F80" s="298">
        <v>122.99675900000001</v>
      </c>
      <c r="G80" s="299">
        <f>+F80*100/$L$2</f>
        <v>0.19816088655524228</v>
      </c>
      <c r="H80" s="75"/>
      <c r="I80" s="123"/>
      <c r="K80" s="2" t="s">
        <v>157</v>
      </c>
      <c r="L80" s="2" t="s">
        <v>730</v>
      </c>
      <c r="M80" s="2">
        <v>202.63999999999993</v>
      </c>
      <c r="N80" s="2">
        <v>363.94926099999992</v>
      </c>
      <c r="P80" s="2" t="s">
        <v>44</v>
      </c>
      <c r="Q80" s="2" t="s">
        <v>432</v>
      </c>
      <c r="R80" s="2">
        <v>1.6039999999999988</v>
      </c>
      <c r="S80" s="2">
        <v>11.121752000000003</v>
      </c>
    </row>
    <row r="81" spans="1:19" x14ac:dyDescent="0.3">
      <c r="A81" s="75"/>
      <c r="B81" s="294"/>
      <c r="C81" s="75"/>
      <c r="D81" s="296"/>
      <c r="E81" s="297"/>
      <c r="F81" s="298"/>
      <c r="G81" s="299"/>
      <c r="H81" s="75"/>
      <c r="I81" s="123"/>
      <c r="K81" s="2"/>
      <c r="L81" s="2"/>
      <c r="M81" s="2"/>
      <c r="N81" s="2"/>
      <c r="P81" s="2" t="s">
        <v>44</v>
      </c>
      <c r="Q81" s="2" t="s">
        <v>434</v>
      </c>
      <c r="R81" s="2">
        <v>0.19999999999999998</v>
      </c>
      <c r="S81" s="2">
        <v>0</v>
      </c>
    </row>
    <row r="82" spans="1:19" x14ac:dyDescent="0.3">
      <c r="A82" s="75"/>
      <c r="B82" s="294" t="s">
        <v>104</v>
      </c>
      <c r="C82" s="75" t="s">
        <v>621</v>
      </c>
      <c r="D82" s="296">
        <v>81.20000000000006</v>
      </c>
      <c r="E82" s="297">
        <f>+D82*100/$K$2</f>
        <v>0.49626074859833824</v>
      </c>
      <c r="F82" s="298">
        <v>373.82893199999995</v>
      </c>
      <c r="G82" s="299">
        <f>+F82*100/$L$2</f>
        <v>0.60227824852782796</v>
      </c>
      <c r="H82" s="75"/>
      <c r="I82" s="123"/>
      <c r="K82" s="2" t="s">
        <v>149</v>
      </c>
      <c r="L82" s="2" t="s">
        <v>702</v>
      </c>
      <c r="M82" s="2">
        <v>181.29999999999998</v>
      </c>
      <c r="N82" s="2">
        <v>10.023271000000001</v>
      </c>
      <c r="P82" s="2" t="s">
        <v>44</v>
      </c>
      <c r="Q82" s="2" t="s">
        <v>436</v>
      </c>
      <c r="R82" s="2">
        <v>0.39999999999999997</v>
      </c>
      <c r="S82" s="2">
        <v>3.007701</v>
      </c>
    </row>
    <row r="83" spans="1:19" x14ac:dyDescent="0.3">
      <c r="A83" s="75"/>
      <c r="B83" s="294"/>
      <c r="C83" s="75"/>
      <c r="D83" s="296"/>
      <c r="E83" s="297"/>
      <c r="F83" s="298"/>
      <c r="G83" s="299"/>
      <c r="H83" s="75"/>
      <c r="I83" s="123"/>
      <c r="K83" s="2"/>
      <c r="L83" s="2"/>
      <c r="M83" s="2"/>
      <c r="N83" s="2"/>
      <c r="P83" s="2" t="s">
        <v>44</v>
      </c>
      <c r="Q83" s="2" t="s">
        <v>437</v>
      </c>
      <c r="R83" s="2">
        <v>2.8249999999999997</v>
      </c>
      <c r="S83" s="2">
        <v>0.12920200000000004</v>
      </c>
    </row>
    <row r="84" spans="1:19" x14ac:dyDescent="0.3">
      <c r="A84" s="75"/>
      <c r="B84" s="294" t="s">
        <v>115</v>
      </c>
      <c r="C84" s="75" t="s">
        <v>643</v>
      </c>
      <c r="D84" s="296">
        <v>45.630000000000017</v>
      </c>
      <c r="E84" s="297">
        <f>+D84*100/$K$2</f>
        <v>0.27887164973574097</v>
      </c>
      <c r="F84" s="298">
        <v>2.2228499999999998</v>
      </c>
      <c r="G84" s="299">
        <f>+F84*100/$L$2</f>
        <v>3.581248239876956E-3</v>
      </c>
      <c r="H84" s="75"/>
      <c r="I84" s="123"/>
      <c r="K84" s="2" t="s">
        <v>1818</v>
      </c>
      <c r="L84" s="2" t="s">
        <v>1711</v>
      </c>
      <c r="M84" s="2">
        <v>102.34000000000002</v>
      </c>
      <c r="N84" s="2">
        <v>0</v>
      </c>
      <c r="P84" s="2" t="s">
        <v>44</v>
      </c>
      <c r="Q84" s="2" t="s">
        <v>439</v>
      </c>
      <c r="R84" s="2">
        <v>0.79999999999999993</v>
      </c>
      <c r="S84" s="2">
        <v>0</v>
      </c>
    </row>
    <row r="85" spans="1:19" x14ac:dyDescent="0.3">
      <c r="A85" s="75"/>
      <c r="B85" s="294" t="s">
        <v>115</v>
      </c>
      <c r="C85" s="75" t="s">
        <v>644</v>
      </c>
      <c r="D85" s="296">
        <v>20.079999999999998</v>
      </c>
      <c r="E85" s="297">
        <f>+D85*100/$K$2</f>
        <v>0.1227206383233328</v>
      </c>
      <c r="F85" s="298">
        <v>0.91498700000000011</v>
      </c>
      <c r="G85" s="299">
        <f>+F85*100/$L$2</f>
        <v>1.4741415674743223E-3</v>
      </c>
      <c r="H85" s="75"/>
      <c r="I85" s="123"/>
      <c r="K85" s="2"/>
      <c r="L85" s="2"/>
      <c r="M85" s="2"/>
      <c r="N85" s="2"/>
      <c r="P85" s="2" t="s">
        <v>44</v>
      </c>
      <c r="Q85" s="2" t="s">
        <v>1850</v>
      </c>
      <c r="R85" s="2">
        <v>4.4000000000000004</v>
      </c>
      <c r="S85" s="2">
        <v>0</v>
      </c>
    </row>
    <row r="86" spans="1:19" ht="17.25" thickBot="1" x14ac:dyDescent="0.35">
      <c r="A86" s="75"/>
      <c r="B86" s="304"/>
      <c r="C86" s="314"/>
      <c r="D86" s="328"/>
      <c r="E86" s="336"/>
      <c r="F86" s="337"/>
      <c r="G86" s="338"/>
      <c r="H86" s="75"/>
      <c r="I86" s="123"/>
      <c r="K86" s="2" t="s">
        <v>90</v>
      </c>
      <c r="L86" s="2" t="s">
        <v>593</v>
      </c>
      <c r="M86" s="2">
        <v>101.29999999999997</v>
      </c>
      <c r="N86" s="2">
        <v>530.63857399999995</v>
      </c>
      <c r="P86" s="2" t="s">
        <v>46</v>
      </c>
      <c r="Q86" s="2" t="s">
        <v>441</v>
      </c>
      <c r="R86" s="2">
        <v>0.87000000000000011</v>
      </c>
      <c r="S86" s="2">
        <v>5.2077219999999995</v>
      </c>
    </row>
    <row r="87" spans="1:19" x14ac:dyDescent="0.3">
      <c r="A87" s="75"/>
      <c r="B87" s="75"/>
      <c r="C87" s="73"/>
      <c r="D87" s="73"/>
      <c r="E87" s="73"/>
      <c r="F87" s="73"/>
      <c r="G87" s="73"/>
      <c r="H87" s="73"/>
      <c r="I87" s="123"/>
      <c r="K87" s="2"/>
      <c r="L87" s="2"/>
      <c r="M87" s="2"/>
      <c r="N87" s="2"/>
      <c r="P87" s="2" t="s">
        <v>46</v>
      </c>
      <c r="Q87" s="2" t="s">
        <v>443</v>
      </c>
      <c r="R87" s="2">
        <v>0.01</v>
      </c>
      <c r="S87" s="2">
        <v>7.7251E-2</v>
      </c>
    </row>
    <row r="88" spans="1:19" x14ac:dyDescent="0.3">
      <c r="A88" s="75"/>
      <c r="B88" s="312" t="s">
        <v>1845</v>
      </c>
      <c r="C88" s="75"/>
      <c r="D88" s="339"/>
      <c r="E88" s="75"/>
      <c r="F88" s="340"/>
      <c r="G88" s="75"/>
      <c r="H88" s="73"/>
      <c r="I88" s="123"/>
      <c r="K88" s="2" t="s">
        <v>290</v>
      </c>
      <c r="L88" s="2"/>
      <c r="M88" s="2">
        <v>2479.2900000000004</v>
      </c>
      <c r="N88" s="2">
        <v>2871.7277509999994</v>
      </c>
      <c r="P88" s="2" t="s">
        <v>46</v>
      </c>
      <c r="Q88" s="2" t="s">
        <v>444</v>
      </c>
      <c r="R88" s="2">
        <v>3.3019999999999978</v>
      </c>
      <c r="S88" s="2">
        <v>4.2796849999999997</v>
      </c>
    </row>
    <row r="89" spans="1:19" x14ac:dyDescent="0.3">
      <c r="A89" s="75"/>
      <c r="B89" s="312" t="s">
        <v>1846</v>
      </c>
      <c r="C89" s="75"/>
      <c r="D89" s="75"/>
      <c r="E89" s="75"/>
      <c r="F89" s="75"/>
      <c r="G89" s="75"/>
      <c r="H89" s="73"/>
      <c r="I89" s="123"/>
      <c r="K89" s="2"/>
      <c r="L89" s="2"/>
      <c r="M89" s="2"/>
      <c r="N89" s="2"/>
      <c r="P89" s="2" t="s">
        <v>46</v>
      </c>
      <c r="Q89" s="2" t="s">
        <v>446</v>
      </c>
      <c r="R89" s="2">
        <v>0.5159999999999999</v>
      </c>
      <c r="S89" s="2">
        <v>0.29566600000000004</v>
      </c>
    </row>
    <row r="90" spans="1:19" x14ac:dyDescent="0.3">
      <c r="A90" s="73"/>
      <c r="H90" s="73"/>
      <c r="I90" s="123"/>
      <c r="K90" s="2"/>
      <c r="L90" s="2"/>
      <c r="M90" s="2"/>
      <c r="N90" s="2"/>
      <c r="P90" s="2" t="s">
        <v>48</v>
      </c>
      <c r="Q90" s="2" t="s">
        <v>447</v>
      </c>
      <c r="R90" s="2">
        <v>13.200000000000005</v>
      </c>
      <c r="S90" s="2">
        <v>76.772508999999985</v>
      </c>
    </row>
    <row r="91" spans="1:19" x14ac:dyDescent="0.3">
      <c r="A91" s="73"/>
      <c r="H91" s="73"/>
      <c r="I91" s="123"/>
      <c r="K91" s="2"/>
      <c r="L91" s="2"/>
      <c r="M91" s="2"/>
      <c r="N91" s="2"/>
      <c r="P91" s="2" t="s">
        <v>50</v>
      </c>
      <c r="Q91" s="2" t="s">
        <v>449</v>
      </c>
      <c r="R91" s="2">
        <v>0.22000000000000006</v>
      </c>
      <c r="S91" s="2">
        <v>0.76241000000000003</v>
      </c>
    </row>
    <row r="92" spans="1:19" x14ac:dyDescent="0.3">
      <c r="A92" s="73"/>
      <c r="H92" s="73"/>
      <c r="I92" s="123"/>
      <c r="K92" s="2"/>
      <c r="L92" s="2"/>
      <c r="M92" s="2"/>
      <c r="N92" s="2"/>
      <c r="P92" s="2" t="s">
        <v>50</v>
      </c>
      <c r="Q92" s="2" t="s">
        <v>452</v>
      </c>
      <c r="R92" s="2">
        <v>7.2000000000000064</v>
      </c>
      <c r="S92" s="2">
        <v>41.625743</v>
      </c>
    </row>
    <row r="93" spans="1:19" x14ac:dyDescent="0.3">
      <c r="A93" s="73"/>
      <c r="H93" s="73"/>
      <c r="I93" s="123"/>
      <c r="P93" s="2" t="s">
        <v>50</v>
      </c>
      <c r="Q93" s="2" t="s">
        <v>454</v>
      </c>
      <c r="R93" s="2">
        <v>0.25</v>
      </c>
      <c r="S93" s="2">
        <v>1.1351600000000002</v>
      </c>
    </row>
    <row r="94" spans="1:19" x14ac:dyDescent="0.3">
      <c r="A94" s="73"/>
      <c r="H94" s="73"/>
      <c r="I94" s="123"/>
      <c r="P94" s="2" t="s">
        <v>50</v>
      </c>
      <c r="Q94" s="2" t="s">
        <v>455</v>
      </c>
      <c r="R94" s="2">
        <v>0.59999999999999987</v>
      </c>
      <c r="S94" s="2">
        <v>1.5323849999999999</v>
      </c>
    </row>
    <row r="95" spans="1:19" x14ac:dyDescent="0.3">
      <c r="A95" s="73"/>
      <c r="H95" s="73"/>
      <c r="I95" s="123"/>
      <c r="P95" s="2" t="s">
        <v>50</v>
      </c>
      <c r="Q95" s="2" t="s">
        <v>457</v>
      </c>
      <c r="R95" s="2">
        <v>0.70000000000000007</v>
      </c>
      <c r="S95" s="2">
        <v>0.74897199999999986</v>
      </c>
    </row>
    <row r="96" spans="1:19" x14ac:dyDescent="0.3">
      <c r="A96" s="73"/>
      <c r="H96" s="73"/>
      <c r="I96" s="123"/>
      <c r="P96" s="2" t="s">
        <v>50</v>
      </c>
      <c r="Q96" s="2" t="s">
        <v>459</v>
      </c>
      <c r="R96" s="2">
        <v>1.4599999999999997</v>
      </c>
      <c r="S96" s="2">
        <v>6.9820519999999995</v>
      </c>
    </row>
    <row r="97" spans="1:19" x14ac:dyDescent="0.3">
      <c r="A97" s="73"/>
      <c r="H97" s="73"/>
      <c r="I97" s="123"/>
      <c r="P97" s="2" t="s">
        <v>50</v>
      </c>
      <c r="Q97" s="2" t="s">
        <v>461</v>
      </c>
      <c r="R97" s="2">
        <v>1.8240000000000005</v>
      </c>
      <c r="S97" s="2">
        <v>4.8480669999999995</v>
      </c>
    </row>
    <row r="98" spans="1:19" x14ac:dyDescent="0.3">
      <c r="A98" s="73"/>
      <c r="H98" s="73"/>
      <c r="I98" s="123"/>
      <c r="K98" s="514" t="s">
        <v>1835</v>
      </c>
      <c r="L98" s="513" t="s">
        <v>1835</v>
      </c>
      <c r="P98" s="2" t="s">
        <v>50</v>
      </c>
      <c r="Q98" s="2" t="s">
        <v>463</v>
      </c>
      <c r="R98" s="2">
        <v>0.89999999999999969</v>
      </c>
      <c r="S98" s="2">
        <v>5.6298000000000004</v>
      </c>
    </row>
    <row r="99" spans="1:19" x14ac:dyDescent="0.3">
      <c r="A99" s="73"/>
      <c r="H99" s="73"/>
      <c r="I99" s="123"/>
      <c r="K99" s="514" t="s">
        <v>165</v>
      </c>
      <c r="L99" s="513" t="s">
        <v>292</v>
      </c>
      <c r="P99" s="2" t="s">
        <v>50</v>
      </c>
      <c r="Q99" s="2" t="s">
        <v>465</v>
      </c>
      <c r="R99" s="2">
        <v>0.21999999999999992</v>
      </c>
      <c r="S99" s="2">
        <v>0.957179</v>
      </c>
    </row>
    <row r="100" spans="1:19" x14ac:dyDescent="0.3">
      <c r="A100" s="73"/>
      <c r="H100" s="73"/>
      <c r="I100" s="123"/>
      <c r="K100" s="514" t="s">
        <v>301</v>
      </c>
      <c r="L100" s="513" t="s">
        <v>1085</v>
      </c>
      <c r="P100" s="2" t="s">
        <v>50</v>
      </c>
      <c r="Q100" s="2" t="s">
        <v>467</v>
      </c>
      <c r="R100" s="2">
        <v>1.26</v>
      </c>
      <c r="S100" s="2">
        <v>3.3864209999999995</v>
      </c>
    </row>
    <row r="101" spans="1:19" x14ac:dyDescent="0.3">
      <c r="A101" s="73"/>
      <c r="H101" s="73"/>
      <c r="I101" s="123"/>
      <c r="K101" s="514" t="s">
        <v>1427</v>
      </c>
      <c r="L101" s="513" t="s">
        <v>1584</v>
      </c>
      <c r="P101" s="2" t="s">
        <v>50</v>
      </c>
      <c r="Q101" s="2" t="s">
        <v>470</v>
      </c>
      <c r="R101" s="2">
        <v>1.04</v>
      </c>
      <c r="S101" s="2">
        <v>5.1725560000000002</v>
      </c>
    </row>
    <row r="102" spans="1:19" x14ac:dyDescent="0.3">
      <c r="A102" s="73"/>
      <c r="H102" s="73"/>
      <c r="I102" s="123"/>
      <c r="K102" s="514" t="s">
        <v>163</v>
      </c>
      <c r="L102" s="513" t="s">
        <v>164</v>
      </c>
      <c r="P102" s="2" t="s">
        <v>50</v>
      </c>
      <c r="Q102" s="2" t="s">
        <v>472</v>
      </c>
      <c r="R102" s="2">
        <v>0.28000000000000014</v>
      </c>
      <c r="S102" s="2">
        <v>1.6859499999999998</v>
      </c>
    </row>
    <row r="103" spans="1:19" x14ac:dyDescent="0.3">
      <c r="A103" s="73"/>
      <c r="B103" s="73"/>
      <c r="C103" s="73"/>
      <c r="D103" s="73"/>
      <c r="E103" s="73"/>
      <c r="F103" s="73"/>
      <c r="G103" s="73"/>
      <c r="H103" s="73"/>
      <c r="I103" s="123"/>
      <c r="K103" s="514" t="s">
        <v>317</v>
      </c>
      <c r="L103" s="513" t="s">
        <v>306</v>
      </c>
      <c r="P103" s="2" t="s">
        <v>50</v>
      </c>
      <c r="Q103" s="2" t="s">
        <v>474</v>
      </c>
      <c r="R103" s="2">
        <v>1.5360000000000009</v>
      </c>
      <c r="S103" s="2">
        <v>8.6475240000000007</v>
      </c>
    </row>
    <row r="104" spans="1:19" x14ac:dyDescent="0.3">
      <c r="A104" s="73"/>
      <c r="B104" s="73"/>
      <c r="C104" s="73"/>
      <c r="D104" s="73"/>
      <c r="E104" s="73"/>
      <c r="F104" s="73"/>
      <c r="G104" s="73"/>
      <c r="H104" s="73"/>
      <c r="I104" s="123"/>
      <c r="K104" s="514" t="s">
        <v>1112</v>
      </c>
      <c r="L104" s="513" t="s">
        <v>1113</v>
      </c>
      <c r="P104" s="2" t="s">
        <v>50</v>
      </c>
      <c r="Q104" s="2" t="s">
        <v>475</v>
      </c>
      <c r="R104" s="2">
        <v>3.8400000000000012</v>
      </c>
      <c r="S104" s="2">
        <v>10.723421999999999</v>
      </c>
    </row>
    <row r="105" spans="1:19" x14ac:dyDescent="0.3">
      <c r="A105" s="73"/>
      <c r="B105" s="73"/>
      <c r="C105" s="73"/>
      <c r="D105" s="73"/>
      <c r="E105" s="73"/>
      <c r="F105" s="73"/>
      <c r="G105" s="73"/>
      <c r="H105" s="73"/>
      <c r="I105" s="123"/>
      <c r="P105" s="2" t="s">
        <v>50</v>
      </c>
      <c r="Q105" s="2" t="s">
        <v>476</v>
      </c>
      <c r="R105" s="2">
        <v>0.5</v>
      </c>
      <c r="S105" s="2">
        <v>0</v>
      </c>
    </row>
    <row r="106" spans="1:19" x14ac:dyDescent="0.3">
      <c r="B106" s="73"/>
      <c r="C106" s="73"/>
      <c r="K106" s="2" t="s">
        <v>167</v>
      </c>
      <c r="L106" s="2" t="s">
        <v>318</v>
      </c>
      <c r="M106" s="2" t="s">
        <v>1083</v>
      </c>
      <c r="N106" s="2" t="s">
        <v>1646</v>
      </c>
      <c r="P106" s="2" t="s">
        <v>50</v>
      </c>
      <c r="Q106" s="2" t="s">
        <v>478</v>
      </c>
      <c r="R106" s="2">
        <v>1.5</v>
      </c>
      <c r="S106" s="2">
        <v>0</v>
      </c>
    </row>
    <row r="107" spans="1:19" x14ac:dyDescent="0.3">
      <c r="B107" s="73"/>
      <c r="C107" s="73"/>
      <c r="K107" s="2" t="s">
        <v>96</v>
      </c>
      <c r="L107" s="2" t="s">
        <v>1586</v>
      </c>
      <c r="M107" s="2">
        <v>568.6500000000002</v>
      </c>
      <c r="N107" s="2">
        <v>121.23576000000001</v>
      </c>
      <c r="P107" s="2" t="s">
        <v>50</v>
      </c>
      <c r="Q107" s="2" t="s">
        <v>480</v>
      </c>
      <c r="R107" s="2">
        <v>1.6000000000000005</v>
      </c>
      <c r="S107" s="2">
        <v>0.162546</v>
      </c>
    </row>
    <row r="108" spans="1:19" x14ac:dyDescent="0.3">
      <c r="B108" s="73"/>
      <c r="C108" s="73"/>
      <c r="K108" s="2"/>
      <c r="L108" s="2"/>
      <c r="M108" s="2"/>
      <c r="N108" s="2"/>
      <c r="P108" s="2" t="s">
        <v>50</v>
      </c>
      <c r="Q108" s="2" t="s">
        <v>482</v>
      </c>
      <c r="R108" s="2">
        <v>2</v>
      </c>
      <c r="S108" s="2">
        <v>3.8220000000000004E-2</v>
      </c>
    </row>
    <row r="109" spans="1:19" x14ac:dyDescent="0.3">
      <c r="C109" s="73"/>
      <c r="K109" s="2" t="s">
        <v>135</v>
      </c>
      <c r="L109" s="2" t="s">
        <v>666</v>
      </c>
      <c r="M109" s="2">
        <v>235.63000000000002</v>
      </c>
      <c r="N109" s="2">
        <v>8.3169310000000003</v>
      </c>
      <c r="P109" s="2" t="s">
        <v>52</v>
      </c>
      <c r="Q109" s="2" t="s">
        <v>486</v>
      </c>
      <c r="R109" s="2">
        <v>0.15999999999999995</v>
      </c>
      <c r="S109" s="2">
        <v>0</v>
      </c>
    </row>
    <row r="110" spans="1:19" x14ac:dyDescent="0.3">
      <c r="C110" s="73"/>
      <c r="K110" s="2"/>
      <c r="L110" s="2"/>
      <c r="M110" s="2"/>
      <c r="N110" s="2"/>
      <c r="P110" s="2" t="s">
        <v>52</v>
      </c>
      <c r="Q110" s="2" t="s">
        <v>488</v>
      </c>
      <c r="R110" s="2">
        <v>0.13999999999999996</v>
      </c>
      <c r="S110" s="2">
        <v>0</v>
      </c>
    </row>
    <row r="111" spans="1:19" x14ac:dyDescent="0.3">
      <c r="C111" s="73"/>
      <c r="K111" s="2" t="s">
        <v>90</v>
      </c>
      <c r="L111" s="2" t="s">
        <v>594</v>
      </c>
      <c r="M111" s="2">
        <v>177.65000000000006</v>
      </c>
      <c r="N111" s="2">
        <v>122.99675900000001</v>
      </c>
      <c r="P111" s="2" t="s">
        <v>52</v>
      </c>
      <c r="Q111" s="2" t="s">
        <v>490</v>
      </c>
      <c r="R111" s="2">
        <v>1.6599999999999997</v>
      </c>
      <c r="S111" s="2">
        <v>7.3774760000000006</v>
      </c>
    </row>
    <row r="112" spans="1:19" x14ac:dyDescent="0.3">
      <c r="K112" s="2"/>
      <c r="L112" s="2"/>
      <c r="M112" s="2"/>
      <c r="N112" s="2"/>
      <c r="P112" s="2" t="s">
        <v>52</v>
      </c>
      <c r="Q112" s="2" t="s">
        <v>492</v>
      </c>
      <c r="R112" s="2">
        <v>0.50600000000000012</v>
      </c>
      <c r="S112" s="2">
        <v>1.469176</v>
      </c>
    </row>
    <row r="113" spans="11:19" x14ac:dyDescent="0.3">
      <c r="K113" s="2" t="s">
        <v>104</v>
      </c>
      <c r="L113" s="2" t="s">
        <v>621</v>
      </c>
      <c r="M113" s="2">
        <v>81.20000000000006</v>
      </c>
      <c r="N113" s="2">
        <v>373.82893199999995</v>
      </c>
      <c r="P113" s="2" t="s">
        <v>52</v>
      </c>
      <c r="Q113" s="2" t="s">
        <v>497</v>
      </c>
      <c r="R113" s="2">
        <v>4.4000000000000004</v>
      </c>
      <c r="S113" s="2">
        <v>0</v>
      </c>
    </row>
    <row r="114" spans="11:19" x14ac:dyDescent="0.3">
      <c r="K114" s="2"/>
      <c r="L114" s="2"/>
      <c r="M114" s="2"/>
      <c r="N114" s="2"/>
      <c r="P114" s="2" t="s">
        <v>52</v>
      </c>
      <c r="Q114" s="2" t="s">
        <v>501</v>
      </c>
      <c r="R114" s="2">
        <v>2.8200000000000003</v>
      </c>
      <c r="S114" s="2">
        <v>0</v>
      </c>
    </row>
    <row r="115" spans="11:19" x14ac:dyDescent="0.3">
      <c r="K115" s="2" t="s">
        <v>115</v>
      </c>
      <c r="L115" s="2" t="s">
        <v>643</v>
      </c>
      <c r="M115" s="2">
        <v>45.630000000000017</v>
      </c>
      <c r="N115" s="2">
        <v>2.2228499999999998</v>
      </c>
      <c r="P115" s="2" t="s">
        <v>52</v>
      </c>
      <c r="Q115" s="2" t="s">
        <v>503</v>
      </c>
      <c r="R115" s="2">
        <v>31.47999999999999</v>
      </c>
      <c r="S115" s="2">
        <v>228.54735400000004</v>
      </c>
    </row>
    <row r="116" spans="11:19" x14ac:dyDescent="0.3">
      <c r="K116" s="2" t="s">
        <v>115</v>
      </c>
      <c r="L116" s="2" t="s">
        <v>644</v>
      </c>
      <c r="M116" s="2">
        <v>20.079999999999998</v>
      </c>
      <c r="N116" s="2">
        <v>0.91498700000000011</v>
      </c>
      <c r="P116" s="2" t="s">
        <v>52</v>
      </c>
      <c r="Q116" s="2" t="s">
        <v>1617</v>
      </c>
      <c r="R116" s="2">
        <v>18.681999999999995</v>
      </c>
      <c r="S116" s="2">
        <v>154.04032199999997</v>
      </c>
    </row>
    <row r="117" spans="11:19" x14ac:dyDescent="0.3">
      <c r="K117" s="2"/>
      <c r="L117" s="2"/>
      <c r="M117" s="2"/>
      <c r="N117" s="2"/>
      <c r="P117" s="2" t="s">
        <v>54</v>
      </c>
      <c r="Q117" s="2" t="s">
        <v>505</v>
      </c>
      <c r="R117" s="2">
        <v>0.99999999999999956</v>
      </c>
      <c r="S117" s="2">
        <v>6.5624949999999984</v>
      </c>
    </row>
    <row r="118" spans="11:19" x14ac:dyDescent="0.3">
      <c r="K118" s="2" t="s">
        <v>290</v>
      </c>
      <c r="L118" s="2"/>
      <c r="M118" s="2">
        <v>1128.8400000000004</v>
      </c>
      <c r="N118" s="2">
        <v>629.51621899999998</v>
      </c>
      <c r="P118" s="2" t="s">
        <v>54</v>
      </c>
      <c r="Q118" s="2" t="s">
        <v>507</v>
      </c>
      <c r="R118" s="2">
        <v>1.9999999999999991</v>
      </c>
      <c r="S118" s="2">
        <v>2.1244170000000002</v>
      </c>
    </row>
    <row r="119" spans="11:19" x14ac:dyDescent="0.3">
      <c r="K119" s="2"/>
      <c r="L119" s="2"/>
      <c r="M119" s="2"/>
      <c r="N119" s="2"/>
      <c r="P119" s="2" t="s">
        <v>54</v>
      </c>
      <c r="Q119" s="2" t="s">
        <v>509</v>
      </c>
      <c r="R119" s="2">
        <v>1.3000000000000005</v>
      </c>
      <c r="S119" s="2">
        <v>6.4324150000000007</v>
      </c>
    </row>
    <row r="120" spans="11:19" x14ac:dyDescent="0.3">
      <c r="K120" s="2"/>
      <c r="L120" s="2"/>
      <c r="M120" s="2"/>
      <c r="N120" s="2"/>
      <c r="P120" s="2" t="s">
        <v>54</v>
      </c>
      <c r="Q120" s="2" t="s">
        <v>510</v>
      </c>
      <c r="R120" s="2">
        <v>0.73999999999999988</v>
      </c>
      <c r="S120" s="2">
        <v>1.1943380000000003</v>
      </c>
    </row>
    <row r="121" spans="11:19" x14ac:dyDescent="0.3">
      <c r="K121" s="2"/>
      <c r="L121" s="2"/>
      <c r="M121" s="2"/>
      <c r="N121" s="2"/>
      <c r="P121" s="2" t="s">
        <v>54</v>
      </c>
      <c r="Q121" s="2" t="s">
        <v>511</v>
      </c>
      <c r="R121" s="2">
        <v>0.5</v>
      </c>
      <c r="S121" s="2">
        <v>0</v>
      </c>
    </row>
    <row r="122" spans="11:19" x14ac:dyDescent="0.3">
      <c r="K122" s="2"/>
      <c r="L122" s="2"/>
      <c r="M122" s="2"/>
      <c r="N122" s="2"/>
      <c r="P122" s="2" t="s">
        <v>54</v>
      </c>
      <c r="Q122" s="2" t="s">
        <v>512</v>
      </c>
      <c r="R122" s="2">
        <v>1.25</v>
      </c>
      <c r="S122" s="2">
        <v>0</v>
      </c>
    </row>
    <row r="123" spans="11:19" x14ac:dyDescent="0.3">
      <c r="K123" s="2"/>
      <c r="L123" s="2"/>
      <c r="M123" s="2"/>
      <c r="N123" s="2"/>
      <c r="P123" s="2" t="s">
        <v>54</v>
      </c>
      <c r="Q123" s="2" t="s">
        <v>513</v>
      </c>
      <c r="R123" s="2">
        <v>0.5</v>
      </c>
      <c r="S123" s="2">
        <v>0</v>
      </c>
    </row>
    <row r="124" spans="11:19" x14ac:dyDescent="0.3">
      <c r="K124" s="2"/>
      <c r="L124" s="2"/>
      <c r="M124" s="2"/>
      <c r="N124" s="2"/>
      <c r="P124" s="2" t="s">
        <v>54</v>
      </c>
      <c r="Q124" s="2" t="s">
        <v>514</v>
      </c>
      <c r="R124" s="2">
        <v>0.70000000000000007</v>
      </c>
      <c r="S124" s="2">
        <v>3.0399999999999996E-2</v>
      </c>
    </row>
    <row r="125" spans="11:19" x14ac:dyDescent="0.3">
      <c r="K125" s="2"/>
      <c r="L125" s="2"/>
      <c r="M125" s="2"/>
      <c r="N125" s="2"/>
      <c r="P125" s="2" t="s">
        <v>54</v>
      </c>
      <c r="Q125" s="2" t="s">
        <v>517</v>
      </c>
      <c r="R125" s="2">
        <v>0.5</v>
      </c>
      <c r="S125" s="2">
        <v>7.8770000000000003E-3</v>
      </c>
    </row>
    <row r="126" spans="11:19" x14ac:dyDescent="0.3">
      <c r="K126" s="2"/>
      <c r="L126" s="2"/>
      <c r="M126" s="2"/>
      <c r="N126" s="2"/>
      <c r="P126" s="2" t="s">
        <v>56</v>
      </c>
      <c r="Q126" s="2" t="s">
        <v>520</v>
      </c>
      <c r="R126" s="2">
        <v>798</v>
      </c>
      <c r="S126" s="2">
        <v>4677.4661890000007</v>
      </c>
    </row>
    <row r="127" spans="11:19" x14ac:dyDescent="0.3">
      <c r="K127" s="2"/>
      <c r="L127" s="2"/>
      <c r="M127" s="2"/>
      <c r="N127" s="2"/>
      <c r="P127" s="2" t="s">
        <v>56</v>
      </c>
      <c r="Q127" s="2" t="s">
        <v>522</v>
      </c>
      <c r="R127" s="2">
        <v>210.36</v>
      </c>
      <c r="S127" s="2">
        <v>1512.6265060000003</v>
      </c>
    </row>
    <row r="128" spans="11:19" x14ac:dyDescent="0.3">
      <c r="K128" s="2"/>
      <c r="L128" s="2"/>
      <c r="M128" s="2"/>
      <c r="N128" s="2"/>
      <c r="P128" s="2" t="s">
        <v>56</v>
      </c>
      <c r="Q128" s="2" t="s">
        <v>524</v>
      </c>
      <c r="R128" s="2">
        <v>18.68</v>
      </c>
      <c r="S128" s="2">
        <v>0.64475700000000002</v>
      </c>
    </row>
    <row r="129" spans="11:19" x14ac:dyDescent="0.3">
      <c r="K129" s="2"/>
      <c r="L129" s="2"/>
      <c r="M129" s="2"/>
      <c r="N129" s="2"/>
      <c r="P129" s="2" t="s">
        <v>58</v>
      </c>
      <c r="Q129" s="2" t="s">
        <v>525</v>
      </c>
      <c r="R129" s="2">
        <v>1.7599999999999993</v>
      </c>
      <c r="S129" s="2">
        <v>13.558425</v>
      </c>
    </row>
    <row r="130" spans="11:19" x14ac:dyDescent="0.3">
      <c r="K130" s="2"/>
      <c r="L130" s="2"/>
      <c r="M130" s="2"/>
      <c r="N130" s="2"/>
      <c r="P130" s="2" t="s">
        <v>58</v>
      </c>
      <c r="Q130" s="2" t="s">
        <v>527</v>
      </c>
      <c r="R130" s="2">
        <v>0.78000000000000069</v>
      </c>
      <c r="S130" s="2">
        <v>4.7109330000000007</v>
      </c>
    </row>
    <row r="131" spans="11:19" x14ac:dyDescent="0.3">
      <c r="K131" s="2"/>
      <c r="L131" s="2"/>
      <c r="M131" s="2"/>
      <c r="N131" s="2"/>
      <c r="P131" s="2" t="s">
        <v>58</v>
      </c>
      <c r="Q131" s="2" t="s">
        <v>528</v>
      </c>
      <c r="R131" s="2">
        <v>4.6600000000000019</v>
      </c>
      <c r="S131" s="2">
        <v>39.040003000000006</v>
      </c>
    </row>
    <row r="132" spans="11:19" x14ac:dyDescent="0.3">
      <c r="K132" s="2"/>
      <c r="L132" s="2"/>
      <c r="M132" s="2"/>
      <c r="N132" s="2"/>
      <c r="P132" s="2" t="s">
        <v>58</v>
      </c>
      <c r="Q132" s="2" t="s">
        <v>529</v>
      </c>
      <c r="R132" s="2">
        <v>15.600000000000007</v>
      </c>
      <c r="S132" s="2">
        <v>91.901174999999995</v>
      </c>
    </row>
    <row r="133" spans="11:19" x14ac:dyDescent="0.3">
      <c r="K133" s="2"/>
      <c r="L133" s="2"/>
      <c r="M133" s="2"/>
      <c r="N133" s="2"/>
      <c r="P133" s="2" t="s">
        <v>58</v>
      </c>
      <c r="Q133" s="2" t="s">
        <v>530</v>
      </c>
      <c r="R133" s="2">
        <v>146.85999999999996</v>
      </c>
      <c r="S133" s="2">
        <v>598.32057000000009</v>
      </c>
    </row>
    <row r="134" spans="11:19" x14ac:dyDescent="0.3">
      <c r="K134" s="2"/>
      <c r="L134" s="2"/>
      <c r="M134" s="2"/>
      <c r="N134" s="2"/>
      <c r="P134" s="2" t="s">
        <v>58</v>
      </c>
      <c r="Q134" s="2" t="s">
        <v>532</v>
      </c>
      <c r="R134" s="2">
        <v>8.9600000000000009</v>
      </c>
      <c r="S134" s="2">
        <v>52.50535099999999</v>
      </c>
    </row>
    <row r="135" spans="11:19" x14ac:dyDescent="0.3">
      <c r="K135" s="2"/>
      <c r="L135" s="2"/>
      <c r="M135" s="2"/>
      <c r="N135" s="2"/>
      <c r="P135" s="2" t="s">
        <v>58</v>
      </c>
      <c r="Q135" s="2" t="s">
        <v>533</v>
      </c>
      <c r="R135" s="2">
        <v>30.809999999999995</v>
      </c>
      <c r="S135" s="2">
        <v>0.71721500000000005</v>
      </c>
    </row>
    <row r="136" spans="11:19" x14ac:dyDescent="0.3">
      <c r="K136" s="2"/>
      <c r="L136" s="2"/>
      <c r="M136" s="2"/>
      <c r="N136" s="2"/>
      <c r="P136" s="2" t="s">
        <v>58</v>
      </c>
      <c r="Q136" s="2" t="s">
        <v>535</v>
      </c>
      <c r="R136" s="2">
        <v>31.709999999999987</v>
      </c>
      <c r="S136" s="2">
        <v>1.2420059999999997</v>
      </c>
    </row>
    <row r="137" spans="11:19" x14ac:dyDescent="0.3">
      <c r="K137" s="2"/>
      <c r="L137" s="2"/>
      <c r="M137" s="2"/>
      <c r="N137" s="2"/>
      <c r="P137" s="2" t="s">
        <v>60</v>
      </c>
      <c r="Q137" s="2" t="s">
        <v>537</v>
      </c>
      <c r="R137" s="2">
        <v>23.800000000000008</v>
      </c>
      <c r="S137" s="2">
        <v>55.533588000000009</v>
      </c>
    </row>
    <row r="138" spans="11:19" x14ac:dyDescent="0.3">
      <c r="K138" s="2"/>
      <c r="L138" s="2"/>
      <c r="M138" s="2"/>
      <c r="N138" s="2"/>
      <c r="P138" s="2" t="s">
        <v>60</v>
      </c>
      <c r="Q138" s="2" t="s">
        <v>538</v>
      </c>
      <c r="R138" s="2">
        <v>11.900000000000004</v>
      </c>
      <c r="S138" s="2">
        <v>0</v>
      </c>
    </row>
    <row r="139" spans="11:19" x14ac:dyDescent="0.3">
      <c r="K139" s="2"/>
      <c r="L139" s="2"/>
      <c r="M139" s="2"/>
      <c r="N139" s="2"/>
      <c r="P139" s="2" t="s">
        <v>60</v>
      </c>
      <c r="Q139" s="2" t="s">
        <v>539</v>
      </c>
      <c r="R139" s="2">
        <v>22.928000000000008</v>
      </c>
      <c r="S139" s="2">
        <v>116.760716</v>
      </c>
    </row>
    <row r="140" spans="11:19" x14ac:dyDescent="0.3">
      <c r="K140" s="2"/>
      <c r="L140" s="2"/>
      <c r="M140" s="2"/>
      <c r="N140" s="2"/>
      <c r="P140" s="2" t="s">
        <v>62</v>
      </c>
      <c r="Q140" s="2" t="s">
        <v>540</v>
      </c>
      <c r="R140" s="2">
        <v>0.6000000000000002</v>
      </c>
      <c r="S140" s="2">
        <v>3.1379220000000005</v>
      </c>
    </row>
    <row r="141" spans="11:19" x14ac:dyDescent="0.3">
      <c r="K141" s="2"/>
      <c r="L141" s="2"/>
      <c r="M141" s="2"/>
      <c r="N141" s="2"/>
      <c r="P141" s="2" t="s">
        <v>64</v>
      </c>
      <c r="Q141" s="2" t="s">
        <v>542</v>
      </c>
      <c r="R141" s="2">
        <v>5</v>
      </c>
      <c r="S141" s="2">
        <v>33.878750000000004</v>
      </c>
    </row>
    <row r="142" spans="11:19" x14ac:dyDescent="0.3">
      <c r="K142" s="2"/>
      <c r="L142" s="2"/>
      <c r="M142" s="2"/>
      <c r="N142" s="2"/>
      <c r="P142" s="2" t="s">
        <v>66</v>
      </c>
      <c r="Q142" s="2" t="s">
        <v>543</v>
      </c>
      <c r="R142" s="2">
        <v>9.8499999999999961</v>
      </c>
      <c r="S142" s="2">
        <v>45.229521999999989</v>
      </c>
    </row>
    <row r="143" spans="11:19" x14ac:dyDescent="0.3">
      <c r="K143" s="2"/>
      <c r="L143" s="2"/>
      <c r="M143" s="2"/>
      <c r="N143" s="2"/>
      <c r="P143" s="2" t="s">
        <v>66</v>
      </c>
      <c r="Q143" s="2" t="s">
        <v>545</v>
      </c>
      <c r="R143" s="2">
        <v>9.9640000000000004</v>
      </c>
      <c r="S143" s="2">
        <v>48.784123999999991</v>
      </c>
    </row>
    <row r="144" spans="11:19" x14ac:dyDescent="0.3">
      <c r="K144" s="2"/>
      <c r="L144" s="2"/>
      <c r="M144" s="2"/>
      <c r="N144" s="2"/>
      <c r="P144" s="2" t="s">
        <v>66</v>
      </c>
      <c r="Q144" s="2" t="s">
        <v>547</v>
      </c>
      <c r="R144" s="2">
        <v>19.968000000000011</v>
      </c>
      <c r="S144" s="2">
        <v>97.61800199999999</v>
      </c>
    </row>
    <row r="145" spans="11:19" x14ac:dyDescent="0.3">
      <c r="K145" s="2"/>
      <c r="L145" s="2"/>
      <c r="M145" s="2"/>
      <c r="N145" s="2"/>
      <c r="P145" s="2" t="s">
        <v>66</v>
      </c>
      <c r="Q145" s="2" t="s">
        <v>548</v>
      </c>
      <c r="R145" s="2">
        <v>19.966000000000005</v>
      </c>
      <c r="S145" s="2">
        <v>115.30167399999999</v>
      </c>
    </row>
    <row r="146" spans="11:19" x14ac:dyDescent="0.3">
      <c r="K146" s="2"/>
      <c r="L146" s="2"/>
      <c r="M146" s="2"/>
      <c r="N146" s="2"/>
      <c r="P146" s="2" t="s">
        <v>66</v>
      </c>
      <c r="Q146" s="2" t="s">
        <v>550</v>
      </c>
      <c r="R146" s="2">
        <v>6.6360000000000037</v>
      </c>
      <c r="S146" s="2">
        <v>32.452903999999997</v>
      </c>
    </row>
    <row r="147" spans="11:19" x14ac:dyDescent="0.3">
      <c r="K147" s="2"/>
      <c r="L147" s="2"/>
      <c r="M147" s="2"/>
      <c r="N147" s="2"/>
      <c r="P147" s="2" t="s">
        <v>66</v>
      </c>
      <c r="Q147" s="2" t="s">
        <v>552</v>
      </c>
      <c r="R147" s="2">
        <v>6.5019999999999971</v>
      </c>
      <c r="S147" s="2">
        <v>37.534521999999996</v>
      </c>
    </row>
    <row r="148" spans="11:19" x14ac:dyDescent="0.3">
      <c r="K148" s="2"/>
      <c r="L148" s="2"/>
      <c r="M148" s="2"/>
      <c r="N148" s="2"/>
      <c r="P148" s="2" t="s">
        <v>68</v>
      </c>
      <c r="Q148" s="2" t="s">
        <v>554</v>
      </c>
      <c r="R148" s="2">
        <v>192.44999999999993</v>
      </c>
      <c r="S148" s="2">
        <v>1183.1420370000001</v>
      </c>
    </row>
    <row r="149" spans="11:19" x14ac:dyDescent="0.3">
      <c r="K149" s="2"/>
      <c r="L149" s="2"/>
      <c r="M149" s="2"/>
      <c r="N149" s="2"/>
      <c r="P149" s="2" t="s">
        <v>68</v>
      </c>
      <c r="Q149" s="2" t="s">
        <v>556</v>
      </c>
      <c r="R149" s="2">
        <v>15.619999999999994</v>
      </c>
      <c r="S149" s="2">
        <v>0</v>
      </c>
    </row>
    <row r="150" spans="11:19" x14ac:dyDescent="0.3">
      <c r="K150" s="2"/>
      <c r="L150" s="2"/>
      <c r="M150" s="2"/>
      <c r="N150" s="2"/>
      <c r="P150" s="2" t="s">
        <v>70</v>
      </c>
      <c r="Q150" s="2" t="s">
        <v>558</v>
      </c>
      <c r="R150" s="2">
        <v>20</v>
      </c>
      <c r="S150" s="2">
        <v>134.00719099999995</v>
      </c>
    </row>
    <row r="151" spans="11:19" x14ac:dyDescent="0.3">
      <c r="P151" s="2" t="s">
        <v>72</v>
      </c>
      <c r="Q151" s="2" t="s">
        <v>560</v>
      </c>
      <c r="R151" s="2">
        <v>114</v>
      </c>
      <c r="S151" s="2">
        <v>707.83805600000005</v>
      </c>
    </row>
    <row r="152" spans="11:19" x14ac:dyDescent="0.3">
      <c r="P152" s="2" t="s">
        <v>72</v>
      </c>
      <c r="Q152" s="2" t="s">
        <v>1616</v>
      </c>
      <c r="R152" s="2">
        <v>2.2999999999999998</v>
      </c>
      <c r="S152" s="2">
        <v>0</v>
      </c>
    </row>
    <row r="153" spans="11:19" x14ac:dyDescent="0.3">
      <c r="P153" s="2" t="s">
        <v>74</v>
      </c>
      <c r="Q153" s="2" t="s">
        <v>564</v>
      </c>
      <c r="R153" s="2">
        <v>20.861999999999995</v>
      </c>
      <c r="S153" s="2">
        <v>165.64451800000001</v>
      </c>
    </row>
    <row r="154" spans="11:19" x14ac:dyDescent="0.3">
      <c r="P154" s="2" t="s">
        <v>76</v>
      </c>
      <c r="Q154" s="2" t="s">
        <v>565</v>
      </c>
      <c r="R154" s="2">
        <v>467.7850000000002</v>
      </c>
      <c r="S154" s="2">
        <v>1810.5329910000003</v>
      </c>
    </row>
    <row r="155" spans="11:19" x14ac:dyDescent="0.3">
      <c r="P155" s="2" t="s">
        <v>78</v>
      </c>
      <c r="Q155" s="2" t="s">
        <v>566</v>
      </c>
      <c r="R155" s="2">
        <v>96.759999999999991</v>
      </c>
      <c r="S155" s="2">
        <v>324.01706799999994</v>
      </c>
    </row>
    <row r="156" spans="11:19" x14ac:dyDescent="0.3">
      <c r="P156" s="2" t="s">
        <v>80</v>
      </c>
      <c r="Q156" s="2" t="s">
        <v>568</v>
      </c>
      <c r="R156" s="2">
        <v>0.7340000000000001</v>
      </c>
      <c r="S156" s="2">
        <v>2.488937</v>
      </c>
    </row>
    <row r="157" spans="11:19" x14ac:dyDescent="0.3">
      <c r="P157" s="2" t="s">
        <v>80</v>
      </c>
      <c r="Q157" s="2" t="s">
        <v>570</v>
      </c>
      <c r="R157" s="2">
        <v>1.1699999999999997</v>
      </c>
      <c r="S157" s="2">
        <v>1.6576600000000004</v>
      </c>
    </row>
    <row r="158" spans="11:19" x14ac:dyDescent="0.3">
      <c r="P158" s="2" t="s">
        <v>82</v>
      </c>
      <c r="Q158" s="2" t="s">
        <v>572</v>
      </c>
      <c r="R158" s="2">
        <v>19.899999999999988</v>
      </c>
      <c r="S158" s="2">
        <v>110.73184400000001</v>
      </c>
    </row>
    <row r="159" spans="11:19" x14ac:dyDescent="0.3">
      <c r="P159" s="2" t="s">
        <v>84</v>
      </c>
      <c r="Q159" s="2" t="s">
        <v>573</v>
      </c>
      <c r="R159" s="2">
        <v>20</v>
      </c>
      <c r="S159" s="2">
        <v>101.35963599999999</v>
      </c>
    </row>
    <row r="160" spans="11:19" x14ac:dyDescent="0.3">
      <c r="P160" s="2" t="s">
        <v>84</v>
      </c>
      <c r="Q160" s="2" t="s">
        <v>574</v>
      </c>
      <c r="R160" s="2">
        <v>0.31000000000000011</v>
      </c>
      <c r="S160" s="2">
        <v>0</v>
      </c>
    </row>
    <row r="161" spans="16:19" x14ac:dyDescent="0.3">
      <c r="P161" s="2" t="s">
        <v>86</v>
      </c>
      <c r="Q161" s="2" t="s">
        <v>575</v>
      </c>
      <c r="R161" s="2">
        <v>0.27999999999999992</v>
      </c>
      <c r="S161" s="2">
        <v>1.3106040000000001</v>
      </c>
    </row>
    <row r="162" spans="16:19" x14ac:dyDescent="0.3">
      <c r="P162" s="2" t="s">
        <v>86</v>
      </c>
      <c r="Q162" s="2" t="s">
        <v>576</v>
      </c>
      <c r="R162" s="2">
        <v>0.99999999999999956</v>
      </c>
      <c r="S162" s="2">
        <v>2.4974349999999998</v>
      </c>
    </row>
    <row r="163" spans="16:19" x14ac:dyDescent="0.3">
      <c r="P163" s="2" t="s">
        <v>86</v>
      </c>
      <c r="Q163" s="2" t="s">
        <v>577</v>
      </c>
      <c r="R163" s="2">
        <v>0.52700000000000002</v>
      </c>
      <c r="S163" s="2">
        <v>1.7077349999999998</v>
      </c>
    </row>
    <row r="164" spans="16:19" x14ac:dyDescent="0.3">
      <c r="P164" s="2" t="s">
        <v>86</v>
      </c>
      <c r="Q164" s="2" t="s">
        <v>578</v>
      </c>
      <c r="R164" s="2">
        <v>0.15000000000000005</v>
      </c>
      <c r="S164" s="2">
        <v>0.47752100000000003</v>
      </c>
    </row>
    <row r="165" spans="16:19" x14ac:dyDescent="0.3">
      <c r="P165" s="2" t="s">
        <v>86</v>
      </c>
      <c r="Q165" s="2" t="s">
        <v>579</v>
      </c>
      <c r="R165" s="2">
        <v>0.19</v>
      </c>
      <c r="S165" s="2">
        <v>0</v>
      </c>
    </row>
    <row r="166" spans="16:19" x14ac:dyDescent="0.3">
      <c r="P166" s="2" t="s">
        <v>86</v>
      </c>
      <c r="Q166" s="2" t="s">
        <v>580</v>
      </c>
      <c r="R166" s="2">
        <v>2.4830000000000014</v>
      </c>
      <c r="S166" s="2">
        <v>0.8519730000000002</v>
      </c>
    </row>
    <row r="167" spans="16:19" x14ac:dyDescent="0.3">
      <c r="P167" s="2" t="s">
        <v>88</v>
      </c>
      <c r="Q167" s="2" t="s">
        <v>596</v>
      </c>
      <c r="R167" s="2">
        <v>132.30000000000004</v>
      </c>
      <c r="S167" s="2">
        <v>284.76447499999995</v>
      </c>
    </row>
    <row r="168" spans="16:19" x14ac:dyDescent="0.3">
      <c r="P168" s="2" t="s">
        <v>88</v>
      </c>
      <c r="Q168" s="2" t="s">
        <v>581</v>
      </c>
      <c r="R168" s="2">
        <v>82.637</v>
      </c>
      <c r="S168" s="2">
        <v>561.05834600000003</v>
      </c>
    </row>
    <row r="169" spans="16:19" x14ac:dyDescent="0.3">
      <c r="P169" s="2" t="s">
        <v>88</v>
      </c>
      <c r="Q169" s="2" t="s">
        <v>587</v>
      </c>
      <c r="R169" s="2">
        <v>0.70000000000000007</v>
      </c>
      <c r="S169" s="2">
        <v>4.1622590000000006</v>
      </c>
    </row>
    <row r="170" spans="16:19" x14ac:dyDescent="0.3">
      <c r="P170" s="2" t="s">
        <v>88</v>
      </c>
      <c r="Q170" s="2" t="s">
        <v>582</v>
      </c>
      <c r="R170" s="2">
        <v>31.400000000000002</v>
      </c>
      <c r="S170" s="2">
        <v>215.67315799999997</v>
      </c>
    </row>
    <row r="171" spans="16:19" x14ac:dyDescent="0.3">
      <c r="P171" s="2" t="s">
        <v>88</v>
      </c>
      <c r="Q171" s="2" t="s">
        <v>584</v>
      </c>
      <c r="R171" s="2">
        <v>258.39999999999975</v>
      </c>
      <c r="S171" s="2">
        <v>1035.8249600000001</v>
      </c>
    </row>
    <row r="172" spans="16:19" x14ac:dyDescent="0.3">
      <c r="P172" s="2" t="s">
        <v>88</v>
      </c>
      <c r="Q172" s="2" t="s">
        <v>585</v>
      </c>
      <c r="R172" s="2">
        <v>120</v>
      </c>
      <c r="S172" s="2">
        <v>872.37933400000009</v>
      </c>
    </row>
    <row r="173" spans="16:19" x14ac:dyDescent="0.3">
      <c r="P173" s="2" t="s">
        <v>88</v>
      </c>
      <c r="Q173" s="2" t="s">
        <v>586</v>
      </c>
      <c r="R173" s="2">
        <v>75.413999999999959</v>
      </c>
      <c r="S173" s="2">
        <v>524.75440600000002</v>
      </c>
    </row>
    <row r="174" spans="16:19" x14ac:dyDescent="0.3">
      <c r="P174" s="2" t="s">
        <v>88</v>
      </c>
      <c r="Q174" s="2" t="s">
        <v>598</v>
      </c>
      <c r="R174" s="2">
        <v>144.48400000000001</v>
      </c>
      <c r="S174" s="2">
        <v>244.11917999999994</v>
      </c>
    </row>
    <row r="175" spans="16:19" x14ac:dyDescent="0.3">
      <c r="P175" s="2" t="s">
        <v>88</v>
      </c>
      <c r="Q175" s="2" t="s">
        <v>588</v>
      </c>
      <c r="R175" s="2">
        <v>446.69999999999982</v>
      </c>
      <c r="S175" s="2">
        <v>1360.2045689999998</v>
      </c>
    </row>
    <row r="176" spans="16:19" x14ac:dyDescent="0.3">
      <c r="P176" s="2" t="s">
        <v>88</v>
      </c>
      <c r="Q176" s="2" t="s">
        <v>590</v>
      </c>
      <c r="R176" s="2">
        <v>524.00000000000011</v>
      </c>
      <c r="S176" s="2">
        <v>3222.8874669999996</v>
      </c>
    </row>
    <row r="177" spans="16:19" x14ac:dyDescent="0.3">
      <c r="P177" s="2" t="s">
        <v>88</v>
      </c>
      <c r="Q177" s="2" t="s">
        <v>1819</v>
      </c>
      <c r="R177" s="2">
        <v>114.93100000000008</v>
      </c>
      <c r="S177" s="2">
        <v>151.991916</v>
      </c>
    </row>
    <row r="178" spans="16:19" x14ac:dyDescent="0.3">
      <c r="P178" s="2" t="s">
        <v>88</v>
      </c>
      <c r="Q178" s="2" t="s">
        <v>1847</v>
      </c>
      <c r="R178" s="2">
        <v>176.99999999999997</v>
      </c>
      <c r="S178" s="2">
        <v>2.051336</v>
      </c>
    </row>
    <row r="179" spans="16:19" x14ac:dyDescent="0.3">
      <c r="P179" s="2" t="s">
        <v>90</v>
      </c>
      <c r="Q179" s="2" t="s">
        <v>592</v>
      </c>
      <c r="R179" s="2">
        <v>51.389999999999993</v>
      </c>
      <c r="S179" s="2">
        <v>55.247855000000001</v>
      </c>
    </row>
    <row r="180" spans="16:19" x14ac:dyDescent="0.3">
      <c r="P180" s="2" t="s">
        <v>90</v>
      </c>
      <c r="Q180" s="2" t="s">
        <v>593</v>
      </c>
      <c r="R180" s="2">
        <v>101.29999999999997</v>
      </c>
      <c r="S180" s="2">
        <v>530.63857399999995</v>
      </c>
    </row>
    <row r="181" spans="16:19" x14ac:dyDescent="0.3">
      <c r="P181" s="2" t="s">
        <v>90</v>
      </c>
      <c r="Q181" s="2" t="s">
        <v>594</v>
      </c>
      <c r="R181" s="2">
        <v>177.65000000000006</v>
      </c>
      <c r="S181" s="2">
        <v>122.996759</v>
      </c>
    </row>
    <row r="182" spans="16:19" x14ac:dyDescent="0.3">
      <c r="P182" s="2" t="s">
        <v>92</v>
      </c>
      <c r="Q182" s="2" t="s">
        <v>596</v>
      </c>
      <c r="R182" s="2">
        <v>0</v>
      </c>
      <c r="S182" s="2">
        <v>198.92968200000001</v>
      </c>
    </row>
    <row r="183" spans="16:19" x14ac:dyDescent="0.3">
      <c r="P183" s="2" t="s">
        <v>92</v>
      </c>
      <c r="Q183" s="2" t="s">
        <v>598</v>
      </c>
      <c r="R183" s="2">
        <v>0</v>
      </c>
      <c r="S183" s="2">
        <v>196.326244</v>
      </c>
    </row>
    <row r="184" spans="16:19" x14ac:dyDescent="0.3">
      <c r="P184" s="2" t="s">
        <v>92</v>
      </c>
      <c r="Q184" s="2" t="s">
        <v>1819</v>
      </c>
      <c r="R184" s="2">
        <v>0</v>
      </c>
      <c r="S184" s="2">
        <v>5.144603</v>
      </c>
    </row>
    <row r="185" spans="16:19" x14ac:dyDescent="0.3">
      <c r="P185" s="2" t="s">
        <v>94</v>
      </c>
      <c r="Q185" s="2" t="s">
        <v>599</v>
      </c>
      <c r="R185" s="2">
        <v>80</v>
      </c>
      <c r="S185" s="2">
        <v>281.78543300000001</v>
      </c>
    </row>
    <row r="186" spans="16:19" x14ac:dyDescent="0.3">
      <c r="P186" s="2" t="s">
        <v>94</v>
      </c>
      <c r="Q186" s="2" t="s">
        <v>600</v>
      </c>
      <c r="R186" s="2">
        <v>30</v>
      </c>
      <c r="S186" s="2">
        <v>115.99736700000001</v>
      </c>
    </row>
    <row r="187" spans="16:19" x14ac:dyDescent="0.3">
      <c r="P187" s="2" t="s">
        <v>1820</v>
      </c>
      <c r="Q187" s="2" t="s">
        <v>1821</v>
      </c>
      <c r="R187" s="2">
        <v>135.69999999999999</v>
      </c>
      <c r="S187" s="2">
        <v>36.607607999999999</v>
      </c>
    </row>
    <row r="188" spans="16:19" x14ac:dyDescent="0.3">
      <c r="P188" s="2" t="s">
        <v>96</v>
      </c>
      <c r="Q188" s="2" t="s">
        <v>601</v>
      </c>
      <c r="R188" s="2">
        <v>111</v>
      </c>
      <c r="S188" s="2">
        <v>148.35888399999999</v>
      </c>
    </row>
    <row r="189" spans="16:19" x14ac:dyDescent="0.3">
      <c r="P189" s="2" t="s">
        <v>96</v>
      </c>
      <c r="Q189" s="2" t="s">
        <v>603</v>
      </c>
      <c r="R189" s="2">
        <v>136.75900000000001</v>
      </c>
      <c r="S189" s="2">
        <v>799.51079399999992</v>
      </c>
    </row>
    <row r="190" spans="16:19" x14ac:dyDescent="0.3">
      <c r="P190" s="2" t="s">
        <v>96</v>
      </c>
      <c r="Q190" s="2" t="s">
        <v>605</v>
      </c>
      <c r="R190" s="2">
        <v>44.54099999999999</v>
      </c>
      <c r="S190" s="2">
        <v>107.15962399999998</v>
      </c>
    </row>
    <row r="191" spans="16:19" x14ac:dyDescent="0.3">
      <c r="P191" s="2" t="s">
        <v>96</v>
      </c>
      <c r="Q191" s="2" t="s">
        <v>607</v>
      </c>
      <c r="R191" s="2">
        <v>972.20000000000027</v>
      </c>
      <c r="S191" s="2">
        <v>6624.2990389999986</v>
      </c>
    </row>
    <row r="192" spans="16:19" x14ac:dyDescent="0.3">
      <c r="P192" s="2" t="s">
        <v>96</v>
      </c>
      <c r="Q192" s="2" t="s">
        <v>609</v>
      </c>
      <c r="R192" s="2">
        <v>719.01</v>
      </c>
      <c r="S192" s="2">
        <v>308.03413499999999</v>
      </c>
    </row>
    <row r="193" spans="16:19" x14ac:dyDescent="0.3">
      <c r="P193" s="2" t="s">
        <v>96</v>
      </c>
      <c r="Q193" s="2" t="s">
        <v>1586</v>
      </c>
      <c r="R193" s="2">
        <v>568.65000000000009</v>
      </c>
      <c r="S193" s="2">
        <v>121.23575999999998</v>
      </c>
    </row>
    <row r="194" spans="16:19" x14ac:dyDescent="0.3">
      <c r="P194" s="2" t="s">
        <v>96</v>
      </c>
      <c r="Q194" s="2" t="s">
        <v>1710</v>
      </c>
      <c r="R194" s="2">
        <v>294.00000000000011</v>
      </c>
      <c r="S194" s="2">
        <v>707.82431399999996</v>
      </c>
    </row>
    <row r="195" spans="16:19" x14ac:dyDescent="0.3">
      <c r="P195" s="2" t="s">
        <v>98</v>
      </c>
      <c r="Q195" s="2" t="s">
        <v>611</v>
      </c>
      <c r="R195" s="2">
        <v>578.80000000000007</v>
      </c>
      <c r="S195" s="2">
        <v>3383.9372859999994</v>
      </c>
    </row>
    <row r="196" spans="16:19" x14ac:dyDescent="0.3">
      <c r="P196" s="2" t="s">
        <v>100</v>
      </c>
      <c r="Q196" s="2" t="s">
        <v>612</v>
      </c>
      <c r="R196" s="2">
        <v>19</v>
      </c>
      <c r="S196" s="2">
        <v>117.55265300000001</v>
      </c>
    </row>
    <row r="197" spans="16:19" x14ac:dyDescent="0.3">
      <c r="P197" s="2" t="s">
        <v>100</v>
      </c>
      <c r="Q197" s="2" t="s">
        <v>613</v>
      </c>
      <c r="R197" s="2">
        <v>8.3999999999999968</v>
      </c>
      <c r="S197" s="2">
        <v>44.949296999999987</v>
      </c>
    </row>
    <row r="198" spans="16:19" x14ac:dyDescent="0.3">
      <c r="P198" s="2" t="s">
        <v>102</v>
      </c>
      <c r="Q198" s="2" t="s">
        <v>616</v>
      </c>
      <c r="R198" s="2">
        <v>20.819999999999997</v>
      </c>
      <c r="S198" s="2">
        <v>88.298502407499996</v>
      </c>
    </row>
    <row r="199" spans="16:19" x14ac:dyDescent="0.3">
      <c r="P199" s="2" t="s">
        <v>102</v>
      </c>
      <c r="Q199" s="2" t="s">
        <v>618</v>
      </c>
      <c r="R199" s="2">
        <v>20.819999999999997</v>
      </c>
      <c r="S199" s="2">
        <v>108.72957786499998</v>
      </c>
    </row>
    <row r="200" spans="16:19" x14ac:dyDescent="0.3">
      <c r="P200" s="2" t="s">
        <v>102</v>
      </c>
      <c r="Q200" s="2" t="s">
        <v>620</v>
      </c>
      <c r="R200" s="2">
        <v>20.819999999999997</v>
      </c>
      <c r="S200" s="2">
        <v>106.19519715500002</v>
      </c>
    </row>
    <row r="201" spans="16:19" x14ac:dyDescent="0.3">
      <c r="P201" s="2" t="s">
        <v>102</v>
      </c>
      <c r="Q201" s="2" t="s">
        <v>614</v>
      </c>
      <c r="R201" s="2">
        <v>10.400000000000004</v>
      </c>
      <c r="S201" s="2">
        <v>44.714985654999992</v>
      </c>
    </row>
    <row r="202" spans="16:19" x14ac:dyDescent="0.3">
      <c r="P202" s="2" t="s">
        <v>104</v>
      </c>
      <c r="Q202" s="2" t="s">
        <v>621</v>
      </c>
      <c r="R202" s="2">
        <v>81.20000000000006</v>
      </c>
      <c r="S202" s="2">
        <v>373.82893200000007</v>
      </c>
    </row>
    <row r="203" spans="16:19" x14ac:dyDescent="0.3">
      <c r="P203" s="2" t="s">
        <v>1818</v>
      </c>
      <c r="Q203" s="2" t="s">
        <v>1711</v>
      </c>
      <c r="R203" s="2">
        <v>102.34000000000002</v>
      </c>
      <c r="S203" s="2">
        <v>0</v>
      </c>
    </row>
    <row r="204" spans="16:19" x14ac:dyDescent="0.3">
      <c r="P204" s="2" t="s">
        <v>1599</v>
      </c>
      <c r="Q204" s="2" t="s">
        <v>1601</v>
      </c>
      <c r="R204" s="2">
        <v>18.37</v>
      </c>
      <c r="S204" s="2">
        <v>68.227757000000011</v>
      </c>
    </row>
    <row r="205" spans="16:19" x14ac:dyDescent="0.3">
      <c r="P205" s="2" t="s">
        <v>1602</v>
      </c>
      <c r="Q205" s="2" t="s">
        <v>1604</v>
      </c>
      <c r="R205" s="2">
        <v>18.37</v>
      </c>
      <c r="S205" s="2">
        <v>82.451321000000007</v>
      </c>
    </row>
    <row r="206" spans="16:19" x14ac:dyDescent="0.3">
      <c r="P206" s="2" t="s">
        <v>106</v>
      </c>
      <c r="Q206" s="2" t="s">
        <v>623</v>
      </c>
      <c r="R206" s="2">
        <v>7.0000000000000007E-2</v>
      </c>
      <c r="S206" s="2">
        <v>0.55474000000000001</v>
      </c>
    </row>
    <row r="207" spans="16:19" x14ac:dyDescent="0.3">
      <c r="P207" s="2" t="s">
        <v>106</v>
      </c>
      <c r="Q207" s="2" t="s">
        <v>624</v>
      </c>
      <c r="R207" s="2">
        <v>1.6500000000000015</v>
      </c>
      <c r="S207" s="2">
        <v>7.7760039999999986</v>
      </c>
    </row>
    <row r="208" spans="16:19" x14ac:dyDescent="0.3">
      <c r="P208" s="2" t="s">
        <v>106</v>
      </c>
      <c r="Q208" s="2" t="s">
        <v>626</v>
      </c>
      <c r="R208" s="2">
        <v>0.30999999999999989</v>
      </c>
      <c r="S208" s="2">
        <v>1.4914190000000001</v>
      </c>
    </row>
    <row r="209" spans="16:19" x14ac:dyDescent="0.3">
      <c r="P209" s="2" t="s">
        <v>106</v>
      </c>
      <c r="Q209" s="2" t="s">
        <v>628</v>
      </c>
      <c r="R209" s="2">
        <v>1.0100000000000002</v>
      </c>
      <c r="S209" s="2">
        <v>1.455713</v>
      </c>
    </row>
    <row r="210" spans="16:19" x14ac:dyDescent="0.3">
      <c r="P210" s="2" t="s">
        <v>106</v>
      </c>
      <c r="Q210" s="2" t="s">
        <v>630</v>
      </c>
      <c r="R210" s="2">
        <v>0.26</v>
      </c>
      <c r="S210" s="2">
        <v>0.51227599999999995</v>
      </c>
    </row>
    <row r="211" spans="16:19" x14ac:dyDescent="0.3">
      <c r="P211" s="2" t="s">
        <v>106</v>
      </c>
      <c r="Q211" s="2" t="s">
        <v>631</v>
      </c>
      <c r="R211" s="2">
        <v>3.0400000000000005</v>
      </c>
      <c r="S211" s="2">
        <v>16.613949999999999</v>
      </c>
    </row>
    <row r="212" spans="16:19" x14ac:dyDescent="0.3">
      <c r="P212" s="2" t="s">
        <v>106</v>
      </c>
      <c r="Q212" s="2" t="s">
        <v>632</v>
      </c>
      <c r="R212" s="2">
        <v>0.33000000000000007</v>
      </c>
      <c r="S212" s="2">
        <v>2.0540599999999998</v>
      </c>
    </row>
    <row r="213" spans="16:19" x14ac:dyDescent="0.3">
      <c r="P213" s="2" t="s">
        <v>106</v>
      </c>
      <c r="Q213" s="2" t="s">
        <v>633</v>
      </c>
      <c r="R213" s="2">
        <v>1.2900000000000003</v>
      </c>
      <c r="S213" s="2">
        <v>4.8659130000000008</v>
      </c>
    </row>
    <row r="214" spans="16:19" x14ac:dyDescent="0.3">
      <c r="P214" s="2" t="s">
        <v>106</v>
      </c>
      <c r="Q214" s="2" t="s">
        <v>634</v>
      </c>
      <c r="R214" s="2">
        <v>0.28999999999999998</v>
      </c>
      <c r="S214" s="2">
        <v>1.00142</v>
      </c>
    </row>
    <row r="215" spans="16:19" x14ac:dyDescent="0.3">
      <c r="P215" s="2" t="s">
        <v>106</v>
      </c>
      <c r="Q215" s="2" t="s">
        <v>635</v>
      </c>
      <c r="R215" s="2">
        <v>1.1000000000000005</v>
      </c>
      <c r="S215" s="2">
        <v>3.3763140000000003</v>
      </c>
    </row>
    <row r="216" spans="16:19" x14ac:dyDescent="0.3">
      <c r="P216" s="2" t="s">
        <v>106</v>
      </c>
      <c r="Q216" s="2" t="s">
        <v>636</v>
      </c>
      <c r="R216" s="2">
        <v>0.19999999999999998</v>
      </c>
      <c r="S216" s="2">
        <v>0.52093</v>
      </c>
    </row>
    <row r="217" spans="16:19" x14ac:dyDescent="0.3">
      <c r="P217" s="2" t="s">
        <v>106</v>
      </c>
      <c r="Q217" s="2" t="s">
        <v>637</v>
      </c>
      <c r="R217" s="2">
        <v>1.7150000000000005</v>
      </c>
      <c r="S217" s="2">
        <v>0.93792700000000007</v>
      </c>
    </row>
    <row r="218" spans="16:19" x14ac:dyDescent="0.3">
      <c r="P218" s="2" t="s">
        <v>109</v>
      </c>
      <c r="Q218" s="2" t="s">
        <v>638</v>
      </c>
      <c r="R218" s="2">
        <v>3.9700000000000011</v>
      </c>
      <c r="S218" s="2">
        <v>27.927899999999998</v>
      </c>
    </row>
    <row r="219" spans="16:19" x14ac:dyDescent="0.3">
      <c r="P219" s="2" t="s">
        <v>111</v>
      </c>
      <c r="Q219" s="2" t="s">
        <v>639</v>
      </c>
      <c r="R219" s="2">
        <v>20</v>
      </c>
      <c r="S219" s="2">
        <v>142.499008</v>
      </c>
    </row>
    <row r="220" spans="16:19" x14ac:dyDescent="0.3">
      <c r="P220" s="2" t="s">
        <v>111</v>
      </c>
      <c r="Q220" s="2" t="s">
        <v>640</v>
      </c>
      <c r="R220" s="2">
        <v>0.46</v>
      </c>
      <c r="S220" s="2">
        <v>0</v>
      </c>
    </row>
    <row r="221" spans="16:19" x14ac:dyDescent="0.3">
      <c r="P221" s="2" t="s">
        <v>111</v>
      </c>
      <c r="Q221" s="2" t="s">
        <v>641</v>
      </c>
      <c r="R221" s="2">
        <v>0.83999999999999975</v>
      </c>
      <c r="S221" s="2">
        <v>0</v>
      </c>
    </row>
    <row r="222" spans="16:19" x14ac:dyDescent="0.3">
      <c r="P222" s="2" t="s">
        <v>113</v>
      </c>
      <c r="Q222" s="2" t="s">
        <v>642</v>
      </c>
      <c r="R222" s="2">
        <v>19.200000000000006</v>
      </c>
      <c r="S222" s="2">
        <v>137.95508400000003</v>
      </c>
    </row>
    <row r="223" spans="16:19" x14ac:dyDescent="0.3">
      <c r="P223" s="2" t="s">
        <v>1709</v>
      </c>
      <c r="Q223" s="2" t="s">
        <v>1852</v>
      </c>
      <c r="R223" s="2">
        <v>1</v>
      </c>
      <c r="S223" s="2">
        <v>1.5498719999999999</v>
      </c>
    </row>
    <row r="224" spans="16:19" x14ac:dyDescent="0.3">
      <c r="P224" s="2" t="s">
        <v>115</v>
      </c>
      <c r="Q224" s="2" t="s">
        <v>643</v>
      </c>
      <c r="R224" s="2">
        <v>45.630000000000017</v>
      </c>
      <c r="S224" s="2">
        <v>2.2228500000000002</v>
      </c>
    </row>
    <row r="225" spans="16:19" x14ac:dyDescent="0.3">
      <c r="P225" s="2" t="s">
        <v>115</v>
      </c>
      <c r="Q225" s="2" t="s">
        <v>644</v>
      </c>
      <c r="R225" s="2">
        <v>20.079999999999998</v>
      </c>
      <c r="S225" s="2">
        <v>0.91498699999999999</v>
      </c>
    </row>
    <row r="226" spans="16:19" x14ac:dyDescent="0.3">
      <c r="P226" s="2" t="s">
        <v>117</v>
      </c>
      <c r="Q226" s="2" t="s">
        <v>645</v>
      </c>
      <c r="R226" s="2">
        <v>100.00000000000003</v>
      </c>
      <c r="S226" s="2">
        <v>628.62869699999999</v>
      </c>
    </row>
    <row r="227" spans="16:19" x14ac:dyDescent="0.3">
      <c r="P227" s="2" t="s">
        <v>119</v>
      </c>
      <c r="Q227" s="2" t="s">
        <v>646</v>
      </c>
      <c r="R227" s="2">
        <v>524.26699999999983</v>
      </c>
      <c r="S227" s="2">
        <v>2768.6340359999995</v>
      </c>
    </row>
    <row r="228" spans="16:19" x14ac:dyDescent="0.3">
      <c r="P228" s="2" t="s">
        <v>119</v>
      </c>
      <c r="Q228" s="2" t="s">
        <v>647</v>
      </c>
      <c r="R228" s="2">
        <v>979.00000000000034</v>
      </c>
      <c r="S228" s="2">
        <v>6317.4726419999997</v>
      </c>
    </row>
    <row r="229" spans="16:19" x14ac:dyDescent="0.3">
      <c r="P229" s="2" t="s">
        <v>119</v>
      </c>
      <c r="Q229" s="2" t="s">
        <v>648</v>
      </c>
      <c r="R229" s="2">
        <v>306.59999999999997</v>
      </c>
      <c r="S229" s="2">
        <v>2300.4735590000005</v>
      </c>
    </row>
    <row r="230" spans="16:19" x14ac:dyDescent="0.3">
      <c r="P230" s="2" t="s">
        <v>1629</v>
      </c>
      <c r="Q230" s="2" t="s">
        <v>1630</v>
      </c>
      <c r="R230" s="2">
        <v>93.730000000000047</v>
      </c>
      <c r="S230" s="2">
        <v>374.83601599999997</v>
      </c>
    </row>
    <row r="231" spans="16:19" x14ac:dyDescent="0.3">
      <c r="P231" s="2" t="s">
        <v>121</v>
      </c>
      <c r="Q231" s="2" t="s">
        <v>649</v>
      </c>
      <c r="R231" s="2">
        <v>3.799999999999998</v>
      </c>
      <c r="S231" s="2">
        <v>22.988769999999999</v>
      </c>
    </row>
    <row r="232" spans="16:19" x14ac:dyDescent="0.3">
      <c r="P232" s="2" t="s">
        <v>1587</v>
      </c>
      <c r="Q232" s="2" t="s">
        <v>1626</v>
      </c>
      <c r="R232" s="2">
        <v>20</v>
      </c>
      <c r="S232" s="2">
        <v>45.751503</v>
      </c>
    </row>
    <row r="233" spans="16:19" x14ac:dyDescent="0.3">
      <c r="P233" s="2" t="s">
        <v>123</v>
      </c>
      <c r="Q233" s="2" t="s">
        <v>650</v>
      </c>
      <c r="R233" s="2">
        <v>16</v>
      </c>
      <c r="S233" s="2">
        <v>47.631478000000001</v>
      </c>
    </row>
    <row r="234" spans="16:19" x14ac:dyDescent="0.3">
      <c r="P234" s="2" t="s">
        <v>1204</v>
      </c>
      <c r="Q234" s="2" t="s">
        <v>1456</v>
      </c>
      <c r="R234" s="2">
        <v>0.1</v>
      </c>
      <c r="S234" s="2">
        <v>0</v>
      </c>
    </row>
    <row r="235" spans="16:19" x14ac:dyDescent="0.3">
      <c r="P235" s="2" t="s">
        <v>1204</v>
      </c>
      <c r="Q235" s="2" t="s">
        <v>1499</v>
      </c>
      <c r="R235" s="2">
        <v>0.21</v>
      </c>
      <c r="S235" s="2">
        <v>0</v>
      </c>
    </row>
    <row r="236" spans="16:19" x14ac:dyDescent="0.3">
      <c r="P236" s="2" t="s">
        <v>1204</v>
      </c>
      <c r="Q236" s="2" t="s">
        <v>1500</v>
      </c>
      <c r="R236" s="2">
        <v>0.21</v>
      </c>
      <c r="S236" s="2">
        <v>0</v>
      </c>
    </row>
    <row r="237" spans="16:19" x14ac:dyDescent="0.3">
      <c r="P237" s="2" t="s">
        <v>1204</v>
      </c>
      <c r="Q237" s="2" t="s">
        <v>1501</v>
      </c>
      <c r="R237" s="2">
        <v>5.5E-2</v>
      </c>
      <c r="S237" s="2">
        <v>0</v>
      </c>
    </row>
    <row r="238" spans="16:19" x14ac:dyDescent="0.3">
      <c r="P238" s="2" t="s">
        <v>1204</v>
      </c>
      <c r="Q238" s="2" t="s">
        <v>1495</v>
      </c>
      <c r="R238" s="2">
        <v>0.52</v>
      </c>
      <c r="S238" s="2">
        <v>0</v>
      </c>
    </row>
    <row r="239" spans="16:19" x14ac:dyDescent="0.3">
      <c r="P239" s="2" t="s">
        <v>1204</v>
      </c>
      <c r="Q239" s="2" t="s">
        <v>1496</v>
      </c>
      <c r="R239" s="2">
        <v>3.4000000000000002E-2</v>
      </c>
      <c r="S239" s="2">
        <v>0</v>
      </c>
    </row>
    <row r="240" spans="16:19" x14ac:dyDescent="0.3">
      <c r="P240" s="2" t="s">
        <v>1204</v>
      </c>
      <c r="Q240" s="2" t="s">
        <v>1497</v>
      </c>
      <c r="R240" s="2">
        <v>0.14000000000000001</v>
      </c>
      <c r="S240" s="2">
        <v>0</v>
      </c>
    </row>
    <row r="241" spans="16:19" x14ac:dyDescent="0.3">
      <c r="P241" s="2" t="s">
        <v>1204</v>
      </c>
      <c r="Q241" s="2" t="s">
        <v>1498</v>
      </c>
      <c r="R241" s="2">
        <v>9.6000000000000002E-2</v>
      </c>
      <c r="S241" s="2">
        <v>0</v>
      </c>
    </row>
    <row r="242" spans="16:19" x14ac:dyDescent="0.3">
      <c r="P242" s="2" t="s">
        <v>1204</v>
      </c>
      <c r="Q242" s="2" t="s">
        <v>1513</v>
      </c>
      <c r="R242" s="2">
        <v>0.45</v>
      </c>
      <c r="S242" s="2">
        <v>0.78839999999999999</v>
      </c>
    </row>
    <row r="243" spans="16:19" x14ac:dyDescent="0.3">
      <c r="P243" s="2" t="s">
        <v>1204</v>
      </c>
      <c r="Q243" s="2" t="s">
        <v>1502</v>
      </c>
      <c r="R243" s="2">
        <v>0.25</v>
      </c>
      <c r="S243" s="2">
        <v>0.438</v>
      </c>
    </row>
    <row r="244" spans="16:19" x14ac:dyDescent="0.3">
      <c r="P244" s="2" t="s">
        <v>1204</v>
      </c>
      <c r="Q244" s="2" t="s">
        <v>1437</v>
      </c>
      <c r="R244" s="2">
        <v>2.5000000000000001E-2</v>
      </c>
      <c r="S244" s="2">
        <v>8.7599999999999997E-2</v>
      </c>
    </row>
    <row r="245" spans="16:19" x14ac:dyDescent="0.3">
      <c r="P245" s="2" t="s">
        <v>1204</v>
      </c>
      <c r="Q245" s="2" t="s">
        <v>1564</v>
      </c>
      <c r="R245" s="2">
        <v>0.1</v>
      </c>
      <c r="S245" s="2">
        <v>0.35039999999999999</v>
      </c>
    </row>
    <row r="246" spans="16:19" x14ac:dyDescent="0.3">
      <c r="P246" s="2" t="s">
        <v>1204</v>
      </c>
      <c r="Q246" s="2" t="s">
        <v>1557</v>
      </c>
      <c r="R246" s="2">
        <v>0.16</v>
      </c>
      <c r="S246" s="2">
        <v>0.56064000000000003</v>
      </c>
    </row>
    <row r="247" spans="16:19" x14ac:dyDescent="0.3">
      <c r="P247" s="2" t="s">
        <v>1204</v>
      </c>
      <c r="Q247" s="2" t="s">
        <v>1545</v>
      </c>
      <c r="R247" s="2">
        <v>0.1</v>
      </c>
      <c r="S247" s="2">
        <v>0.35039999999999999</v>
      </c>
    </row>
    <row r="248" spans="16:19" x14ac:dyDescent="0.3">
      <c r="P248" s="2" t="s">
        <v>1204</v>
      </c>
      <c r="Q248" s="2" t="s">
        <v>1541</v>
      </c>
      <c r="R248" s="2">
        <v>0.15</v>
      </c>
      <c r="S248" s="2">
        <v>0.52560000000000007</v>
      </c>
    </row>
    <row r="249" spans="16:19" x14ac:dyDescent="0.3">
      <c r="P249" s="2" t="s">
        <v>1204</v>
      </c>
      <c r="Q249" s="2" t="s">
        <v>1548</v>
      </c>
      <c r="R249" s="2">
        <v>0.1</v>
      </c>
      <c r="S249" s="2">
        <v>0.35039999999999999</v>
      </c>
    </row>
    <row r="250" spans="16:19" x14ac:dyDescent="0.3">
      <c r="P250" s="2" t="s">
        <v>1204</v>
      </c>
      <c r="Q250" s="2" t="s">
        <v>1539</v>
      </c>
      <c r="R250" s="2">
        <v>0.1</v>
      </c>
      <c r="S250" s="2">
        <v>0.35039999999999999</v>
      </c>
    </row>
    <row r="251" spans="16:19" x14ac:dyDescent="0.3">
      <c r="P251" s="2" t="s">
        <v>1204</v>
      </c>
      <c r="Q251" s="2" t="s">
        <v>1546</v>
      </c>
      <c r="R251" s="2">
        <v>0.1</v>
      </c>
      <c r="S251" s="2">
        <v>0.35039999999999999</v>
      </c>
    </row>
    <row r="252" spans="16:19" x14ac:dyDescent="0.3">
      <c r="P252" s="2" t="s">
        <v>1204</v>
      </c>
      <c r="Q252" s="2" t="s">
        <v>1547</v>
      </c>
      <c r="R252" s="2">
        <v>0.1</v>
      </c>
      <c r="S252" s="2">
        <v>0.35039999999999999</v>
      </c>
    </row>
    <row r="253" spans="16:19" x14ac:dyDescent="0.3">
      <c r="P253" s="2" t="s">
        <v>1204</v>
      </c>
      <c r="Q253" s="2" t="s">
        <v>1565</v>
      </c>
      <c r="R253" s="2">
        <v>0.35</v>
      </c>
      <c r="S253" s="2">
        <v>1.2264000000000002</v>
      </c>
    </row>
    <row r="254" spans="16:19" x14ac:dyDescent="0.3">
      <c r="P254" s="2" t="s">
        <v>1204</v>
      </c>
      <c r="Q254" s="2" t="s">
        <v>1562</v>
      </c>
      <c r="R254" s="2">
        <v>0.16800000000000001</v>
      </c>
      <c r="S254" s="2">
        <v>0.58867200000000008</v>
      </c>
    </row>
    <row r="255" spans="16:19" x14ac:dyDescent="0.3">
      <c r="P255" s="2" t="s">
        <v>1204</v>
      </c>
      <c r="Q255" s="2" t="s">
        <v>1556</v>
      </c>
      <c r="R255" s="2">
        <v>0.27</v>
      </c>
      <c r="S255" s="2">
        <v>0.94608000000000003</v>
      </c>
    </row>
    <row r="256" spans="16:19" x14ac:dyDescent="0.3">
      <c r="P256" s="2" t="s">
        <v>1204</v>
      </c>
      <c r="Q256" s="2" t="s">
        <v>1549</v>
      </c>
      <c r="R256" s="2">
        <v>0.3</v>
      </c>
      <c r="S256" s="2">
        <v>1.0512000000000001</v>
      </c>
    </row>
    <row r="257" spans="16:19" x14ac:dyDescent="0.3">
      <c r="P257" s="2" t="s">
        <v>1204</v>
      </c>
      <c r="Q257" s="2" t="s">
        <v>1542</v>
      </c>
      <c r="R257" s="2">
        <v>0.3</v>
      </c>
      <c r="S257" s="2">
        <v>1.0512000000000001</v>
      </c>
    </row>
    <row r="258" spans="16:19" x14ac:dyDescent="0.3">
      <c r="P258" s="2" t="s">
        <v>1204</v>
      </c>
      <c r="Q258" s="2" t="s">
        <v>1555</v>
      </c>
      <c r="R258" s="2">
        <v>0.3</v>
      </c>
      <c r="S258" s="2">
        <v>1.0512000000000001</v>
      </c>
    </row>
    <row r="259" spans="16:19" x14ac:dyDescent="0.3">
      <c r="P259" s="2" t="s">
        <v>1204</v>
      </c>
      <c r="Q259" s="2" t="s">
        <v>1568</v>
      </c>
      <c r="R259" s="2">
        <v>0.23</v>
      </c>
      <c r="S259" s="2">
        <v>0.80591999999999997</v>
      </c>
    </row>
    <row r="260" spans="16:19" x14ac:dyDescent="0.3">
      <c r="P260" s="2" t="s">
        <v>1204</v>
      </c>
      <c r="Q260" s="2" t="s">
        <v>1566</v>
      </c>
      <c r="R260" s="2">
        <v>0.2</v>
      </c>
      <c r="S260" s="2">
        <v>0.70079999999999998</v>
      </c>
    </row>
    <row r="261" spans="16:19" x14ac:dyDescent="0.3">
      <c r="P261" s="2" t="s">
        <v>1204</v>
      </c>
      <c r="Q261" s="2" t="s">
        <v>1559</v>
      </c>
      <c r="R261" s="2">
        <v>0.15</v>
      </c>
      <c r="S261" s="2">
        <v>0.52560000000000007</v>
      </c>
    </row>
    <row r="262" spans="16:19" x14ac:dyDescent="0.3">
      <c r="P262" s="2" t="s">
        <v>1204</v>
      </c>
      <c r="Q262" s="2" t="s">
        <v>1552</v>
      </c>
      <c r="R262" s="2">
        <v>0.1</v>
      </c>
      <c r="S262" s="2">
        <v>0.35039999999999999</v>
      </c>
    </row>
    <row r="263" spans="16:19" x14ac:dyDescent="0.3">
      <c r="P263" s="2" t="s">
        <v>1204</v>
      </c>
      <c r="Q263" s="2" t="s">
        <v>1558</v>
      </c>
      <c r="R263" s="2">
        <v>0.3</v>
      </c>
      <c r="S263" s="2">
        <v>1.0512000000000001</v>
      </c>
    </row>
    <row r="264" spans="16:19" x14ac:dyDescent="0.3">
      <c r="P264" s="2" t="s">
        <v>1204</v>
      </c>
      <c r="Q264" s="2" t="s">
        <v>1560</v>
      </c>
      <c r="R264" s="2">
        <v>0.2</v>
      </c>
      <c r="S264" s="2">
        <v>0.70079999999999998</v>
      </c>
    </row>
    <row r="265" spans="16:19" x14ac:dyDescent="0.3">
      <c r="P265" s="2" t="s">
        <v>1204</v>
      </c>
      <c r="Q265" s="2" t="s">
        <v>1561</v>
      </c>
      <c r="R265" s="2">
        <v>0.12</v>
      </c>
      <c r="S265" s="2">
        <v>0.42048000000000002</v>
      </c>
    </row>
    <row r="266" spans="16:19" x14ac:dyDescent="0.3">
      <c r="P266" s="2" t="s">
        <v>1204</v>
      </c>
      <c r="Q266" s="2" t="s">
        <v>1551</v>
      </c>
      <c r="R266" s="2">
        <v>0.08</v>
      </c>
      <c r="S266" s="2">
        <v>0.28032000000000001</v>
      </c>
    </row>
    <row r="267" spans="16:19" x14ac:dyDescent="0.3">
      <c r="P267" s="2" t="s">
        <v>1204</v>
      </c>
      <c r="Q267" s="2" t="s">
        <v>1550</v>
      </c>
      <c r="R267" s="2">
        <v>0.2</v>
      </c>
      <c r="S267" s="2">
        <v>0.70079999999999998</v>
      </c>
    </row>
    <row r="268" spans="16:19" x14ac:dyDescent="0.3">
      <c r="P268" s="2" t="s">
        <v>1204</v>
      </c>
      <c r="Q268" s="2" t="s">
        <v>1543</v>
      </c>
      <c r="R268" s="2">
        <v>0.1</v>
      </c>
      <c r="S268" s="2">
        <v>0</v>
      </c>
    </row>
    <row r="269" spans="16:19" x14ac:dyDescent="0.3">
      <c r="P269" s="2" t="s">
        <v>1204</v>
      </c>
      <c r="Q269" s="2" t="s">
        <v>1540</v>
      </c>
      <c r="R269" s="2">
        <v>6.5000000000000002E-2</v>
      </c>
      <c r="S269" s="2">
        <v>0.22775999999999999</v>
      </c>
    </row>
    <row r="270" spans="16:19" x14ac:dyDescent="0.3">
      <c r="P270" s="2" t="s">
        <v>1204</v>
      </c>
      <c r="Q270" s="2" t="s">
        <v>1544</v>
      </c>
      <c r="R270" s="2">
        <v>7.0000000000000007E-2</v>
      </c>
      <c r="S270" s="2">
        <v>0.24528</v>
      </c>
    </row>
    <row r="271" spans="16:19" x14ac:dyDescent="0.3">
      <c r="P271" s="2" t="s">
        <v>1204</v>
      </c>
      <c r="Q271" s="2" t="s">
        <v>1553</v>
      </c>
      <c r="R271" s="2">
        <v>0.25</v>
      </c>
      <c r="S271" s="2">
        <v>0.876</v>
      </c>
    </row>
    <row r="272" spans="16:19" x14ac:dyDescent="0.3">
      <c r="P272" s="2" t="s">
        <v>1204</v>
      </c>
      <c r="Q272" s="2" t="s">
        <v>1438</v>
      </c>
      <c r="R272" s="2">
        <v>0.06</v>
      </c>
      <c r="S272" s="2">
        <v>0.21024000000000001</v>
      </c>
    </row>
    <row r="273" spans="16:19" x14ac:dyDescent="0.3">
      <c r="P273" s="2" t="s">
        <v>1204</v>
      </c>
      <c r="Q273" s="2" t="s">
        <v>1523</v>
      </c>
      <c r="R273" s="2">
        <v>0.1</v>
      </c>
      <c r="S273" s="2">
        <v>0.35039999999999999</v>
      </c>
    </row>
    <row r="274" spans="16:19" x14ac:dyDescent="0.3">
      <c r="P274" s="2" t="s">
        <v>1204</v>
      </c>
      <c r="Q274" s="2" t="s">
        <v>1517</v>
      </c>
      <c r="R274" s="2">
        <v>0.14000000000000001</v>
      </c>
      <c r="S274" s="2">
        <v>0.49056</v>
      </c>
    </row>
    <row r="275" spans="16:19" x14ac:dyDescent="0.3">
      <c r="P275" s="2" t="s">
        <v>1204</v>
      </c>
      <c r="Q275" s="2" t="s">
        <v>1524</v>
      </c>
      <c r="R275" s="2">
        <v>0.15</v>
      </c>
      <c r="S275" s="2">
        <v>0.52560000000000007</v>
      </c>
    </row>
    <row r="276" spans="16:19" x14ac:dyDescent="0.3">
      <c r="P276" s="2" t="s">
        <v>1204</v>
      </c>
      <c r="Q276" s="2" t="s">
        <v>1528</v>
      </c>
      <c r="R276" s="2">
        <v>0.41</v>
      </c>
      <c r="S276" s="2">
        <v>1.4366400000000001</v>
      </c>
    </row>
    <row r="277" spans="16:19" x14ac:dyDescent="0.3">
      <c r="P277" s="2" t="s">
        <v>1204</v>
      </c>
      <c r="Q277" s="2" t="s">
        <v>1433</v>
      </c>
      <c r="R277" s="2">
        <v>0.28000000000000003</v>
      </c>
      <c r="S277" s="2">
        <v>0</v>
      </c>
    </row>
    <row r="278" spans="16:19" x14ac:dyDescent="0.3">
      <c r="P278" s="2" t="s">
        <v>1204</v>
      </c>
      <c r="Q278" s="2" t="s">
        <v>1432</v>
      </c>
      <c r="R278" s="2">
        <v>0.2</v>
      </c>
      <c r="S278" s="2">
        <v>0.70079999999999998</v>
      </c>
    </row>
    <row r="279" spans="16:19" x14ac:dyDescent="0.3">
      <c r="P279" s="2" t="s">
        <v>1204</v>
      </c>
      <c r="Q279" s="2" t="s">
        <v>1567</v>
      </c>
      <c r="R279" s="2">
        <v>0.15</v>
      </c>
      <c r="S279" s="2">
        <v>0.52560000000000007</v>
      </c>
    </row>
    <row r="280" spans="16:19" x14ac:dyDescent="0.3">
      <c r="P280" s="2" t="s">
        <v>1204</v>
      </c>
      <c r="Q280" s="2" t="s">
        <v>1518</v>
      </c>
      <c r="R280" s="2">
        <v>0.13</v>
      </c>
      <c r="S280" s="2">
        <v>0.45551999999999998</v>
      </c>
    </row>
    <row r="281" spans="16:19" x14ac:dyDescent="0.3">
      <c r="P281" s="2" t="s">
        <v>1204</v>
      </c>
      <c r="Q281" s="2" t="s">
        <v>1449</v>
      </c>
      <c r="R281" s="2">
        <v>0.06</v>
      </c>
      <c r="S281" s="2">
        <v>0.21024000000000001</v>
      </c>
    </row>
    <row r="282" spans="16:19" x14ac:dyDescent="0.3">
      <c r="P282" s="2" t="s">
        <v>1204</v>
      </c>
      <c r="Q282" s="2" t="s">
        <v>1442</v>
      </c>
      <c r="R282" s="2">
        <v>0.06</v>
      </c>
      <c r="S282" s="2">
        <v>0.21024000000000001</v>
      </c>
    </row>
    <row r="283" spans="16:19" x14ac:dyDescent="0.3">
      <c r="P283" s="2" t="s">
        <v>1204</v>
      </c>
      <c r="Q283" s="2" t="s">
        <v>1519</v>
      </c>
      <c r="R283" s="2">
        <v>0.28000000000000003</v>
      </c>
      <c r="S283" s="2">
        <v>0.98111999999999999</v>
      </c>
    </row>
    <row r="284" spans="16:19" x14ac:dyDescent="0.3">
      <c r="P284" s="2" t="s">
        <v>1204</v>
      </c>
      <c r="Q284" s="2" t="s">
        <v>1439</v>
      </c>
      <c r="R284" s="2">
        <v>6.0000000000000001E-3</v>
      </c>
      <c r="S284" s="2">
        <v>2.1024000000000001E-2</v>
      </c>
    </row>
    <row r="285" spans="16:19" x14ac:dyDescent="0.3">
      <c r="P285" s="2" t="s">
        <v>1204</v>
      </c>
      <c r="Q285" s="2" t="s">
        <v>1538</v>
      </c>
      <c r="R285" s="2">
        <v>0.1</v>
      </c>
      <c r="S285" s="2">
        <v>0.35039999999999999</v>
      </c>
    </row>
    <row r="286" spans="16:19" x14ac:dyDescent="0.3">
      <c r="P286" s="2" t="s">
        <v>1204</v>
      </c>
      <c r="Q286" s="2" t="s">
        <v>1440</v>
      </c>
      <c r="R286" s="2">
        <v>0.05</v>
      </c>
      <c r="S286" s="2">
        <v>0.17519999999999999</v>
      </c>
    </row>
    <row r="287" spans="16:19" x14ac:dyDescent="0.3">
      <c r="P287" s="2" t="s">
        <v>1204</v>
      </c>
      <c r="Q287" s="2" t="s">
        <v>1554</v>
      </c>
      <c r="R287" s="2">
        <v>0.6</v>
      </c>
      <c r="S287" s="2">
        <v>2.1024000000000003</v>
      </c>
    </row>
    <row r="288" spans="16:19" x14ac:dyDescent="0.3">
      <c r="P288" s="2" t="s">
        <v>1204</v>
      </c>
      <c r="Q288" s="2" t="s">
        <v>1563</v>
      </c>
      <c r="R288" s="2">
        <v>0.1</v>
      </c>
      <c r="S288" s="2">
        <v>0.35039999999999999</v>
      </c>
    </row>
    <row r="289" spans="16:19" x14ac:dyDescent="0.3">
      <c r="P289" s="2" t="s">
        <v>1204</v>
      </c>
      <c r="Q289" s="2" t="s">
        <v>1467</v>
      </c>
      <c r="R289" s="2">
        <v>0.1</v>
      </c>
      <c r="S289" s="2">
        <v>0</v>
      </c>
    </row>
    <row r="290" spans="16:19" x14ac:dyDescent="0.3">
      <c r="P290" s="2" t="s">
        <v>1204</v>
      </c>
      <c r="Q290" s="2" t="s">
        <v>1446</v>
      </c>
      <c r="R290" s="2">
        <v>0.04</v>
      </c>
      <c r="S290" s="2">
        <v>7.0080000000000003E-2</v>
      </c>
    </row>
    <row r="291" spans="16:19" x14ac:dyDescent="0.3">
      <c r="P291" s="2" t="s">
        <v>1204</v>
      </c>
      <c r="Q291" s="2" t="s">
        <v>1457</v>
      </c>
      <c r="R291" s="2">
        <v>0.09</v>
      </c>
      <c r="S291" s="2">
        <v>0.15768000000000001</v>
      </c>
    </row>
    <row r="292" spans="16:19" x14ac:dyDescent="0.3">
      <c r="P292" s="2" t="s">
        <v>1204</v>
      </c>
      <c r="Q292" s="2" t="s">
        <v>1516</v>
      </c>
      <c r="R292" s="2">
        <v>0.1</v>
      </c>
      <c r="S292" s="2">
        <v>0.17519999999999999</v>
      </c>
    </row>
    <row r="293" spans="16:19" x14ac:dyDescent="0.3">
      <c r="P293" s="2" t="s">
        <v>1204</v>
      </c>
      <c r="Q293" s="2" t="s">
        <v>1434</v>
      </c>
      <c r="R293" s="2">
        <v>0.05</v>
      </c>
      <c r="S293" s="2">
        <v>0</v>
      </c>
    </row>
    <row r="294" spans="16:19" x14ac:dyDescent="0.3">
      <c r="P294" s="2" t="s">
        <v>1204</v>
      </c>
      <c r="Q294" s="2" t="s">
        <v>1458</v>
      </c>
      <c r="R294" s="2">
        <v>0.09</v>
      </c>
      <c r="S294" s="2">
        <v>0.15768000000000001</v>
      </c>
    </row>
    <row r="295" spans="16:19" x14ac:dyDescent="0.3">
      <c r="P295" s="2" t="s">
        <v>1204</v>
      </c>
      <c r="Q295" s="2" t="s">
        <v>1534</v>
      </c>
      <c r="R295" s="2">
        <v>0.2</v>
      </c>
      <c r="S295" s="2">
        <v>0.35039999999999999</v>
      </c>
    </row>
    <row r="296" spans="16:19" x14ac:dyDescent="0.3">
      <c r="P296" s="2" t="s">
        <v>1204</v>
      </c>
      <c r="Q296" s="2" t="s">
        <v>1475</v>
      </c>
      <c r="R296" s="2">
        <v>0.05</v>
      </c>
      <c r="S296" s="2">
        <v>8.7599999999999997E-2</v>
      </c>
    </row>
    <row r="297" spans="16:19" x14ac:dyDescent="0.3">
      <c r="P297" s="2" t="s">
        <v>1204</v>
      </c>
      <c r="Q297" s="2" t="s">
        <v>1444</v>
      </c>
      <c r="R297" s="2">
        <v>0.06</v>
      </c>
      <c r="S297" s="2">
        <v>0.10512000000000001</v>
      </c>
    </row>
    <row r="298" spans="16:19" x14ac:dyDescent="0.3">
      <c r="P298" s="2" t="s">
        <v>1204</v>
      </c>
      <c r="Q298" s="2" t="s">
        <v>1476</v>
      </c>
      <c r="R298" s="2">
        <v>0.2</v>
      </c>
      <c r="S298" s="2">
        <v>0.35039999999999999</v>
      </c>
    </row>
    <row r="299" spans="16:19" x14ac:dyDescent="0.3">
      <c r="P299" s="2" t="s">
        <v>1204</v>
      </c>
      <c r="Q299" s="2" t="s">
        <v>1477</v>
      </c>
      <c r="R299" s="2">
        <v>8.5999999999999993E-2</v>
      </c>
      <c r="S299" s="2">
        <v>0.150672</v>
      </c>
    </row>
    <row r="300" spans="16:19" x14ac:dyDescent="0.3">
      <c r="P300" s="2" t="s">
        <v>1204</v>
      </c>
      <c r="Q300" s="2" t="s">
        <v>1478</v>
      </c>
      <c r="R300" s="2">
        <v>0.2</v>
      </c>
      <c r="S300" s="2">
        <v>0.35039999999999999</v>
      </c>
    </row>
    <row r="301" spans="16:19" x14ac:dyDescent="0.3">
      <c r="P301" s="2" t="s">
        <v>1204</v>
      </c>
      <c r="Q301" s="2" t="s">
        <v>1479</v>
      </c>
      <c r="R301" s="2">
        <v>5.2999999999999999E-2</v>
      </c>
      <c r="S301" s="2">
        <v>9.2855999999999994E-2</v>
      </c>
    </row>
    <row r="302" spans="16:19" x14ac:dyDescent="0.3">
      <c r="P302" s="2" t="s">
        <v>1204</v>
      </c>
      <c r="Q302" s="2" t="s">
        <v>1480</v>
      </c>
      <c r="R302" s="2">
        <v>0.1</v>
      </c>
      <c r="S302" s="2">
        <v>0.17519999999999999</v>
      </c>
    </row>
    <row r="303" spans="16:19" x14ac:dyDescent="0.3">
      <c r="P303" s="2" t="s">
        <v>1204</v>
      </c>
      <c r="Q303" s="2" t="s">
        <v>1451</v>
      </c>
      <c r="R303" s="2">
        <v>0.20499999999999999</v>
      </c>
      <c r="S303" s="2">
        <v>0.35916000000000003</v>
      </c>
    </row>
    <row r="304" spans="16:19" x14ac:dyDescent="0.3">
      <c r="P304" s="2" t="s">
        <v>1204</v>
      </c>
      <c r="Q304" s="2" t="s">
        <v>1452</v>
      </c>
      <c r="R304" s="2">
        <v>0.3</v>
      </c>
      <c r="S304" s="2">
        <v>0.52560000000000007</v>
      </c>
    </row>
    <row r="305" spans="16:19" x14ac:dyDescent="0.3">
      <c r="P305" s="2" t="s">
        <v>1204</v>
      </c>
      <c r="Q305" s="2" t="s">
        <v>1453</v>
      </c>
      <c r="R305" s="2">
        <v>0.3</v>
      </c>
      <c r="S305" s="2">
        <v>0.52560000000000007</v>
      </c>
    </row>
    <row r="306" spans="16:19" x14ac:dyDescent="0.3">
      <c r="P306" s="2" t="s">
        <v>1204</v>
      </c>
      <c r="Q306" s="2" t="s">
        <v>1454</v>
      </c>
      <c r="R306" s="2">
        <v>3.5000000000000003E-2</v>
      </c>
      <c r="S306" s="2">
        <v>6.132E-2</v>
      </c>
    </row>
    <row r="307" spans="16:19" x14ac:dyDescent="0.3">
      <c r="P307" s="2" t="s">
        <v>1204</v>
      </c>
      <c r="Q307" s="2" t="s">
        <v>1455</v>
      </c>
      <c r="R307" s="2">
        <v>0.15</v>
      </c>
      <c r="S307" s="2">
        <v>0.26280000000000003</v>
      </c>
    </row>
    <row r="308" spans="16:19" x14ac:dyDescent="0.3">
      <c r="P308" s="2" t="s">
        <v>1204</v>
      </c>
      <c r="Q308" s="2" t="s">
        <v>1459</v>
      </c>
      <c r="R308" s="2">
        <v>0.09</v>
      </c>
      <c r="S308" s="2">
        <v>0.15768000000000001</v>
      </c>
    </row>
    <row r="309" spans="16:19" x14ac:dyDescent="0.3">
      <c r="P309" s="2" t="s">
        <v>1204</v>
      </c>
      <c r="Q309" s="2" t="s">
        <v>1468</v>
      </c>
      <c r="R309" s="2">
        <v>0.125</v>
      </c>
      <c r="S309" s="2">
        <v>0</v>
      </c>
    </row>
    <row r="310" spans="16:19" x14ac:dyDescent="0.3">
      <c r="P310" s="2" t="s">
        <v>1204</v>
      </c>
      <c r="Q310" s="2" t="s">
        <v>1460</v>
      </c>
      <c r="R310" s="2">
        <v>0.09</v>
      </c>
      <c r="S310" s="2">
        <v>0.15768000000000001</v>
      </c>
    </row>
    <row r="311" spans="16:19" x14ac:dyDescent="0.3">
      <c r="P311" s="2" t="s">
        <v>1204</v>
      </c>
      <c r="Q311" s="2" t="s">
        <v>1469</v>
      </c>
      <c r="R311" s="2">
        <v>0.18</v>
      </c>
      <c r="S311" s="2">
        <v>0</v>
      </c>
    </row>
    <row r="312" spans="16:19" x14ac:dyDescent="0.3">
      <c r="P312" s="2" t="s">
        <v>1204</v>
      </c>
      <c r="Q312" s="2" t="s">
        <v>1441</v>
      </c>
      <c r="R312" s="2">
        <v>0.14399999999999999</v>
      </c>
      <c r="S312" s="2">
        <v>0.25228799999999996</v>
      </c>
    </row>
    <row r="313" spans="16:19" x14ac:dyDescent="0.3">
      <c r="P313" s="2" t="s">
        <v>1204</v>
      </c>
      <c r="Q313" s="2" t="s">
        <v>1470</v>
      </c>
      <c r="R313" s="2">
        <v>0.05</v>
      </c>
      <c r="S313" s="2">
        <v>0</v>
      </c>
    </row>
    <row r="314" spans="16:19" x14ac:dyDescent="0.3">
      <c r="P314" s="2" t="s">
        <v>1204</v>
      </c>
      <c r="Q314" s="2" t="s">
        <v>392</v>
      </c>
      <c r="R314" s="2">
        <v>0.55000000000000004</v>
      </c>
      <c r="S314" s="2">
        <v>0</v>
      </c>
    </row>
    <row r="315" spans="16:19" x14ac:dyDescent="0.3">
      <c r="P315" s="2" t="s">
        <v>1204</v>
      </c>
      <c r="Q315" s="2" t="s">
        <v>1525</v>
      </c>
      <c r="R315" s="2">
        <v>0.2</v>
      </c>
      <c r="S315" s="2">
        <v>0.35039999999999999</v>
      </c>
    </row>
    <row r="316" spans="16:19" x14ac:dyDescent="0.3">
      <c r="P316" s="2" t="s">
        <v>1204</v>
      </c>
      <c r="Q316" s="2" t="s">
        <v>1436</v>
      </c>
      <c r="R316" s="2">
        <v>0.1</v>
      </c>
      <c r="S316" s="2">
        <v>0</v>
      </c>
    </row>
    <row r="317" spans="16:19" x14ac:dyDescent="0.3">
      <c r="P317" s="2" t="s">
        <v>1204</v>
      </c>
      <c r="Q317" s="2" t="s">
        <v>1526</v>
      </c>
      <c r="R317" s="2">
        <v>0.1</v>
      </c>
      <c r="S317" s="2">
        <v>0.17519999999999999</v>
      </c>
    </row>
    <row r="318" spans="16:19" x14ac:dyDescent="0.3">
      <c r="P318" s="2" t="s">
        <v>1204</v>
      </c>
      <c r="Q318" s="2" t="s">
        <v>1447</v>
      </c>
      <c r="R318" s="2">
        <v>0.27500000000000002</v>
      </c>
      <c r="S318" s="2">
        <v>0.48180000000000001</v>
      </c>
    </row>
    <row r="319" spans="16:19" x14ac:dyDescent="0.3">
      <c r="P319" s="2" t="s">
        <v>1204</v>
      </c>
      <c r="Q319" s="2" t="s">
        <v>1482</v>
      </c>
      <c r="R319" s="2">
        <v>0.5</v>
      </c>
      <c r="S319" s="2">
        <v>0.876</v>
      </c>
    </row>
    <row r="320" spans="16:19" x14ac:dyDescent="0.3">
      <c r="P320" s="2" t="s">
        <v>1204</v>
      </c>
      <c r="Q320" s="2" t="s">
        <v>1481</v>
      </c>
      <c r="R320" s="2">
        <v>0.38</v>
      </c>
      <c r="S320" s="2">
        <v>0.66576000000000002</v>
      </c>
    </row>
    <row r="321" spans="16:19" x14ac:dyDescent="0.3">
      <c r="P321" s="2" t="s">
        <v>1204</v>
      </c>
      <c r="Q321" s="2" t="s">
        <v>1450</v>
      </c>
      <c r="R321" s="2">
        <v>0.1</v>
      </c>
      <c r="S321" s="2">
        <v>0.17519999999999999</v>
      </c>
    </row>
    <row r="322" spans="16:19" x14ac:dyDescent="0.3">
      <c r="P322" s="2" t="s">
        <v>1204</v>
      </c>
      <c r="Q322" s="2" t="s">
        <v>1483</v>
      </c>
      <c r="R322" s="2">
        <v>0.3</v>
      </c>
      <c r="S322" s="2">
        <v>0.52560000000000007</v>
      </c>
    </row>
    <row r="323" spans="16:19" x14ac:dyDescent="0.3">
      <c r="P323" s="2" t="s">
        <v>1204</v>
      </c>
      <c r="Q323" s="2" t="s">
        <v>1484</v>
      </c>
      <c r="R323" s="2">
        <v>5.6000000000000001E-2</v>
      </c>
      <c r="S323" s="2">
        <v>9.8112000000000005E-2</v>
      </c>
    </row>
    <row r="324" spans="16:19" x14ac:dyDescent="0.3">
      <c r="P324" s="2" t="s">
        <v>1204</v>
      </c>
      <c r="Q324" s="2" t="s">
        <v>1485</v>
      </c>
      <c r="R324" s="2">
        <v>0.7</v>
      </c>
      <c r="S324" s="2">
        <v>1.2264000000000002</v>
      </c>
    </row>
    <row r="325" spans="16:19" x14ac:dyDescent="0.3">
      <c r="P325" s="2" t="s">
        <v>1204</v>
      </c>
      <c r="Q325" s="2" t="s">
        <v>1486</v>
      </c>
      <c r="R325" s="2">
        <v>0.51300000000000001</v>
      </c>
      <c r="S325" s="2">
        <v>0.89877600000000002</v>
      </c>
    </row>
    <row r="326" spans="16:19" x14ac:dyDescent="0.3">
      <c r="P326" s="2" t="s">
        <v>1204</v>
      </c>
      <c r="Q326" s="2" t="s">
        <v>1487</v>
      </c>
      <c r="R326" s="2">
        <v>0.2</v>
      </c>
      <c r="S326" s="2">
        <v>0.35039999999999999</v>
      </c>
    </row>
    <row r="327" spans="16:19" x14ac:dyDescent="0.3">
      <c r="P327" s="2" t="s">
        <v>1204</v>
      </c>
      <c r="Q327" s="2" t="s">
        <v>1488</v>
      </c>
      <c r="R327" s="2">
        <v>0.2</v>
      </c>
      <c r="S327" s="2">
        <v>0.35039999999999999</v>
      </c>
    </row>
    <row r="328" spans="16:19" x14ac:dyDescent="0.3">
      <c r="P328" s="2" t="s">
        <v>1204</v>
      </c>
      <c r="Q328" s="2" t="s">
        <v>1489</v>
      </c>
      <c r="R328" s="2">
        <v>5.6000000000000001E-2</v>
      </c>
      <c r="S328" s="2">
        <v>9.8112000000000005E-2</v>
      </c>
    </row>
    <row r="329" spans="16:19" x14ac:dyDescent="0.3">
      <c r="P329" s="2" t="s">
        <v>1204</v>
      </c>
      <c r="Q329" s="2" t="s">
        <v>1490</v>
      </c>
      <c r="R329" s="2">
        <v>0.1</v>
      </c>
      <c r="S329" s="2">
        <v>0.17519999999999999</v>
      </c>
    </row>
    <row r="330" spans="16:19" x14ac:dyDescent="0.3">
      <c r="P330" s="2" t="s">
        <v>1204</v>
      </c>
      <c r="Q330" s="2" t="s">
        <v>1491</v>
      </c>
      <c r="R330" s="2">
        <v>0.313</v>
      </c>
      <c r="S330" s="2">
        <v>0.54837599999999997</v>
      </c>
    </row>
    <row r="331" spans="16:19" x14ac:dyDescent="0.3">
      <c r="P331" s="2" t="s">
        <v>1204</v>
      </c>
      <c r="Q331" s="2" t="s">
        <v>1492</v>
      </c>
      <c r="R331" s="2">
        <v>0.05</v>
      </c>
      <c r="S331" s="2">
        <v>8.7599999999999997E-2</v>
      </c>
    </row>
    <row r="332" spans="16:19" x14ac:dyDescent="0.3">
      <c r="P332" s="2" t="s">
        <v>1204</v>
      </c>
      <c r="Q332" s="2" t="s">
        <v>1493</v>
      </c>
      <c r="R332" s="2">
        <v>0.05</v>
      </c>
      <c r="S332" s="2">
        <v>8.7599999999999997E-2</v>
      </c>
    </row>
    <row r="333" spans="16:19" x14ac:dyDescent="0.3">
      <c r="P333" s="2" t="s">
        <v>1204</v>
      </c>
      <c r="Q333" s="2" t="s">
        <v>1494</v>
      </c>
      <c r="R333" s="2">
        <v>2.7E-2</v>
      </c>
      <c r="S333" s="2">
        <v>4.7303999999999999E-2</v>
      </c>
    </row>
    <row r="334" spans="16:19" x14ac:dyDescent="0.3">
      <c r="P334" s="2" t="s">
        <v>1204</v>
      </c>
      <c r="Q334" s="2" t="s">
        <v>1461</v>
      </c>
      <c r="R334" s="2">
        <v>0.09</v>
      </c>
      <c r="S334" s="2">
        <v>0.15768000000000001</v>
      </c>
    </row>
    <row r="335" spans="16:19" x14ac:dyDescent="0.3">
      <c r="P335" s="2" t="s">
        <v>1204</v>
      </c>
      <c r="Q335" s="2" t="s">
        <v>1471</v>
      </c>
      <c r="R335" s="2">
        <v>0.41599999999999998</v>
      </c>
      <c r="S335" s="2">
        <v>0</v>
      </c>
    </row>
    <row r="336" spans="16:19" x14ac:dyDescent="0.3">
      <c r="P336" s="2" t="s">
        <v>1204</v>
      </c>
      <c r="Q336" s="2" t="s">
        <v>1472</v>
      </c>
      <c r="R336" s="2">
        <v>0.183</v>
      </c>
      <c r="S336" s="2">
        <v>0</v>
      </c>
    </row>
    <row r="337" spans="16:19" x14ac:dyDescent="0.3">
      <c r="P337" s="2" t="s">
        <v>1204</v>
      </c>
      <c r="Q337" s="2" t="s">
        <v>1462</v>
      </c>
      <c r="R337" s="2">
        <v>0.12</v>
      </c>
      <c r="S337" s="2">
        <v>0.21024000000000001</v>
      </c>
    </row>
    <row r="338" spans="16:19" x14ac:dyDescent="0.3">
      <c r="P338" s="2" t="s">
        <v>1204</v>
      </c>
      <c r="Q338" s="2" t="s">
        <v>1443</v>
      </c>
      <c r="R338" s="2">
        <v>6.0999999999999999E-2</v>
      </c>
      <c r="S338" s="2">
        <v>0.10687199999999999</v>
      </c>
    </row>
    <row r="339" spans="16:19" x14ac:dyDescent="0.3">
      <c r="P339" s="2" t="s">
        <v>1204</v>
      </c>
      <c r="Q339" s="2" t="s">
        <v>1527</v>
      </c>
      <c r="R339" s="2">
        <v>0.1</v>
      </c>
      <c r="S339" s="2">
        <v>0.17519999999999999</v>
      </c>
    </row>
    <row r="340" spans="16:19" x14ac:dyDescent="0.3">
      <c r="P340" s="2" t="s">
        <v>1204</v>
      </c>
      <c r="Q340" s="2" t="s">
        <v>1448</v>
      </c>
      <c r="R340" s="2">
        <v>0.2</v>
      </c>
      <c r="S340" s="2">
        <v>0.35039999999999999</v>
      </c>
    </row>
    <row r="341" spans="16:19" x14ac:dyDescent="0.3">
      <c r="P341" s="2" t="s">
        <v>1204</v>
      </c>
      <c r="Q341" s="2" t="s">
        <v>1463</v>
      </c>
      <c r="R341" s="2">
        <v>8.5000000000000006E-2</v>
      </c>
      <c r="S341" s="2">
        <v>0.14892</v>
      </c>
    </row>
    <row r="342" spans="16:19" x14ac:dyDescent="0.3">
      <c r="P342" s="2" t="s">
        <v>1204</v>
      </c>
      <c r="Q342" s="2" t="s">
        <v>1464</v>
      </c>
      <c r="R342" s="2">
        <v>0.09</v>
      </c>
      <c r="S342" s="2">
        <v>0.15768000000000001</v>
      </c>
    </row>
    <row r="343" spans="16:19" x14ac:dyDescent="0.3">
      <c r="P343" s="2" t="s">
        <v>1204</v>
      </c>
      <c r="Q343" s="2" t="s">
        <v>1473</v>
      </c>
      <c r="R343" s="2">
        <v>0.23</v>
      </c>
      <c r="S343" s="2">
        <v>0</v>
      </c>
    </row>
    <row r="344" spans="16:19" x14ac:dyDescent="0.3">
      <c r="P344" s="2" t="s">
        <v>1204</v>
      </c>
      <c r="Q344" s="2" t="s">
        <v>398</v>
      </c>
      <c r="R344" s="2">
        <v>9.6000000000000002E-2</v>
      </c>
      <c r="S344" s="2">
        <v>0.16819200000000001</v>
      </c>
    </row>
    <row r="345" spans="16:19" x14ac:dyDescent="0.3">
      <c r="P345" s="2" t="s">
        <v>1204</v>
      </c>
      <c r="Q345" s="2" t="s">
        <v>1445</v>
      </c>
      <c r="R345" s="2">
        <v>0.06</v>
      </c>
      <c r="S345" s="2">
        <v>0.10512000000000001</v>
      </c>
    </row>
    <row r="346" spans="16:19" x14ac:dyDescent="0.3">
      <c r="P346" s="2" t="s">
        <v>1204</v>
      </c>
      <c r="Q346" s="2" t="s">
        <v>1465</v>
      </c>
      <c r="R346" s="2">
        <v>0.09</v>
      </c>
      <c r="S346" s="2">
        <v>0.15768000000000001</v>
      </c>
    </row>
    <row r="347" spans="16:19" x14ac:dyDescent="0.3">
      <c r="P347" s="2" t="s">
        <v>1204</v>
      </c>
      <c r="Q347" s="2" t="s">
        <v>1466</v>
      </c>
      <c r="R347" s="2">
        <v>0.09</v>
      </c>
      <c r="S347" s="2">
        <v>0.15768000000000001</v>
      </c>
    </row>
    <row r="348" spans="16:19" x14ac:dyDescent="0.3">
      <c r="P348" s="2" t="s">
        <v>1204</v>
      </c>
      <c r="Q348" s="2" t="s">
        <v>1504</v>
      </c>
      <c r="R348" s="2">
        <v>0.1</v>
      </c>
      <c r="S348" s="2">
        <v>0.17519999999999999</v>
      </c>
    </row>
    <row r="349" spans="16:19" x14ac:dyDescent="0.3">
      <c r="P349" s="2" t="s">
        <v>1204</v>
      </c>
      <c r="Q349" s="2" t="s">
        <v>1474</v>
      </c>
      <c r="R349" s="2">
        <v>9.6000000000000002E-2</v>
      </c>
      <c r="S349" s="2">
        <v>0</v>
      </c>
    </row>
    <row r="350" spans="16:19" x14ac:dyDescent="0.3">
      <c r="P350" s="2" t="s">
        <v>1204</v>
      </c>
      <c r="Q350" s="2" t="s">
        <v>1529</v>
      </c>
      <c r="R350" s="2">
        <v>0.2</v>
      </c>
      <c r="S350" s="2">
        <v>0.35039999999999999</v>
      </c>
    </row>
    <row r="351" spans="16:19" x14ac:dyDescent="0.3">
      <c r="P351" s="2" t="s">
        <v>1204</v>
      </c>
      <c r="Q351" s="2" t="s">
        <v>1510</v>
      </c>
      <c r="R351" s="2">
        <v>0.05</v>
      </c>
      <c r="S351" s="2">
        <v>8.7599999999999997E-2</v>
      </c>
    </row>
    <row r="352" spans="16:19" x14ac:dyDescent="0.3">
      <c r="P352" s="2" t="s">
        <v>1204</v>
      </c>
      <c r="Q352" s="2" t="s">
        <v>1535</v>
      </c>
      <c r="R352" s="2">
        <v>0.05</v>
      </c>
      <c r="S352" s="2">
        <v>8.7599999999999997E-2</v>
      </c>
    </row>
    <row r="353" spans="16:19" x14ac:dyDescent="0.3">
      <c r="P353" s="2" t="s">
        <v>1204</v>
      </c>
      <c r="Q353" s="2" t="s">
        <v>1520</v>
      </c>
      <c r="R353" s="2">
        <v>0.2</v>
      </c>
      <c r="S353" s="2">
        <v>0.35039999999999999</v>
      </c>
    </row>
    <row r="354" spans="16:19" x14ac:dyDescent="0.3">
      <c r="P354" s="2" t="s">
        <v>1204</v>
      </c>
      <c r="Q354" s="2" t="s">
        <v>1536</v>
      </c>
      <c r="R354" s="2">
        <v>0.2</v>
      </c>
      <c r="S354" s="2">
        <v>0.35039999999999999</v>
      </c>
    </row>
    <row r="355" spans="16:19" x14ac:dyDescent="0.3">
      <c r="P355" s="2" t="s">
        <v>1204</v>
      </c>
      <c r="Q355" s="2" t="s">
        <v>1530</v>
      </c>
      <c r="R355" s="2">
        <v>0.1</v>
      </c>
      <c r="S355" s="2">
        <v>0.17519999999999999</v>
      </c>
    </row>
    <row r="356" spans="16:19" x14ac:dyDescent="0.3">
      <c r="P356" s="2" t="s">
        <v>1204</v>
      </c>
      <c r="Q356" s="2" t="s">
        <v>1506</v>
      </c>
      <c r="R356" s="2">
        <v>0.05</v>
      </c>
      <c r="S356" s="2">
        <v>8.7599999999999997E-2</v>
      </c>
    </row>
    <row r="357" spans="16:19" x14ac:dyDescent="0.3">
      <c r="P357" s="2" t="s">
        <v>1204</v>
      </c>
      <c r="Q357" s="2" t="s">
        <v>1511</v>
      </c>
      <c r="R357" s="2">
        <v>0.05</v>
      </c>
      <c r="S357" s="2">
        <v>8.7599999999999997E-2</v>
      </c>
    </row>
    <row r="358" spans="16:19" x14ac:dyDescent="0.3">
      <c r="P358" s="2" t="s">
        <v>1204</v>
      </c>
      <c r="Q358" s="2" t="s">
        <v>1512</v>
      </c>
      <c r="R358" s="2">
        <v>0.1</v>
      </c>
      <c r="S358" s="2">
        <v>0.17519999999999999</v>
      </c>
    </row>
    <row r="359" spans="16:19" x14ac:dyDescent="0.3">
      <c r="P359" s="2" t="s">
        <v>1204</v>
      </c>
      <c r="Q359" s="2" t="s">
        <v>1514</v>
      </c>
      <c r="R359" s="2">
        <v>0.05</v>
      </c>
      <c r="S359" s="2">
        <v>8.7599999999999997E-2</v>
      </c>
    </row>
    <row r="360" spans="16:19" x14ac:dyDescent="0.3">
      <c r="P360" s="2" t="s">
        <v>1204</v>
      </c>
      <c r="Q360" s="2" t="s">
        <v>1507</v>
      </c>
      <c r="R360" s="2">
        <v>0.05</v>
      </c>
      <c r="S360" s="2">
        <v>8.7599999999999997E-2</v>
      </c>
    </row>
    <row r="361" spans="16:19" x14ac:dyDescent="0.3">
      <c r="P361" s="2" t="s">
        <v>1204</v>
      </c>
      <c r="Q361" s="2" t="s">
        <v>1522</v>
      </c>
      <c r="R361" s="2">
        <v>0.1</v>
      </c>
      <c r="S361" s="2">
        <v>0.17519999999999999</v>
      </c>
    </row>
    <row r="362" spans="16:19" x14ac:dyDescent="0.3">
      <c r="P362" s="2" t="s">
        <v>1204</v>
      </c>
      <c r="Q362" s="2" t="s">
        <v>1531</v>
      </c>
      <c r="R362" s="2">
        <v>0.2</v>
      </c>
      <c r="S362" s="2">
        <v>0.35039999999999999</v>
      </c>
    </row>
    <row r="363" spans="16:19" x14ac:dyDescent="0.3">
      <c r="P363" s="2" t="s">
        <v>1204</v>
      </c>
      <c r="Q363" s="2" t="s">
        <v>1508</v>
      </c>
      <c r="R363" s="2">
        <v>0.1</v>
      </c>
      <c r="S363" s="2">
        <v>0.17519999999999999</v>
      </c>
    </row>
    <row r="364" spans="16:19" x14ac:dyDescent="0.3">
      <c r="P364" s="2" t="s">
        <v>1204</v>
      </c>
      <c r="Q364" s="2" t="s">
        <v>1505</v>
      </c>
      <c r="R364" s="2">
        <v>0.1</v>
      </c>
      <c r="S364" s="2">
        <v>0.17519999999999999</v>
      </c>
    </row>
    <row r="365" spans="16:19" x14ac:dyDescent="0.3">
      <c r="P365" s="2" t="s">
        <v>1204</v>
      </c>
      <c r="Q365" s="2" t="s">
        <v>1532</v>
      </c>
      <c r="R365" s="2">
        <v>0.2</v>
      </c>
      <c r="S365" s="2">
        <v>0.35039999999999999</v>
      </c>
    </row>
    <row r="366" spans="16:19" x14ac:dyDescent="0.3">
      <c r="P366" s="2" t="s">
        <v>1204</v>
      </c>
      <c r="Q366" s="2" t="s">
        <v>1537</v>
      </c>
      <c r="R366" s="2">
        <v>0.2</v>
      </c>
      <c r="S366" s="2">
        <v>0.35039999999999999</v>
      </c>
    </row>
    <row r="367" spans="16:19" x14ac:dyDescent="0.3">
      <c r="P367" s="2" t="s">
        <v>1204</v>
      </c>
      <c r="Q367" s="2" t="s">
        <v>1515</v>
      </c>
      <c r="R367" s="2">
        <v>0.2</v>
      </c>
      <c r="S367" s="2">
        <v>0.35039999999999999</v>
      </c>
    </row>
    <row r="368" spans="16:19" x14ac:dyDescent="0.3">
      <c r="P368" s="2" t="s">
        <v>1204</v>
      </c>
      <c r="Q368" s="2" t="s">
        <v>1509</v>
      </c>
      <c r="R368" s="2">
        <v>0.05</v>
      </c>
      <c r="S368" s="2">
        <v>8.7599999999999997E-2</v>
      </c>
    </row>
    <row r="369" spans="16:19" x14ac:dyDescent="0.3">
      <c r="P369" s="2" t="s">
        <v>1204</v>
      </c>
      <c r="Q369" s="2" t="s">
        <v>1533</v>
      </c>
      <c r="R369" s="2">
        <v>0.5</v>
      </c>
      <c r="S369" s="2">
        <v>0.876</v>
      </c>
    </row>
    <row r="370" spans="16:19" x14ac:dyDescent="0.3">
      <c r="P370" s="2" t="s">
        <v>1204</v>
      </c>
      <c r="Q370" s="2" t="s">
        <v>1521</v>
      </c>
      <c r="R370" s="2">
        <v>0.2</v>
      </c>
      <c r="S370" s="2">
        <v>0.35039999999999999</v>
      </c>
    </row>
    <row r="371" spans="16:19" x14ac:dyDescent="0.3">
      <c r="P371" s="2" t="s">
        <v>125</v>
      </c>
      <c r="Q371" s="2" t="s">
        <v>652</v>
      </c>
      <c r="R371" s="2">
        <v>6</v>
      </c>
      <c r="S371" s="2">
        <v>30.208867999999999</v>
      </c>
    </row>
    <row r="372" spans="16:19" x14ac:dyDescent="0.3">
      <c r="P372" s="2" t="s">
        <v>125</v>
      </c>
      <c r="Q372" s="2" t="s">
        <v>653</v>
      </c>
      <c r="R372" s="2">
        <v>246.58199999999971</v>
      </c>
      <c r="S372" s="2">
        <v>1405.6937289999998</v>
      </c>
    </row>
    <row r="373" spans="16:19" x14ac:dyDescent="0.3">
      <c r="P373" s="2" t="s">
        <v>125</v>
      </c>
      <c r="Q373" s="2" t="s">
        <v>654</v>
      </c>
      <c r="R373" s="2">
        <v>95.109999999999971</v>
      </c>
      <c r="S373" s="2">
        <v>564.52687399999991</v>
      </c>
    </row>
    <row r="374" spans="16:19" x14ac:dyDescent="0.3">
      <c r="P374" s="2" t="s">
        <v>125</v>
      </c>
      <c r="Q374" s="2" t="s">
        <v>655</v>
      </c>
      <c r="R374" s="2">
        <v>10</v>
      </c>
      <c r="S374" s="2">
        <v>71.184894999999997</v>
      </c>
    </row>
    <row r="375" spans="16:19" x14ac:dyDescent="0.3">
      <c r="P375" s="2" t="s">
        <v>127</v>
      </c>
      <c r="Q375" s="2" t="s">
        <v>656</v>
      </c>
      <c r="R375" s="2">
        <v>20</v>
      </c>
      <c r="S375" s="2">
        <v>58.025829000000002</v>
      </c>
    </row>
    <row r="376" spans="16:19" x14ac:dyDescent="0.3">
      <c r="P376" s="2" t="s">
        <v>129</v>
      </c>
      <c r="Q376" s="2" t="s">
        <v>658</v>
      </c>
      <c r="R376" s="2">
        <v>32.100000000000009</v>
      </c>
      <c r="S376" s="2">
        <v>142.02566399999998</v>
      </c>
    </row>
    <row r="377" spans="16:19" x14ac:dyDescent="0.3">
      <c r="P377" s="2" t="s">
        <v>131</v>
      </c>
      <c r="Q377" s="2" t="s">
        <v>660</v>
      </c>
      <c r="R377" s="2">
        <v>97.15</v>
      </c>
      <c r="S377" s="2">
        <v>433.42540000000025</v>
      </c>
    </row>
    <row r="378" spans="16:19" x14ac:dyDescent="0.3">
      <c r="P378" s="2" t="s">
        <v>1606</v>
      </c>
      <c r="Q378" s="2" t="s">
        <v>1607</v>
      </c>
      <c r="R378" s="2">
        <v>20.827999999999999</v>
      </c>
      <c r="S378" s="2">
        <v>79.950070000000011</v>
      </c>
    </row>
    <row r="379" spans="16:19" x14ac:dyDescent="0.3">
      <c r="P379" s="2" t="s">
        <v>133</v>
      </c>
      <c r="Q379" s="2" t="s">
        <v>1015</v>
      </c>
      <c r="R379" s="2">
        <v>2.4</v>
      </c>
      <c r="S379" s="2">
        <v>15.198869999999999</v>
      </c>
    </row>
    <row r="380" spans="16:19" x14ac:dyDescent="0.3">
      <c r="P380" s="2" t="s">
        <v>133</v>
      </c>
      <c r="Q380" s="2" t="s">
        <v>662</v>
      </c>
      <c r="R380" s="2">
        <v>4.8</v>
      </c>
      <c r="S380" s="2">
        <v>26.44454</v>
      </c>
    </row>
    <row r="381" spans="16:19" x14ac:dyDescent="0.3">
      <c r="P381" s="2" t="s">
        <v>133</v>
      </c>
      <c r="Q381" s="2" t="s">
        <v>663</v>
      </c>
      <c r="R381" s="2">
        <v>3.1999999999999997</v>
      </c>
      <c r="S381" s="2">
        <v>11.96377</v>
      </c>
    </row>
    <row r="382" spans="16:19" x14ac:dyDescent="0.3">
      <c r="P382" s="2" t="s">
        <v>133</v>
      </c>
      <c r="Q382" s="2" t="s">
        <v>1851</v>
      </c>
      <c r="R382" s="2">
        <v>2.4</v>
      </c>
      <c r="S382" s="2">
        <v>15.84849</v>
      </c>
    </row>
    <row r="383" spans="16:19" x14ac:dyDescent="0.3">
      <c r="P383" s="2" t="s">
        <v>264</v>
      </c>
      <c r="Q383" s="2" t="s">
        <v>1711</v>
      </c>
      <c r="R383" s="2"/>
      <c r="S383" s="2">
        <v>0</v>
      </c>
    </row>
    <row r="384" spans="16:19" x14ac:dyDescent="0.3">
      <c r="P384" s="2" t="s">
        <v>135</v>
      </c>
      <c r="Q384" s="2" t="s">
        <v>666</v>
      </c>
      <c r="R384" s="2">
        <v>235.63000000000002</v>
      </c>
      <c r="S384" s="2">
        <v>8.3169310000000003</v>
      </c>
    </row>
    <row r="385" spans="16:19" x14ac:dyDescent="0.3">
      <c r="P385" s="2" t="s">
        <v>137</v>
      </c>
      <c r="Q385" s="2" t="s">
        <v>667</v>
      </c>
      <c r="R385" s="2">
        <v>0.32</v>
      </c>
      <c r="S385" s="2">
        <v>1.1541980701728192</v>
      </c>
    </row>
    <row r="386" spans="16:19" x14ac:dyDescent="0.3">
      <c r="P386" s="2" t="s">
        <v>137</v>
      </c>
      <c r="Q386" s="2" t="s">
        <v>668</v>
      </c>
      <c r="R386" s="2">
        <v>0.3199999999999999</v>
      </c>
      <c r="S386" s="2">
        <v>0</v>
      </c>
    </row>
    <row r="387" spans="16:19" x14ac:dyDescent="0.3">
      <c r="P387" s="2" t="s">
        <v>137</v>
      </c>
      <c r="Q387" s="2" t="s">
        <v>670</v>
      </c>
      <c r="R387" s="2">
        <v>7.6799999999999935</v>
      </c>
      <c r="S387" s="2">
        <v>6.6470389258820166</v>
      </c>
    </row>
    <row r="388" spans="16:19" x14ac:dyDescent="0.3">
      <c r="P388" s="2" t="s">
        <v>137</v>
      </c>
      <c r="Q388" s="2" t="s">
        <v>671</v>
      </c>
      <c r="R388" s="2">
        <v>0.15</v>
      </c>
      <c r="S388" s="2">
        <v>0</v>
      </c>
    </row>
    <row r="389" spans="16:19" x14ac:dyDescent="0.3">
      <c r="P389" s="2" t="s">
        <v>1589</v>
      </c>
      <c r="Q389" s="2" t="s">
        <v>622</v>
      </c>
      <c r="R389" s="2">
        <v>20</v>
      </c>
      <c r="S389" s="2">
        <v>44.568315999999996</v>
      </c>
    </row>
    <row r="390" spans="16:19" x14ac:dyDescent="0.3">
      <c r="P390" s="2" t="s">
        <v>139</v>
      </c>
      <c r="Q390" s="2" t="s">
        <v>672</v>
      </c>
      <c r="R390" s="2">
        <v>726</v>
      </c>
      <c r="S390" s="2">
        <v>298.87794100000008</v>
      </c>
    </row>
    <row r="391" spans="16:19" x14ac:dyDescent="0.3">
      <c r="P391" s="2" t="s">
        <v>141</v>
      </c>
      <c r="Q391" s="2" t="s">
        <v>674</v>
      </c>
      <c r="R391" s="2">
        <v>0</v>
      </c>
      <c r="S391" s="2">
        <v>118.963151</v>
      </c>
    </row>
    <row r="392" spans="16:19" x14ac:dyDescent="0.3">
      <c r="P392" s="2" t="s">
        <v>143</v>
      </c>
      <c r="Q392" s="2" t="s">
        <v>675</v>
      </c>
      <c r="R392" s="2">
        <v>69.087999999999994</v>
      </c>
      <c r="S392" s="2">
        <v>26.200106999999999</v>
      </c>
    </row>
    <row r="393" spans="16:19" x14ac:dyDescent="0.3">
      <c r="P393" s="2" t="s">
        <v>145</v>
      </c>
      <c r="Q393" s="2" t="s">
        <v>676</v>
      </c>
      <c r="R393" s="2">
        <v>20</v>
      </c>
      <c r="S393" s="2">
        <v>153.46020799999999</v>
      </c>
    </row>
    <row r="394" spans="16:19" x14ac:dyDescent="0.3">
      <c r="P394" s="2" t="s">
        <v>145</v>
      </c>
      <c r="Q394" s="2" t="s">
        <v>677</v>
      </c>
      <c r="R394" s="2">
        <v>12.600000000000005</v>
      </c>
      <c r="S394" s="2">
        <v>51.298999999999999</v>
      </c>
    </row>
    <row r="395" spans="16:19" x14ac:dyDescent="0.3">
      <c r="P395" s="2" t="s">
        <v>145</v>
      </c>
      <c r="Q395" s="2" t="s">
        <v>678</v>
      </c>
      <c r="R395" s="2">
        <v>16.400000000000002</v>
      </c>
      <c r="S395" s="2">
        <v>83.891445000000004</v>
      </c>
    </row>
    <row r="396" spans="16:19" x14ac:dyDescent="0.3">
      <c r="P396" s="2" t="s">
        <v>145</v>
      </c>
      <c r="Q396" s="2" t="s">
        <v>680</v>
      </c>
      <c r="R396" s="2">
        <v>10.200000000000001</v>
      </c>
      <c r="S396" s="2">
        <v>51.394580000000005</v>
      </c>
    </row>
    <row r="397" spans="16:19" x14ac:dyDescent="0.3">
      <c r="P397" s="2" t="s">
        <v>147</v>
      </c>
      <c r="Q397" s="2" t="s">
        <v>681</v>
      </c>
      <c r="R397" s="2">
        <v>0.18499999999999997</v>
      </c>
      <c r="S397" s="2">
        <v>0</v>
      </c>
    </row>
    <row r="398" spans="16:19" x14ac:dyDescent="0.3">
      <c r="P398" s="2" t="s">
        <v>147</v>
      </c>
      <c r="Q398" s="2" t="s">
        <v>683</v>
      </c>
      <c r="R398" s="2">
        <v>0.67200000000000037</v>
      </c>
      <c r="S398" s="2">
        <v>0</v>
      </c>
    </row>
    <row r="399" spans="16:19" x14ac:dyDescent="0.3">
      <c r="P399" s="2" t="s">
        <v>147</v>
      </c>
      <c r="Q399" s="2" t="s">
        <v>684</v>
      </c>
      <c r="R399" s="2">
        <v>0.19999999999999998</v>
      </c>
      <c r="S399" s="2">
        <v>0</v>
      </c>
    </row>
    <row r="400" spans="16:19" x14ac:dyDescent="0.3">
      <c r="P400" s="2" t="s">
        <v>147</v>
      </c>
      <c r="Q400" s="2" t="s">
        <v>685</v>
      </c>
      <c r="R400" s="2">
        <v>0.16399999999999998</v>
      </c>
      <c r="S400" s="2">
        <v>0</v>
      </c>
    </row>
    <row r="401" spans="16:19" x14ac:dyDescent="0.3">
      <c r="P401" s="2" t="s">
        <v>147</v>
      </c>
      <c r="Q401" s="2" t="s">
        <v>687</v>
      </c>
      <c r="R401" s="2">
        <v>1.0349999999999997</v>
      </c>
      <c r="S401" s="2">
        <v>0</v>
      </c>
    </row>
    <row r="402" spans="16:19" x14ac:dyDescent="0.3">
      <c r="P402" s="2" t="s">
        <v>147</v>
      </c>
      <c r="Q402" s="2" t="s">
        <v>689</v>
      </c>
      <c r="R402" s="2">
        <v>0.6</v>
      </c>
      <c r="S402" s="2">
        <v>0</v>
      </c>
    </row>
    <row r="403" spans="16:19" x14ac:dyDescent="0.3">
      <c r="P403" s="2" t="s">
        <v>147</v>
      </c>
      <c r="Q403" s="2" t="s">
        <v>690</v>
      </c>
      <c r="R403" s="2">
        <v>2.9200000000000021</v>
      </c>
      <c r="S403" s="2">
        <v>3.1843470000000003</v>
      </c>
    </row>
    <row r="404" spans="16:19" x14ac:dyDescent="0.3">
      <c r="P404" s="2" t="s">
        <v>147</v>
      </c>
      <c r="Q404" s="2" t="s">
        <v>692</v>
      </c>
      <c r="R404" s="2">
        <v>0.89200000000000013</v>
      </c>
      <c r="S404" s="2">
        <v>5.2139999999999999E-2</v>
      </c>
    </row>
    <row r="405" spans="16:19" x14ac:dyDescent="0.3">
      <c r="P405" s="2" t="s">
        <v>147</v>
      </c>
      <c r="Q405" s="2" t="s">
        <v>695</v>
      </c>
      <c r="R405" s="2">
        <v>2.100000000000001</v>
      </c>
      <c r="S405" s="2">
        <v>7.3699000000000014E-2</v>
      </c>
    </row>
    <row r="406" spans="16:19" x14ac:dyDescent="0.3">
      <c r="P406" s="2" t="s">
        <v>147</v>
      </c>
      <c r="Q406" s="2" t="s">
        <v>697</v>
      </c>
      <c r="R406" s="2">
        <v>1.7000000000000002</v>
      </c>
      <c r="S406" s="2">
        <v>0</v>
      </c>
    </row>
    <row r="407" spans="16:19" x14ac:dyDescent="0.3">
      <c r="P407" s="2" t="s">
        <v>147</v>
      </c>
      <c r="Q407" s="2" t="s">
        <v>699</v>
      </c>
      <c r="R407" s="2">
        <v>0.73999999999999988</v>
      </c>
      <c r="S407" s="2">
        <v>0</v>
      </c>
    </row>
    <row r="408" spans="16:19" x14ac:dyDescent="0.3">
      <c r="P408" s="2" t="s">
        <v>149</v>
      </c>
      <c r="Q408" s="2" t="s">
        <v>701</v>
      </c>
      <c r="R408" s="2">
        <v>31.905000000000044</v>
      </c>
      <c r="S408" s="2">
        <v>0</v>
      </c>
    </row>
    <row r="409" spans="16:19" x14ac:dyDescent="0.3">
      <c r="P409" s="2" t="s">
        <v>149</v>
      </c>
      <c r="Q409" s="2" t="s">
        <v>702</v>
      </c>
      <c r="R409" s="2">
        <v>181.29999999999998</v>
      </c>
      <c r="S409" s="2">
        <v>10.023271000000001</v>
      </c>
    </row>
    <row r="410" spans="16:19" x14ac:dyDescent="0.3">
      <c r="P410" s="2" t="s">
        <v>151</v>
      </c>
      <c r="Q410" s="2" t="s">
        <v>704</v>
      </c>
      <c r="R410" s="2">
        <v>39.59999999999998</v>
      </c>
      <c r="S410" s="2">
        <v>285.01819699999999</v>
      </c>
    </row>
    <row r="411" spans="16:19" x14ac:dyDescent="0.3">
      <c r="P411" s="2" t="s">
        <v>151</v>
      </c>
      <c r="Q411" s="2" t="s">
        <v>706</v>
      </c>
      <c r="R411" s="2">
        <v>171.68000000000004</v>
      </c>
      <c r="S411" s="2">
        <v>817.24164900000005</v>
      </c>
    </row>
    <row r="412" spans="16:19" x14ac:dyDescent="0.3">
      <c r="P412" s="2" t="s">
        <v>151</v>
      </c>
      <c r="Q412" s="2" t="s">
        <v>708</v>
      </c>
      <c r="R412" s="2">
        <v>34.000000000000007</v>
      </c>
      <c r="S412" s="2">
        <v>167.59315099999998</v>
      </c>
    </row>
    <row r="413" spans="16:19" x14ac:dyDescent="0.3">
      <c r="P413" s="2" t="s">
        <v>151</v>
      </c>
      <c r="Q413" s="2" t="s">
        <v>710</v>
      </c>
      <c r="R413" s="2">
        <v>0.28799999999999998</v>
      </c>
      <c r="S413" s="2">
        <v>0.57426899999999992</v>
      </c>
    </row>
    <row r="414" spans="16:19" x14ac:dyDescent="0.3">
      <c r="P414" s="2" t="s">
        <v>151</v>
      </c>
      <c r="Q414" s="2" t="s">
        <v>712</v>
      </c>
      <c r="R414" s="2">
        <v>54.399999999999984</v>
      </c>
      <c r="S414" s="2">
        <v>170.06792300000001</v>
      </c>
    </row>
    <row r="415" spans="16:19" x14ac:dyDescent="0.3">
      <c r="P415" s="2" t="s">
        <v>151</v>
      </c>
      <c r="Q415" s="2" t="s">
        <v>714</v>
      </c>
      <c r="R415" s="2">
        <v>3.68</v>
      </c>
      <c r="S415" s="2">
        <v>18.541245999999997</v>
      </c>
    </row>
    <row r="416" spans="16:19" x14ac:dyDescent="0.3">
      <c r="P416" s="2" t="s">
        <v>151</v>
      </c>
      <c r="Q416" s="2" t="s">
        <v>715</v>
      </c>
      <c r="R416" s="2">
        <v>9</v>
      </c>
      <c r="S416" s="2">
        <v>58.673310999999984</v>
      </c>
    </row>
    <row r="417" spans="16:19" x14ac:dyDescent="0.3">
      <c r="P417" s="2" t="s">
        <v>151</v>
      </c>
      <c r="Q417" s="2" t="s">
        <v>717</v>
      </c>
      <c r="R417" s="2">
        <v>9</v>
      </c>
      <c r="S417" s="2">
        <v>18.166801</v>
      </c>
    </row>
    <row r="418" spans="16:19" x14ac:dyDescent="0.3">
      <c r="P418" s="2" t="s">
        <v>151</v>
      </c>
      <c r="Q418" s="2" t="s">
        <v>719</v>
      </c>
      <c r="R418" s="2">
        <v>5.0670000000000002</v>
      </c>
      <c r="S418" s="2">
        <v>21.551199</v>
      </c>
    </row>
    <row r="419" spans="16:19" x14ac:dyDescent="0.3">
      <c r="P419" s="2" t="s">
        <v>151</v>
      </c>
      <c r="Q419" s="2" t="s">
        <v>721</v>
      </c>
      <c r="R419" s="2">
        <v>0.62400000000000011</v>
      </c>
      <c r="S419" s="2">
        <v>1.8897490000000001</v>
      </c>
    </row>
    <row r="420" spans="16:19" x14ac:dyDescent="0.3">
      <c r="P420" s="2" t="s">
        <v>151</v>
      </c>
      <c r="Q420" s="2" t="s">
        <v>722</v>
      </c>
      <c r="R420" s="2">
        <v>0.52400000000000013</v>
      </c>
      <c r="S420" s="2">
        <v>1.358501</v>
      </c>
    </row>
    <row r="421" spans="16:19" x14ac:dyDescent="0.3">
      <c r="P421" s="2" t="s">
        <v>151</v>
      </c>
      <c r="Q421" s="2" t="s">
        <v>724</v>
      </c>
      <c r="R421" s="2">
        <v>113.68600000000004</v>
      </c>
      <c r="S421" s="2">
        <v>777.27329599999996</v>
      </c>
    </row>
    <row r="422" spans="16:19" x14ac:dyDescent="0.3">
      <c r="P422" s="2" t="s">
        <v>153</v>
      </c>
      <c r="Q422" s="2" t="s">
        <v>726</v>
      </c>
      <c r="R422" s="2">
        <v>20</v>
      </c>
      <c r="S422" s="2">
        <v>53.352774999999994</v>
      </c>
    </row>
    <row r="423" spans="16:19" x14ac:dyDescent="0.3">
      <c r="P423" s="2" t="s">
        <v>155</v>
      </c>
      <c r="Q423" s="2" t="s">
        <v>728</v>
      </c>
      <c r="R423" s="2">
        <v>300</v>
      </c>
      <c r="S423" s="2">
        <v>1586.3483840000004</v>
      </c>
    </row>
    <row r="424" spans="16:19" x14ac:dyDescent="0.3">
      <c r="P424" s="2" t="s">
        <v>157</v>
      </c>
      <c r="Q424" s="2" t="s">
        <v>730</v>
      </c>
      <c r="R424" s="2">
        <v>202.63999999999993</v>
      </c>
      <c r="S424" s="2">
        <v>363.94926099999998</v>
      </c>
    </row>
    <row r="425" spans="16:19" x14ac:dyDescent="0.3">
      <c r="P425" s="2" t="s">
        <v>290</v>
      </c>
      <c r="Q425" s="2"/>
      <c r="R425" s="2">
        <v>14841.724000000006</v>
      </c>
      <c r="S425" s="2">
        <v>60145.971255078599</v>
      </c>
    </row>
  </sheetData>
  <mergeCells count="4">
    <mergeCell ref="B5:B6"/>
    <mergeCell ref="C5:C6"/>
    <mergeCell ref="D5:E5"/>
    <mergeCell ref="F5:G5"/>
  </mergeCells>
  <pageMargins left="0.78740157480314965" right="0.59055118110236227" top="0.78740157480314965" bottom="0.59055118110236227" header="0.31496062992125984" footer="0.31496062992125984"/>
  <pageSetup paperSize="9" scale="59" fitToHeight="0" orientation="portrait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1:AT80"/>
  <sheetViews>
    <sheetView showGridLines="0" view="pageBreakPreview" zoomScale="80" zoomScaleNormal="90" zoomScaleSheetLayoutView="80" workbookViewId="0">
      <selection activeCell="B3" sqref="B3:B4"/>
    </sheetView>
  </sheetViews>
  <sheetFormatPr baseColWidth="10" defaultColWidth="11.42578125" defaultRowHeight="16.5" x14ac:dyDescent="0.3"/>
  <cols>
    <col min="1" max="1" width="2" style="24" customWidth="1"/>
    <col min="2" max="2" width="51.7109375" style="24" customWidth="1"/>
    <col min="3" max="3" width="32" style="24" customWidth="1"/>
    <col min="4" max="4" width="13.28515625" style="24" customWidth="1"/>
    <col min="5" max="5" width="12.7109375" style="24" customWidth="1"/>
    <col min="6" max="6" width="10.7109375" style="24" customWidth="1"/>
    <col min="7" max="7" width="11.5703125" style="24" customWidth="1"/>
    <col min="8" max="8" width="12.28515625" style="24" customWidth="1"/>
    <col min="9" max="9" width="13.28515625" style="24" customWidth="1"/>
    <col min="10" max="10" width="7.28515625" style="24" customWidth="1"/>
    <col min="11" max="11" width="11.5703125" style="47" customWidth="1"/>
    <col min="12" max="12" width="4.140625" style="47" customWidth="1"/>
    <col min="13" max="13" width="37.5703125" style="47" customWidth="1"/>
    <col min="14" max="14" width="48.42578125" style="47" bestFit="1" customWidth="1"/>
    <col min="15" max="15" width="29.140625" style="47" bestFit="1" customWidth="1"/>
    <col min="16" max="16" width="19.28515625" style="47" bestFit="1" customWidth="1"/>
    <col min="17" max="17" width="29.7109375" style="47" bestFit="1" customWidth="1"/>
    <col min="18" max="18" width="18.7109375" style="47" bestFit="1" customWidth="1"/>
    <col min="19" max="19" width="19.7109375" style="47" bestFit="1" customWidth="1"/>
    <col min="20" max="20" width="28.28515625" style="47" bestFit="1" customWidth="1"/>
    <col min="21" max="46" width="11.42578125" style="47"/>
    <col min="47" max="16384" width="11.42578125" style="24"/>
  </cols>
  <sheetData>
    <row r="1" spans="1:46" s="210" customFormat="1" x14ac:dyDescent="0.3">
      <c r="A1" s="209" t="s">
        <v>1089</v>
      </c>
      <c r="C1" s="211"/>
      <c r="D1" s="212"/>
      <c r="E1" s="213"/>
      <c r="F1" s="211"/>
      <c r="G1" s="211"/>
      <c r="H1" s="211"/>
      <c r="I1" s="211"/>
      <c r="J1" s="211"/>
      <c r="K1" s="550"/>
      <c r="L1" s="550"/>
      <c r="M1" s="514" t="s">
        <v>1112</v>
      </c>
      <c r="N1" s="513" t="s">
        <v>1113</v>
      </c>
      <c r="O1" s="47"/>
      <c r="P1" s="47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550"/>
      <c r="AC1" s="550"/>
      <c r="AD1" s="550"/>
      <c r="AE1" s="550"/>
      <c r="AF1" s="550"/>
      <c r="AG1" s="550"/>
      <c r="AH1" s="550"/>
      <c r="AI1" s="550"/>
      <c r="AJ1" s="550"/>
      <c r="AK1" s="550"/>
      <c r="AL1" s="550"/>
      <c r="AM1" s="550"/>
      <c r="AN1" s="550"/>
      <c r="AO1" s="550"/>
      <c r="AP1" s="550"/>
      <c r="AQ1" s="550"/>
      <c r="AR1" s="550"/>
      <c r="AS1" s="550"/>
      <c r="AT1" s="550"/>
    </row>
    <row r="2" spans="1:46" s="210" customFormat="1" ht="17.25" thickBot="1" x14ac:dyDescent="0.35">
      <c r="A2" s="211"/>
      <c r="B2" s="211"/>
      <c r="C2" s="211"/>
      <c r="D2" s="212"/>
      <c r="E2" s="213"/>
      <c r="F2" s="211"/>
      <c r="G2" s="211"/>
      <c r="H2" s="211"/>
      <c r="I2" s="211"/>
      <c r="J2" s="211"/>
      <c r="K2" s="550"/>
      <c r="L2" s="550"/>
      <c r="M2" s="514" t="s">
        <v>165</v>
      </c>
      <c r="N2" s="513" t="s">
        <v>292</v>
      </c>
      <c r="O2" s="47"/>
      <c r="P2" s="47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50"/>
      <c r="AE2" s="550"/>
      <c r="AF2" s="550"/>
      <c r="AG2" s="550"/>
      <c r="AH2" s="550"/>
      <c r="AI2" s="550"/>
      <c r="AJ2" s="550"/>
      <c r="AK2" s="550"/>
      <c r="AL2" s="550"/>
      <c r="AM2" s="550"/>
      <c r="AN2" s="550"/>
      <c r="AO2" s="550"/>
      <c r="AP2" s="550"/>
      <c r="AQ2" s="550"/>
      <c r="AR2" s="550"/>
      <c r="AS2" s="550"/>
      <c r="AT2" s="550"/>
    </row>
    <row r="3" spans="1:46" s="210" customFormat="1" x14ac:dyDescent="0.3">
      <c r="A3" s="211"/>
      <c r="B3" s="1744" t="s">
        <v>1075</v>
      </c>
      <c r="C3" s="1746" t="s">
        <v>1076</v>
      </c>
      <c r="D3" s="1748" t="s">
        <v>1090</v>
      </c>
      <c r="E3" s="1746" t="s">
        <v>1091</v>
      </c>
      <c r="F3" s="1746" t="s">
        <v>1092</v>
      </c>
      <c r="G3" s="214" t="s">
        <v>1093</v>
      </c>
      <c r="H3" s="215" t="s">
        <v>1094</v>
      </c>
      <c r="I3" s="216" t="s">
        <v>1078</v>
      </c>
      <c r="J3" s="211"/>
      <c r="K3" s="550"/>
      <c r="L3" s="550"/>
      <c r="M3" s="514" t="s">
        <v>163</v>
      </c>
      <c r="N3" s="513" t="s">
        <v>164</v>
      </c>
      <c r="O3" s="47"/>
      <c r="P3" s="47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550"/>
      <c r="AQ3" s="550"/>
      <c r="AR3" s="550"/>
      <c r="AS3" s="550"/>
      <c r="AT3" s="550"/>
    </row>
    <row r="4" spans="1:46" s="210" customFormat="1" ht="17.25" thickBot="1" x14ac:dyDescent="0.35">
      <c r="A4" s="211"/>
      <c r="B4" s="1745"/>
      <c r="C4" s="1747"/>
      <c r="D4" s="1747"/>
      <c r="E4" s="1747"/>
      <c r="F4" s="1747"/>
      <c r="G4" s="217" t="s">
        <v>1079</v>
      </c>
      <c r="H4" s="217" t="s">
        <v>1079</v>
      </c>
      <c r="I4" s="218" t="s">
        <v>1081</v>
      </c>
      <c r="J4" s="211"/>
      <c r="K4" s="550"/>
      <c r="L4" s="550"/>
      <c r="M4" s="514" t="s">
        <v>1095</v>
      </c>
      <c r="N4" s="513" t="s">
        <v>1095</v>
      </c>
      <c r="O4" s="47"/>
      <c r="P4" s="47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</row>
    <row r="5" spans="1:46" s="210" customFormat="1" ht="17.25" thickBot="1" x14ac:dyDescent="0.35">
      <c r="A5" s="211"/>
      <c r="B5" s="219" t="s">
        <v>296</v>
      </c>
      <c r="C5" s="220"/>
      <c r="D5" s="220"/>
      <c r="E5" s="220"/>
      <c r="F5" s="220"/>
      <c r="G5" s="220"/>
      <c r="H5" s="220"/>
      <c r="I5" s="221"/>
      <c r="J5" s="211"/>
      <c r="K5" s="550"/>
      <c r="L5" s="550"/>
      <c r="M5" s="47"/>
      <c r="N5" s="47"/>
      <c r="O5" s="47"/>
      <c r="P5" s="47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</row>
    <row r="6" spans="1:46" s="210" customFormat="1" ht="13.15" customHeight="1" x14ac:dyDescent="0.25">
      <c r="A6" s="211"/>
      <c r="B6" s="222" t="s">
        <v>11</v>
      </c>
      <c r="C6" s="223" t="s">
        <v>325</v>
      </c>
      <c r="D6" s="224" t="s">
        <v>1097</v>
      </c>
      <c r="E6" s="224" t="s">
        <v>1098</v>
      </c>
      <c r="F6" s="225"/>
      <c r="G6" s="226">
        <v>20</v>
      </c>
      <c r="H6" s="227">
        <v>20</v>
      </c>
      <c r="I6" s="228">
        <v>102.113896</v>
      </c>
      <c r="J6" s="211"/>
      <c r="K6" s="550"/>
      <c r="L6" s="550"/>
      <c r="M6" s="2" t="s">
        <v>317</v>
      </c>
      <c r="N6" s="2" t="s">
        <v>167</v>
      </c>
      <c r="O6" s="2" t="s">
        <v>318</v>
      </c>
      <c r="P6" s="2" t="s">
        <v>1090</v>
      </c>
      <c r="Q6" s="2" t="s">
        <v>1428</v>
      </c>
      <c r="R6" s="2" t="s">
        <v>1083</v>
      </c>
      <c r="S6" s="2" t="s">
        <v>1096</v>
      </c>
      <c r="T6" s="2" t="s">
        <v>1646</v>
      </c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</row>
    <row r="7" spans="1:46" s="210" customFormat="1" ht="13.5" customHeight="1" x14ac:dyDescent="0.25">
      <c r="A7" s="211"/>
      <c r="B7" s="222" t="s">
        <v>161</v>
      </c>
      <c r="C7" s="223" t="s">
        <v>329</v>
      </c>
      <c r="D7" s="224" t="s">
        <v>1099</v>
      </c>
      <c r="E7" s="224" t="s">
        <v>1098</v>
      </c>
      <c r="F7" s="229"/>
      <c r="G7" s="226">
        <v>1.7999999999999996</v>
      </c>
      <c r="H7" s="227">
        <v>1.79</v>
      </c>
      <c r="I7" s="228">
        <v>4.7572550000000007</v>
      </c>
      <c r="J7" s="211"/>
      <c r="K7" s="550"/>
      <c r="L7" s="550"/>
      <c r="M7" s="2" t="s">
        <v>305</v>
      </c>
      <c r="N7" s="2" t="s">
        <v>11</v>
      </c>
      <c r="O7" s="2" t="s">
        <v>325</v>
      </c>
      <c r="P7" s="2" t="s">
        <v>1097</v>
      </c>
      <c r="Q7" s="2" t="s">
        <v>1098</v>
      </c>
      <c r="R7" s="2">
        <v>20</v>
      </c>
      <c r="S7" s="2">
        <v>20</v>
      </c>
      <c r="T7" s="2">
        <v>102.113896</v>
      </c>
      <c r="U7" s="536">
        <v>0</v>
      </c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</row>
    <row r="8" spans="1:46" s="210" customFormat="1" ht="13.5" customHeight="1" x14ac:dyDescent="0.25">
      <c r="A8" s="211"/>
      <c r="B8" s="222" t="s">
        <v>36</v>
      </c>
      <c r="C8" s="223" t="s">
        <v>352</v>
      </c>
      <c r="D8" s="224" t="s">
        <v>1099</v>
      </c>
      <c r="E8" s="224" t="s">
        <v>1098</v>
      </c>
      <c r="F8" s="229"/>
      <c r="G8" s="226">
        <v>4.1549999999999976</v>
      </c>
      <c r="H8" s="227">
        <v>3.9100000000000019</v>
      </c>
      <c r="I8" s="228">
        <v>25.335063999999996</v>
      </c>
      <c r="J8" s="211"/>
      <c r="K8" s="550"/>
      <c r="L8" s="550"/>
      <c r="M8" s="2"/>
      <c r="N8" s="2" t="s">
        <v>161</v>
      </c>
      <c r="O8" s="2" t="s">
        <v>329</v>
      </c>
      <c r="P8" s="2" t="s">
        <v>1099</v>
      </c>
      <c r="Q8" s="2" t="s">
        <v>1098</v>
      </c>
      <c r="R8" s="2">
        <v>1.7999999999999996</v>
      </c>
      <c r="S8" s="2">
        <v>1.79</v>
      </c>
      <c r="T8" s="2">
        <v>4.7572550000000007</v>
      </c>
      <c r="U8" s="536">
        <v>0</v>
      </c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</row>
    <row r="9" spans="1:46" s="210" customFormat="1" ht="13.5" customHeight="1" x14ac:dyDescent="0.25">
      <c r="A9" s="211"/>
      <c r="B9" s="222" t="s">
        <v>40</v>
      </c>
      <c r="C9" s="223" t="s">
        <v>367</v>
      </c>
      <c r="D9" s="224" t="s">
        <v>400</v>
      </c>
      <c r="E9" s="224" t="s">
        <v>1100</v>
      </c>
      <c r="F9" s="229"/>
      <c r="G9" s="226">
        <v>2.8759999999999986</v>
      </c>
      <c r="H9" s="227">
        <v>2.8000000000000003</v>
      </c>
      <c r="I9" s="228">
        <v>8.5717280000000002</v>
      </c>
      <c r="J9" s="211"/>
      <c r="K9" s="550"/>
      <c r="L9" s="550"/>
      <c r="M9" s="2"/>
      <c r="N9" s="2" t="s">
        <v>36</v>
      </c>
      <c r="O9" s="2" t="s">
        <v>352</v>
      </c>
      <c r="P9" s="2" t="s">
        <v>1099</v>
      </c>
      <c r="Q9" s="2" t="s">
        <v>1098</v>
      </c>
      <c r="R9" s="2">
        <v>4.1549999999999976</v>
      </c>
      <c r="S9" s="2">
        <v>3.9100000000000019</v>
      </c>
      <c r="T9" s="2">
        <v>25.335063999999996</v>
      </c>
      <c r="U9" s="536">
        <v>0</v>
      </c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</row>
    <row r="10" spans="1:46" s="210" customFormat="1" ht="13.5" customHeight="1" x14ac:dyDescent="0.25">
      <c r="A10" s="211"/>
      <c r="B10" s="222" t="s">
        <v>48</v>
      </c>
      <c r="C10" s="223" t="s">
        <v>447</v>
      </c>
      <c r="D10" s="224" t="s">
        <v>1097</v>
      </c>
      <c r="E10" s="224" t="s">
        <v>1100</v>
      </c>
      <c r="F10" s="229"/>
      <c r="G10" s="226">
        <v>13.200000000000005</v>
      </c>
      <c r="H10" s="227">
        <v>13.167999999999992</v>
      </c>
      <c r="I10" s="228">
        <v>76.772509000000014</v>
      </c>
      <c r="J10" s="211"/>
      <c r="K10" s="550"/>
      <c r="L10" s="550"/>
      <c r="M10" s="2"/>
      <c r="N10" s="2" t="s">
        <v>40</v>
      </c>
      <c r="O10" s="2" t="s">
        <v>367</v>
      </c>
      <c r="P10" s="2" t="s">
        <v>400</v>
      </c>
      <c r="Q10" s="2" t="s">
        <v>1100</v>
      </c>
      <c r="R10" s="2">
        <v>2.8759999999999986</v>
      </c>
      <c r="S10" s="2">
        <v>2.8000000000000003</v>
      </c>
      <c r="T10" s="2">
        <v>8.5717280000000002</v>
      </c>
      <c r="U10" s="536">
        <v>0</v>
      </c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</row>
    <row r="11" spans="1:46" s="210" customFormat="1" ht="13.5" customHeight="1" x14ac:dyDescent="0.25">
      <c r="A11" s="211"/>
      <c r="B11" s="222" t="s">
        <v>64</v>
      </c>
      <c r="C11" s="223" t="s">
        <v>542</v>
      </c>
      <c r="D11" s="224" t="s">
        <v>1101</v>
      </c>
      <c r="E11" s="224" t="s">
        <v>1098</v>
      </c>
      <c r="F11" s="229"/>
      <c r="G11" s="226">
        <v>5</v>
      </c>
      <c r="H11" s="227">
        <v>5</v>
      </c>
      <c r="I11" s="228">
        <v>33.878749999999997</v>
      </c>
      <c r="J11" s="211"/>
      <c r="K11" s="550"/>
      <c r="L11" s="550"/>
      <c r="M11" s="2"/>
      <c r="N11" s="2" t="s">
        <v>48</v>
      </c>
      <c r="O11" s="2" t="s">
        <v>447</v>
      </c>
      <c r="P11" s="2" t="s">
        <v>1097</v>
      </c>
      <c r="Q11" s="2" t="s">
        <v>1100</v>
      </c>
      <c r="R11" s="2">
        <v>13.200000000000005</v>
      </c>
      <c r="S11" s="2">
        <v>13.167999999999992</v>
      </c>
      <c r="T11" s="2">
        <v>76.772509000000014</v>
      </c>
      <c r="U11" s="536">
        <v>0</v>
      </c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</row>
    <row r="12" spans="1:46" s="210" customFormat="1" ht="13.5" customHeight="1" x14ac:dyDescent="0.25">
      <c r="A12" s="211"/>
      <c r="B12" s="222" t="s">
        <v>66</v>
      </c>
      <c r="C12" s="223" t="s">
        <v>543</v>
      </c>
      <c r="D12" s="224" t="s">
        <v>1099</v>
      </c>
      <c r="E12" s="229" t="s">
        <v>1098</v>
      </c>
      <c r="F12" s="229"/>
      <c r="G12" s="226">
        <v>9.8499999999999961</v>
      </c>
      <c r="H12" s="227">
        <v>9.8499999999999961</v>
      </c>
      <c r="I12" s="228">
        <v>45.229522000000003</v>
      </c>
      <c r="J12" s="211"/>
      <c r="K12" s="550"/>
      <c r="L12" s="550"/>
      <c r="M12" s="2"/>
      <c r="N12" s="2" t="s">
        <v>64</v>
      </c>
      <c r="O12" s="2" t="s">
        <v>542</v>
      </c>
      <c r="P12" s="2" t="s">
        <v>1101</v>
      </c>
      <c r="Q12" s="2" t="s">
        <v>1098</v>
      </c>
      <c r="R12" s="2">
        <v>5</v>
      </c>
      <c r="S12" s="2">
        <v>5</v>
      </c>
      <c r="T12" s="2">
        <v>33.878749999999997</v>
      </c>
      <c r="U12" s="536">
        <v>0</v>
      </c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</row>
    <row r="13" spans="1:46" s="210" customFormat="1" ht="13.5" customHeight="1" x14ac:dyDescent="0.25">
      <c r="A13" s="211"/>
      <c r="B13" s="222"/>
      <c r="C13" s="223" t="s">
        <v>545</v>
      </c>
      <c r="D13" s="224" t="s">
        <v>1099</v>
      </c>
      <c r="E13" s="229" t="s">
        <v>1098</v>
      </c>
      <c r="F13" s="229"/>
      <c r="G13" s="226">
        <v>9.9640000000000004</v>
      </c>
      <c r="H13" s="227">
        <v>9.9640000000000004</v>
      </c>
      <c r="I13" s="228">
        <v>48.784123999999998</v>
      </c>
      <c r="J13" s="230"/>
      <c r="K13" s="550"/>
      <c r="L13" s="550"/>
      <c r="M13" s="2"/>
      <c r="N13" s="2" t="s">
        <v>66</v>
      </c>
      <c r="O13" s="2" t="s">
        <v>543</v>
      </c>
      <c r="P13" s="2" t="s">
        <v>1099</v>
      </c>
      <c r="Q13" s="2" t="s">
        <v>1098</v>
      </c>
      <c r="R13" s="2">
        <v>9.8499999999999961</v>
      </c>
      <c r="S13" s="2">
        <v>9.8499999999999961</v>
      </c>
      <c r="T13" s="2">
        <v>45.229522000000003</v>
      </c>
      <c r="U13" s="536">
        <v>0</v>
      </c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</row>
    <row r="14" spans="1:46" s="210" customFormat="1" ht="13.5" customHeight="1" x14ac:dyDescent="0.25">
      <c r="A14" s="211"/>
      <c r="B14" s="222"/>
      <c r="C14" s="223" t="s">
        <v>547</v>
      </c>
      <c r="D14" s="224" t="s">
        <v>1097</v>
      </c>
      <c r="E14" s="229" t="s">
        <v>1098</v>
      </c>
      <c r="F14" s="229"/>
      <c r="G14" s="226">
        <v>19.968000000000011</v>
      </c>
      <c r="H14" s="227">
        <v>19.968000000000011</v>
      </c>
      <c r="I14" s="228">
        <v>97.61800199999999</v>
      </c>
      <c r="J14" s="211"/>
      <c r="K14" s="550"/>
      <c r="L14" s="550"/>
      <c r="M14" s="2"/>
      <c r="N14" s="2"/>
      <c r="O14" s="2" t="s">
        <v>545</v>
      </c>
      <c r="P14" s="2" t="s">
        <v>1099</v>
      </c>
      <c r="Q14" s="2" t="s">
        <v>1098</v>
      </c>
      <c r="R14" s="2">
        <v>9.9640000000000004</v>
      </c>
      <c r="S14" s="2">
        <v>9.9640000000000004</v>
      </c>
      <c r="T14" s="2">
        <v>48.784123999999998</v>
      </c>
      <c r="U14" s="536">
        <v>0</v>
      </c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</row>
    <row r="15" spans="1:46" s="210" customFormat="1" ht="13.5" customHeight="1" x14ac:dyDescent="0.25">
      <c r="A15" s="211"/>
      <c r="B15" s="222"/>
      <c r="C15" s="223" t="s">
        <v>548</v>
      </c>
      <c r="D15" s="224" t="s">
        <v>1101</v>
      </c>
      <c r="E15" s="229" t="s">
        <v>1098</v>
      </c>
      <c r="F15" s="229"/>
      <c r="G15" s="226">
        <v>19.966000000000005</v>
      </c>
      <c r="H15" s="227">
        <v>19.966000000000005</v>
      </c>
      <c r="I15" s="228">
        <v>115.30167400000003</v>
      </c>
      <c r="J15" s="211"/>
      <c r="K15" s="550"/>
      <c r="L15" s="550"/>
      <c r="M15" s="2"/>
      <c r="N15" s="2"/>
      <c r="O15" s="2" t="s">
        <v>547</v>
      </c>
      <c r="P15" s="2" t="s">
        <v>1097</v>
      </c>
      <c r="Q15" s="2" t="s">
        <v>1098</v>
      </c>
      <c r="R15" s="2">
        <v>19.968000000000011</v>
      </c>
      <c r="S15" s="2">
        <v>19.968000000000011</v>
      </c>
      <c r="T15" s="2">
        <v>97.61800199999999</v>
      </c>
      <c r="U15" s="536">
        <v>0</v>
      </c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</row>
    <row r="16" spans="1:46" s="210" customFormat="1" ht="13.5" customHeight="1" x14ac:dyDescent="0.25">
      <c r="A16" s="211"/>
      <c r="B16" s="222"/>
      <c r="C16" s="223" t="s">
        <v>550</v>
      </c>
      <c r="D16" s="224" t="s">
        <v>1099</v>
      </c>
      <c r="E16" s="229" t="s">
        <v>1098</v>
      </c>
      <c r="F16" s="229"/>
      <c r="G16" s="226">
        <v>6.6360000000000037</v>
      </c>
      <c r="H16" s="227">
        <v>6.6360000000000037</v>
      </c>
      <c r="I16" s="228">
        <v>32.452903999999997</v>
      </c>
      <c r="J16" s="211"/>
      <c r="K16" s="550"/>
      <c r="L16" s="550"/>
      <c r="M16" s="2"/>
      <c r="N16" s="2"/>
      <c r="O16" s="2" t="s">
        <v>548</v>
      </c>
      <c r="P16" s="2" t="s">
        <v>1101</v>
      </c>
      <c r="Q16" s="2" t="s">
        <v>1098</v>
      </c>
      <c r="R16" s="2">
        <v>19.966000000000005</v>
      </c>
      <c r="S16" s="2">
        <v>19.966000000000005</v>
      </c>
      <c r="T16" s="2">
        <v>115.30167400000003</v>
      </c>
      <c r="U16" s="536">
        <v>0</v>
      </c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</row>
    <row r="17" spans="1:46" s="210" customFormat="1" ht="13.5" customHeight="1" x14ac:dyDescent="0.25">
      <c r="A17" s="211"/>
      <c r="B17" s="222"/>
      <c r="C17" s="223" t="s">
        <v>552</v>
      </c>
      <c r="D17" s="224" t="s">
        <v>1099</v>
      </c>
      <c r="E17" s="229" t="s">
        <v>1098</v>
      </c>
      <c r="F17" s="229"/>
      <c r="G17" s="226">
        <v>6.5019999999999971</v>
      </c>
      <c r="H17" s="227">
        <v>6.5019999999999971</v>
      </c>
      <c r="I17" s="228">
        <v>37.534522000000003</v>
      </c>
      <c r="J17" s="211"/>
      <c r="K17" s="550"/>
      <c r="L17" s="550"/>
      <c r="M17" s="2"/>
      <c r="N17" s="2"/>
      <c r="O17" s="2" t="s">
        <v>550</v>
      </c>
      <c r="P17" s="2" t="s">
        <v>1099</v>
      </c>
      <c r="Q17" s="2" t="s">
        <v>1098</v>
      </c>
      <c r="R17" s="2">
        <v>6.6360000000000037</v>
      </c>
      <c r="S17" s="2">
        <v>6.6360000000000037</v>
      </c>
      <c r="T17" s="2">
        <v>32.452903999999997</v>
      </c>
      <c r="U17" s="536">
        <v>0</v>
      </c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</row>
    <row r="18" spans="1:46" s="210" customFormat="1" ht="13.5" customHeight="1" x14ac:dyDescent="0.25">
      <c r="A18" s="211"/>
      <c r="B18" s="222" t="s">
        <v>70</v>
      </c>
      <c r="C18" s="223" t="s">
        <v>558</v>
      </c>
      <c r="D18" s="224" t="s">
        <v>1102</v>
      </c>
      <c r="E18" s="229" t="s">
        <v>1098</v>
      </c>
      <c r="F18" s="229"/>
      <c r="G18" s="226">
        <v>20</v>
      </c>
      <c r="H18" s="227">
        <v>20</v>
      </c>
      <c r="I18" s="228">
        <v>134.00719099999995</v>
      </c>
      <c r="J18" s="211"/>
      <c r="K18" s="550"/>
      <c r="L18" s="550"/>
      <c r="M18" s="2"/>
      <c r="N18" s="2"/>
      <c r="O18" s="2" t="s">
        <v>552</v>
      </c>
      <c r="P18" s="2" t="s">
        <v>1099</v>
      </c>
      <c r="Q18" s="2" t="s">
        <v>1098</v>
      </c>
      <c r="R18" s="2">
        <v>6.5019999999999971</v>
      </c>
      <c r="S18" s="2">
        <v>6.5019999999999971</v>
      </c>
      <c r="T18" s="2">
        <v>37.534522000000003</v>
      </c>
      <c r="U18" s="536">
        <v>0</v>
      </c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</row>
    <row r="19" spans="1:46" s="210" customFormat="1" ht="13.5" customHeight="1" x14ac:dyDescent="0.25">
      <c r="A19" s="211"/>
      <c r="B19" s="222" t="s">
        <v>74</v>
      </c>
      <c r="C19" s="223" t="s">
        <v>564</v>
      </c>
      <c r="D19" s="224" t="s">
        <v>1101</v>
      </c>
      <c r="E19" s="229" t="s">
        <v>1098</v>
      </c>
      <c r="F19" s="229"/>
      <c r="G19" s="226">
        <v>20.861999999999995</v>
      </c>
      <c r="H19" s="227">
        <v>20.861999999999995</v>
      </c>
      <c r="I19" s="228">
        <v>165.64451799999998</v>
      </c>
      <c r="J19" s="211"/>
      <c r="K19" s="550"/>
      <c r="L19" s="550"/>
      <c r="M19" s="2"/>
      <c r="N19" s="2" t="s">
        <v>70</v>
      </c>
      <c r="O19" s="2" t="s">
        <v>558</v>
      </c>
      <c r="P19" s="2" t="s">
        <v>1102</v>
      </c>
      <c r="Q19" s="2" t="s">
        <v>1098</v>
      </c>
      <c r="R19" s="2">
        <v>20</v>
      </c>
      <c r="S19" s="2">
        <v>20</v>
      </c>
      <c r="T19" s="2">
        <v>134.00719099999995</v>
      </c>
      <c r="U19" s="536">
        <v>0</v>
      </c>
      <c r="V19" s="550"/>
      <c r="W19" s="550"/>
      <c r="X19" s="550"/>
      <c r="Y19" s="550"/>
      <c r="Z19" s="550"/>
      <c r="AA19" s="550"/>
      <c r="AB19" s="550"/>
      <c r="AC19" s="550"/>
      <c r="AD19" s="550"/>
      <c r="AE19" s="550"/>
      <c r="AF19" s="550"/>
      <c r="AG19" s="550"/>
      <c r="AH19" s="550"/>
      <c r="AI19" s="550"/>
      <c r="AJ19" s="550"/>
      <c r="AK19" s="550"/>
      <c r="AL19" s="550"/>
      <c r="AM19" s="550"/>
      <c r="AN19" s="550"/>
      <c r="AO19" s="550"/>
      <c r="AP19" s="550"/>
      <c r="AQ19" s="550"/>
      <c r="AR19" s="550"/>
      <c r="AS19" s="550"/>
      <c r="AT19" s="550"/>
    </row>
    <row r="20" spans="1:46" s="210" customFormat="1" ht="13.5" customHeight="1" x14ac:dyDescent="0.25">
      <c r="A20" s="211"/>
      <c r="B20" s="222" t="s">
        <v>82</v>
      </c>
      <c r="C20" s="223" t="s">
        <v>572</v>
      </c>
      <c r="D20" s="224" t="s">
        <v>1097</v>
      </c>
      <c r="E20" s="229" t="s">
        <v>1098</v>
      </c>
      <c r="F20" s="229"/>
      <c r="G20" s="226">
        <v>19.899999999999988</v>
      </c>
      <c r="H20" s="227">
        <v>19.899999999999988</v>
      </c>
      <c r="I20" s="228">
        <v>110.731844</v>
      </c>
      <c r="J20" s="211"/>
      <c r="K20" s="550"/>
      <c r="L20" s="550"/>
      <c r="M20" s="2"/>
      <c r="N20" s="2" t="s">
        <v>74</v>
      </c>
      <c r="O20" s="2" t="s">
        <v>564</v>
      </c>
      <c r="P20" s="2" t="s">
        <v>1101</v>
      </c>
      <c r="Q20" s="2" t="s">
        <v>1098</v>
      </c>
      <c r="R20" s="2">
        <v>20.861999999999995</v>
      </c>
      <c r="S20" s="2">
        <v>20.861999999999995</v>
      </c>
      <c r="T20" s="2">
        <v>165.64451799999998</v>
      </c>
      <c r="U20" s="536">
        <v>0</v>
      </c>
      <c r="V20" s="550"/>
      <c r="W20" s="550"/>
      <c r="X20" s="550"/>
      <c r="Y20" s="550"/>
      <c r="Z20" s="550"/>
      <c r="AA20" s="550"/>
      <c r="AB20" s="550"/>
      <c r="AC20" s="550"/>
      <c r="AD20" s="550"/>
      <c r="AE20" s="550"/>
      <c r="AF20" s="550"/>
      <c r="AG20" s="550"/>
      <c r="AH20" s="550"/>
      <c r="AI20" s="550"/>
      <c r="AJ20" s="550"/>
      <c r="AK20" s="550"/>
      <c r="AL20" s="550"/>
      <c r="AM20" s="550"/>
      <c r="AN20" s="550"/>
      <c r="AO20" s="550"/>
      <c r="AP20" s="550"/>
      <c r="AQ20" s="550"/>
      <c r="AR20" s="550"/>
      <c r="AS20" s="550"/>
      <c r="AT20" s="550"/>
    </row>
    <row r="21" spans="1:46" s="210" customFormat="1" ht="13.5" customHeight="1" x14ac:dyDescent="0.25">
      <c r="A21" s="211"/>
      <c r="B21" s="222" t="s">
        <v>84</v>
      </c>
      <c r="C21" s="223" t="s">
        <v>573</v>
      </c>
      <c r="D21" s="224" t="s">
        <v>1099</v>
      </c>
      <c r="E21" s="229" t="s">
        <v>1098</v>
      </c>
      <c r="F21" s="229"/>
      <c r="G21" s="226">
        <v>20</v>
      </c>
      <c r="H21" s="227">
        <v>19.189999999999998</v>
      </c>
      <c r="I21" s="228">
        <v>101.35963600000001</v>
      </c>
      <c r="J21" s="211"/>
      <c r="K21" s="550"/>
      <c r="L21" s="550"/>
      <c r="M21" s="2"/>
      <c r="N21" s="2" t="s">
        <v>82</v>
      </c>
      <c r="O21" s="2" t="s">
        <v>572</v>
      </c>
      <c r="P21" s="2" t="s">
        <v>1097</v>
      </c>
      <c r="Q21" s="2" t="s">
        <v>1098</v>
      </c>
      <c r="R21" s="2">
        <v>19.899999999999988</v>
      </c>
      <c r="S21" s="2">
        <v>19.899999999999988</v>
      </c>
      <c r="T21" s="2">
        <v>110.731844</v>
      </c>
      <c r="U21" s="536">
        <v>0</v>
      </c>
      <c r="V21" s="550"/>
      <c r="W21" s="550"/>
      <c r="X21" s="550"/>
      <c r="Y21" s="550"/>
      <c r="Z21" s="550"/>
      <c r="AA21" s="550"/>
      <c r="AB21" s="550"/>
      <c r="AC21" s="550"/>
      <c r="AD21" s="550"/>
      <c r="AE21" s="550"/>
      <c r="AF21" s="550"/>
      <c r="AG21" s="550"/>
      <c r="AH21" s="550"/>
      <c r="AI21" s="550"/>
      <c r="AJ21" s="550"/>
      <c r="AK21" s="550"/>
      <c r="AL21" s="550"/>
      <c r="AM21" s="550"/>
      <c r="AN21" s="550"/>
      <c r="AO21" s="550"/>
      <c r="AP21" s="550"/>
      <c r="AQ21" s="550"/>
      <c r="AR21" s="550"/>
      <c r="AS21" s="550"/>
      <c r="AT21" s="550"/>
    </row>
    <row r="22" spans="1:46" s="210" customFormat="1" ht="13.5" customHeight="1" x14ac:dyDescent="0.25">
      <c r="A22" s="211"/>
      <c r="B22" s="222" t="s">
        <v>88</v>
      </c>
      <c r="C22" s="223" t="s">
        <v>587</v>
      </c>
      <c r="D22" s="224" t="s">
        <v>1102</v>
      </c>
      <c r="E22" s="229" t="s">
        <v>1098</v>
      </c>
      <c r="F22" s="229"/>
      <c r="G22" s="226">
        <v>0.70000000000000007</v>
      </c>
      <c r="H22" s="227">
        <v>0.67799999999999994</v>
      </c>
      <c r="I22" s="228">
        <v>4.1622589999999997</v>
      </c>
      <c r="J22" s="211"/>
      <c r="K22" s="550"/>
      <c r="L22" s="550"/>
      <c r="M22" s="2"/>
      <c r="N22" s="2" t="s">
        <v>84</v>
      </c>
      <c r="O22" s="2" t="s">
        <v>573</v>
      </c>
      <c r="P22" s="2" t="s">
        <v>1099</v>
      </c>
      <c r="Q22" s="2" t="s">
        <v>1098</v>
      </c>
      <c r="R22" s="2">
        <v>20</v>
      </c>
      <c r="S22" s="2">
        <v>19.189999999999998</v>
      </c>
      <c r="T22" s="2">
        <v>101.35963600000001</v>
      </c>
      <c r="U22" s="536">
        <v>0</v>
      </c>
      <c r="V22" s="550"/>
      <c r="W22" s="550"/>
      <c r="X22" s="550"/>
      <c r="Y22" s="550"/>
      <c r="Z22" s="550"/>
      <c r="AA22" s="550"/>
      <c r="AB22" s="550"/>
      <c r="AC22" s="550"/>
      <c r="AD22" s="550"/>
      <c r="AE22" s="550"/>
      <c r="AF22" s="550"/>
      <c r="AG22" s="550"/>
      <c r="AH22" s="550"/>
      <c r="AI22" s="550"/>
      <c r="AJ22" s="550"/>
      <c r="AK22" s="550"/>
      <c r="AL22" s="550"/>
      <c r="AM22" s="550"/>
      <c r="AN22" s="550"/>
      <c r="AO22" s="550"/>
      <c r="AP22" s="550"/>
      <c r="AQ22" s="550"/>
      <c r="AR22" s="550"/>
      <c r="AS22" s="550"/>
      <c r="AT22" s="550"/>
    </row>
    <row r="23" spans="1:46" s="210" customFormat="1" ht="13.5" customHeight="1" x14ac:dyDescent="0.25">
      <c r="A23" s="211"/>
      <c r="B23" s="222" t="s">
        <v>100</v>
      </c>
      <c r="C23" s="223" t="s">
        <v>612</v>
      </c>
      <c r="D23" s="224" t="s">
        <v>1101</v>
      </c>
      <c r="E23" s="229" t="s">
        <v>1098</v>
      </c>
      <c r="F23" s="229"/>
      <c r="G23" s="226">
        <v>19</v>
      </c>
      <c r="H23" s="227">
        <v>19</v>
      </c>
      <c r="I23" s="228">
        <v>117.55265299999999</v>
      </c>
      <c r="J23" s="211"/>
      <c r="K23" s="550"/>
      <c r="L23" s="550"/>
      <c r="M23" s="2"/>
      <c r="N23" s="2" t="s">
        <v>88</v>
      </c>
      <c r="O23" s="2" t="s">
        <v>587</v>
      </c>
      <c r="P23" s="2" t="s">
        <v>1102</v>
      </c>
      <c r="Q23" s="2" t="s">
        <v>1098</v>
      </c>
      <c r="R23" s="2">
        <v>0.70000000000000007</v>
      </c>
      <c r="S23" s="2">
        <v>0.67799999999999994</v>
      </c>
      <c r="T23" s="2">
        <v>4.1622589999999997</v>
      </c>
      <c r="U23" s="536">
        <v>0</v>
      </c>
      <c r="V23" s="550"/>
      <c r="W23" s="550"/>
      <c r="X23" s="550"/>
      <c r="Y23" s="550"/>
      <c r="Z23" s="550"/>
      <c r="AA23" s="550"/>
      <c r="AB23" s="550"/>
      <c r="AC23" s="550"/>
      <c r="AD23" s="550"/>
      <c r="AE23" s="550"/>
      <c r="AF23" s="550"/>
      <c r="AG23" s="550"/>
      <c r="AH23" s="550"/>
      <c r="AI23" s="550"/>
      <c r="AJ23" s="550"/>
      <c r="AK23" s="550"/>
      <c r="AL23" s="550"/>
      <c r="AM23" s="550"/>
      <c r="AN23" s="550"/>
      <c r="AO23" s="550"/>
      <c r="AP23" s="550"/>
      <c r="AQ23" s="550"/>
      <c r="AR23" s="550"/>
      <c r="AS23" s="550"/>
      <c r="AT23" s="550"/>
    </row>
    <row r="24" spans="1:46" s="210" customFormat="1" ht="13.5" customHeight="1" x14ac:dyDescent="0.25">
      <c r="A24" s="211"/>
      <c r="B24" s="222"/>
      <c r="C24" s="223" t="s">
        <v>613</v>
      </c>
      <c r="D24" s="224" t="s">
        <v>1101</v>
      </c>
      <c r="E24" s="229" t="s">
        <v>1098</v>
      </c>
      <c r="F24" s="229"/>
      <c r="G24" s="226">
        <v>8.3999999999999968</v>
      </c>
      <c r="H24" s="227">
        <v>8.3999999999999968</v>
      </c>
      <c r="I24" s="228">
        <v>44.949297000000001</v>
      </c>
      <c r="J24" s="211"/>
      <c r="K24" s="550"/>
      <c r="L24" s="550"/>
      <c r="M24" s="2"/>
      <c r="N24" s="2" t="s">
        <v>100</v>
      </c>
      <c r="O24" s="2" t="s">
        <v>612</v>
      </c>
      <c r="P24" s="2" t="s">
        <v>1101</v>
      </c>
      <c r="Q24" s="2" t="s">
        <v>1098</v>
      </c>
      <c r="R24" s="2">
        <v>19</v>
      </c>
      <c r="S24" s="2">
        <v>19</v>
      </c>
      <c r="T24" s="2">
        <v>117.55265299999999</v>
      </c>
      <c r="U24" s="536">
        <v>0</v>
      </c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</row>
    <row r="25" spans="1:46" s="210" customFormat="1" ht="13.5" customHeight="1" x14ac:dyDescent="0.25">
      <c r="A25" s="211"/>
      <c r="B25" s="222" t="s">
        <v>102</v>
      </c>
      <c r="C25" s="223" t="s">
        <v>616</v>
      </c>
      <c r="D25" s="224" t="s">
        <v>1099</v>
      </c>
      <c r="E25" s="229" t="s">
        <v>1098</v>
      </c>
      <c r="F25" s="229"/>
      <c r="G25" s="226">
        <v>20.819999999999997</v>
      </c>
      <c r="H25" s="227">
        <v>20.16</v>
      </c>
      <c r="I25" s="228">
        <v>88.298502407499996</v>
      </c>
      <c r="J25" s="211"/>
      <c r="K25" s="551"/>
      <c r="L25" s="550"/>
      <c r="M25" s="2"/>
      <c r="N25" s="2"/>
      <c r="O25" s="2" t="s">
        <v>613</v>
      </c>
      <c r="P25" s="2" t="s">
        <v>1101</v>
      </c>
      <c r="Q25" s="2" t="s">
        <v>1098</v>
      </c>
      <c r="R25" s="2">
        <v>8.3999999999999968</v>
      </c>
      <c r="S25" s="2">
        <v>8.3999999999999968</v>
      </c>
      <c r="T25" s="2">
        <v>44.949297000000001</v>
      </c>
      <c r="U25" s="536">
        <v>0</v>
      </c>
      <c r="V25" s="550"/>
      <c r="W25" s="550"/>
      <c r="X25" s="550"/>
      <c r="Y25" s="550"/>
      <c r="Z25" s="550"/>
      <c r="AA25" s="550"/>
      <c r="AB25" s="550"/>
      <c r="AC25" s="550"/>
      <c r="AD25" s="550"/>
      <c r="AE25" s="550"/>
      <c r="AF25" s="550"/>
      <c r="AG25" s="550"/>
      <c r="AH25" s="550"/>
      <c r="AI25" s="550"/>
      <c r="AJ25" s="550"/>
      <c r="AK25" s="550"/>
      <c r="AL25" s="550"/>
      <c r="AM25" s="550"/>
      <c r="AN25" s="550"/>
      <c r="AO25" s="550"/>
      <c r="AP25" s="550"/>
      <c r="AQ25" s="550"/>
      <c r="AR25" s="550"/>
      <c r="AS25" s="550"/>
      <c r="AT25" s="550"/>
    </row>
    <row r="26" spans="1:46" s="210" customFormat="1" ht="13.5" customHeight="1" x14ac:dyDescent="0.25">
      <c r="A26" s="211"/>
      <c r="B26" s="222"/>
      <c r="C26" s="223" t="s">
        <v>618</v>
      </c>
      <c r="D26" s="224" t="s">
        <v>1099</v>
      </c>
      <c r="E26" s="229" t="s">
        <v>1098</v>
      </c>
      <c r="F26" s="229"/>
      <c r="G26" s="226">
        <v>20.819999999999997</v>
      </c>
      <c r="H26" s="227">
        <v>20.16</v>
      </c>
      <c r="I26" s="228">
        <v>108.72957786499998</v>
      </c>
      <c r="J26" s="211"/>
      <c r="K26" s="550"/>
      <c r="L26" s="550"/>
      <c r="M26" s="2"/>
      <c r="N26" s="2" t="s">
        <v>102</v>
      </c>
      <c r="O26" s="2" t="s">
        <v>616</v>
      </c>
      <c r="P26" s="2" t="s">
        <v>1099</v>
      </c>
      <c r="Q26" s="2" t="s">
        <v>1098</v>
      </c>
      <c r="R26" s="2">
        <v>20.819999999999997</v>
      </c>
      <c r="S26" s="2">
        <v>20.16</v>
      </c>
      <c r="T26" s="2">
        <v>88.298502407499996</v>
      </c>
      <c r="U26" s="536">
        <v>0</v>
      </c>
      <c r="V26" s="550"/>
      <c r="W26" s="550"/>
      <c r="X26" s="550"/>
      <c r="Y26" s="550"/>
      <c r="Z26" s="550"/>
      <c r="AA26" s="550"/>
      <c r="AB26" s="550"/>
      <c r="AC26" s="550"/>
      <c r="AD26" s="550"/>
      <c r="AE26" s="550"/>
      <c r="AF26" s="550"/>
      <c r="AG26" s="550"/>
      <c r="AH26" s="550"/>
      <c r="AI26" s="550"/>
      <c r="AJ26" s="550"/>
      <c r="AK26" s="550"/>
      <c r="AL26" s="550"/>
      <c r="AM26" s="550"/>
      <c r="AN26" s="550"/>
      <c r="AO26" s="550"/>
      <c r="AP26" s="550"/>
      <c r="AQ26" s="550"/>
      <c r="AR26" s="550"/>
      <c r="AS26" s="550"/>
      <c r="AT26" s="550"/>
    </row>
    <row r="27" spans="1:46" s="210" customFormat="1" ht="13.5" customHeight="1" x14ac:dyDescent="0.25">
      <c r="A27" s="211"/>
      <c r="B27" s="222"/>
      <c r="C27" s="223" t="s">
        <v>620</v>
      </c>
      <c r="D27" s="224" t="s">
        <v>1099</v>
      </c>
      <c r="E27" s="229" t="s">
        <v>1098</v>
      </c>
      <c r="F27" s="229"/>
      <c r="G27" s="226">
        <v>20.819999999999997</v>
      </c>
      <c r="H27" s="227">
        <v>20.16</v>
      </c>
      <c r="I27" s="228">
        <v>106.19519715500002</v>
      </c>
      <c r="J27" s="231"/>
      <c r="K27" s="550"/>
      <c r="L27" s="550"/>
      <c r="M27" s="2"/>
      <c r="N27" s="2"/>
      <c r="O27" s="2" t="s">
        <v>618</v>
      </c>
      <c r="P27" s="2" t="s">
        <v>1099</v>
      </c>
      <c r="Q27" s="2" t="s">
        <v>1098</v>
      </c>
      <c r="R27" s="2">
        <v>20.819999999999997</v>
      </c>
      <c r="S27" s="2">
        <v>20.16</v>
      </c>
      <c r="T27" s="2">
        <v>108.72957786499998</v>
      </c>
      <c r="U27" s="536">
        <v>0</v>
      </c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  <c r="AF27" s="550"/>
      <c r="AG27" s="550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550"/>
    </row>
    <row r="28" spans="1:46" s="210" customFormat="1" ht="13.5" customHeight="1" x14ac:dyDescent="0.25">
      <c r="A28" s="211"/>
      <c r="B28" s="222"/>
      <c r="C28" s="223" t="s">
        <v>614</v>
      </c>
      <c r="D28" s="224" t="s">
        <v>1099</v>
      </c>
      <c r="E28" s="229" t="s">
        <v>1098</v>
      </c>
      <c r="F28" s="229"/>
      <c r="G28" s="226">
        <v>10.400000000000004</v>
      </c>
      <c r="H28" s="227">
        <v>10.200000000000001</v>
      </c>
      <c r="I28" s="228">
        <v>44.714985654999992</v>
      </c>
      <c r="J28" s="211"/>
      <c r="K28" s="550"/>
      <c r="L28" s="550"/>
      <c r="M28" s="2"/>
      <c r="N28" s="2"/>
      <c r="O28" s="2" t="s">
        <v>620</v>
      </c>
      <c r="P28" s="2" t="s">
        <v>1099</v>
      </c>
      <c r="Q28" s="2" t="s">
        <v>1098</v>
      </c>
      <c r="R28" s="2">
        <v>20.819999999999997</v>
      </c>
      <c r="S28" s="2">
        <v>20.16</v>
      </c>
      <c r="T28" s="2">
        <v>106.19519715500002</v>
      </c>
      <c r="U28" s="536">
        <v>0</v>
      </c>
      <c r="V28" s="550"/>
      <c r="W28" s="550"/>
      <c r="X28" s="550"/>
      <c r="Y28" s="550"/>
      <c r="Z28" s="550"/>
      <c r="AA28" s="550"/>
      <c r="AB28" s="550"/>
      <c r="AC28" s="550"/>
      <c r="AD28" s="550"/>
      <c r="AE28" s="550"/>
      <c r="AF28" s="550"/>
      <c r="AG28" s="550"/>
      <c r="AH28" s="550"/>
      <c r="AI28" s="550"/>
      <c r="AJ28" s="550"/>
      <c r="AK28" s="550"/>
      <c r="AL28" s="550"/>
      <c r="AM28" s="550"/>
      <c r="AN28" s="550"/>
      <c r="AO28" s="550"/>
      <c r="AP28" s="550"/>
      <c r="AQ28" s="550"/>
      <c r="AR28" s="550"/>
      <c r="AS28" s="550"/>
      <c r="AT28" s="550"/>
    </row>
    <row r="29" spans="1:46" s="232" customFormat="1" ht="13.5" customHeight="1" x14ac:dyDescent="0.25">
      <c r="A29" s="231"/>
      <c r="B29" s="222" t="s">
        <v>109</v>
      </c>
      <c r="C29" s="223" t="s">
        <v>638</v>
      </c>
      <c r="D29" s="224" t="s">
        <v>1099</v>
      </c>
      <c r="E29" s="229" t="s">
        <v>1098</v>
      </c>
      <c r="F29" s="229"/>
      <c r="G29" s="226">
        <v>3.9700000000000011</v>
      </c>
      <c r="H29" s="227">
        <v>3.9700000000000011</v>
      </c>
      <c r="I29" s="228">
        <v>27.927900000000001</v>
      </c>
      <c r="J29" s="211"/>
      <c r="K29" s="550"/>
      <c r="L29" s="551"/>
      <c r="M29" s="2"/>
      <c r="N29" s="2"/>
      <c r="O29" s="2" t="s">
        <v>614</v>
      </c>
      <c r="P29" s="2" t="s">
        <v>1099</v>
      </c>
      <c r="Q29" s="2" t="s">
        <v>1098</v>
      </c>
      <c r="R29" s="2">
        <v>10.400000000000004</v>
      </c>
      <c r="S29" s="2">
        <v>10.200000000000001</v>
      </c>
      <c r="T29" s="2">
        <v>44.714985654999992</v>
      </c>
      <c r="U29" s="536">
        <v>0</v>
      </c>
      <c r="V29" s="551"/>
      <c r="W29" s="551"/>
      <c r="X29" s="551"/>
      <c r="Y29" s="551"/>
      <c r="Z29" s="551"/>
      <c r="AA29" s="551"/>
      <c r="AB29" s="551"/>
      <c r="AC29" s="551"/>
      <c r="AD29" s="551"/>
      <c r="AE29" s="551"/>
      <c r="AF29" s="551"/>
      <c r="AG29" s="551"/>
      <c r="AH29" s="551"/>
      <c r="AI29" s="551"/>
      <c r="AJ29" s="551"/>
      <c r="AK29" s="551"/>
      <c r="AL29" s="551"/>
      <c r="AM29" s="551"/>
      <c r="AN29" s="551"/>
      <c r="AO29" s="551"/>
      <c r="AP29" s="551"/>
      <c r="AQ29" s="551"/>
      <c r="AR29" s="551"/>
      <c r="AS29" s="551"/>
      <c r="AT29" s="551"/>
    </row>
    <row r="30" spans="1:46" s="210" customFormat="1" ht="13.5" customHeight="1" x14ac:dyDescent="0.25">
      <c r="A30" s="211"/>
      <c r="B30" s="222" t="s">
        <v>111</v>
      </c>
      <c r="C30" s="223" t="s">
        <v>639</v>
      </c>
      <c r="D30" s="224" t="s">
        <v>400</v>
      </c>
      <c r="E30" s="229" t="s">
        <v>1098</v>
      </c>
      <c r="F30" s="229"/>
      <c r="G30" s="226">
        <v>20</v>
      </c>
      <c r="H30" s="227">
        <v>19.768000000000001</v>
      </c>
      <c r="I30" s="228">
        <v>142.49900799999998</v>
      </c>
      <c r="J30" s="211"/>
      <c r="K30" s="550"/>
      <c r="L30" s="550"/>
      <c r="M30" s="2"/>
      <c r="N30" s="2" t="s">
        <v>109</v>
      </c>
      <c r="O30" s="2" t="s">
        <v>638</v>
      </c>
      <c r="P30" s="2" t="s">
        <v>1099</v>
      </c>
      <c r="Q30" s="2" t="s">
        <v>1098</v>
      </c>
      <c r="R30" s="2">
        <v>3.9700000000000011</v>
      </c>
      <c r="S30" s="2">
        <v>3.9700000000000011</v>
      </c>
      <c r="T30" s="2">
        <v>27.927900000000001</v>
      </c>
      <c r="U30" s="536">
        <v>0</v>
      </c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</row>
    <row r="31" spans="1:46" s="210" customFormat="1" ht="13.5" customHeight="1" x14ac:dyDescent="0.25">
      <c r="A31" s="211"/>
      <c r="B31" s="222" t="s">
        <v>113</v>
      </c>
      <c r="C31" s="223" t="s">
        <v>642</v>
      </c>
      <c r="D31" s="224" t="s">
        <v>1097</v>
      </c>
      <c r="E31" s="229" t="s">
        <v>1098</v>
      </c>
      <c r="F31" s="229"/>
      <c r="G31" s="226">
        <v>19.200000000000006</v>
      </c>
      <c r="H31" s="227">
        <v>18.429999999999996</v>
      </c>
      <c r="I31" s="228">
        <v>137.955084</v>
      </c>
      <c r="J31" s="211"/>
      <c r="K31" s="550"/>
      <c r="L31" s="550"/>
      <c r="M31" s="2"/>
      <c r="N31" s="2" t="s">
        <v>111</v>
      </c>
      <c r="O31" s="2" t="s">
        <v>639</v>
      </c>
      <c r="P31" s="2" t="s">
        <v>400</v>
      </c>
      <c r="Q31" s="2" t="s">
        <v>1098</v>
      </c>
      <c r="R31" s="2">
        <v>20</v>
      </c>
      <c r="S31" s="2">
        <v>19.768000000000001</v>
      </c>
      <c r="T31" s="2">
        <v>142.49900799999998</v>
      </c>
      <c r="U31" s="536">
        <v>0</v>
      </c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</row>
    <row r="32" spans="1:46" s="210" customFormat="1" ht="13.5" customHeight="1" x14ac:dyDescent="0.25">
      <c r="A32" s="211"/>
      <c r="B32" s="222" t="s">
        <v>121</v>
      </c>
      <c r="C32" s="223" t="s">
        <v>649</v>
      </c>
      <c r="D32" s="224" t="s">
        <v>1099</v>
      </c>
      <c r="E32" s="229" t="s">
        <v>1098</v>
      </c>
      <c r="F32" s="229"/>
      <c r="G32" s="226">
        <v>3.799999999999998</v>
      </c>
      <c r="H32" s="227">
        <v>3.6839999999999997</v>
      </c>
      <c r="I32" s="228">
        <v>22.988769999999999</v>
      </c>
      <c r="J32" s="211"/>
      <c r="K32" s="550"/>
      <c r="L32" s="550"/>
      <c r="M32" s="2"/>
      <c r="N32" s="2" t="s">
        <v>113</v>
      </c>
      <c r="O32" s="2" t="s">
        <v>642</v>
      </c>
      <c r="P32" s="2" t="s">
        <v>1097</v>
      </c>
      <c r="Q32" s="2" t="s">
        <v>1098</v>
      </c>
      <c r="R32" s="2">
        <v>19.200000000000006</v>
      </c>
      <c r="S32" s="2">
        <v>18.429999999999996</v>
      </c>
      <c r="T32" s="2">
        <v>137.955084</v>
      </c>
      <c r="U32" s="536">
        <v>0</v>
      </c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</row>
    <row r="33" spans="1:46" s="210" customFormat="1" ht="15" x14ac:dyDescent="0.25">
      <c r="A33" s="211"/>
      <c r="B33" s="222" t="s">
        <v>125</v>
      </c>
      <c r="C33" s="223" t="s">
        <v>652</v>
      </c>
      <c r="D33" s="224" t="s">
        <v>1099</v>
      </c>
      <c r="E33" s="229" t="s">
        <v>1098</v>
      </c>
      <c r="F33" s="229"/>
      <c r="G33" s="226">
        <v>6</v>
      </c>
      <c r="H33" s="227">
        <v>5.6700000000000008</v>
      </c>
      <c r="I33" s="228">
        <v>30.208867999999999</v>
      </c>
      <c r="J33" s="211"/>
      <c r="K33" s="550"/>
      <c r="L33" s="550"/>
      <c r="M33" s="2"/>
      <c r="N33" s="2" t="s">
        <v>121</v>
      </c>
      <c r="O33" s="2" t="s">
        <v>649</v>
      </c>
      <c r="P33" s="2" t="s">
        <v>1099</v>
      </c>
      <c r="Q33" s="2" t="s">
        <v>1098</v>
      </c>
      <c r="R33" s="2">
        <v>3.799999999999998</v>
      </c>
      <c r="S33" s="2">
        <v>3.6839999999999997</v>
      </c>
      <c r="T33" s="2">
        <v>22.988769999999999</v>
      </c>
      <c r="U33" s="536">
        <v>0</v>
      </c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</row>
    <row r="34" spans="1:46" s="210" customFormat="1" ht="15" x14ac:dyDescent="0.25">
      <c r="A34" s="211"/>
      <c r="B34" s="222"/>
      <c r="C34" s="223" t="s">
        <v>655</v>
      </c>
      <c r="D34" s="224" t="s">
        <v>1099</v>
      </c>
      <c r="E34" s="229" t="s">
        <v>1098</v>
      </c>
      <c r="F34" s="229"/>
      <c r="G34" s="226">
        <v>10</v>
      </c>
      <c r="H34" s="227">
        <v>9.9829999999999988</v>
      </c>
      <c r="I34" s="228">
        <v>71.184894999999997</v>
      </c>
      <c r="J34" s="233"/>
      <c r="K34" s="550"/>
      <c r="L34" s="550"/>
      <c r="M34" s="2"/>
      <c r="N34" s="2" t="s">
        <v>125</v>
      </c>
      <c r="O34" s="2" t="s">
        <v>652</v>
      </c>
      <c r="P34" s="2" t="s">
        <v>1099</v>
      </c>
      <c r="Q34" s="2" t="s">
        <v>1098</v>
      </c>
      <c r="R34" s="2">
        <v>6</v>
      </c>
      <c r="S34" s="2">
        <v>5.6700000000000008</v>
      </c>
      <c r="T34" s="2">
        <v>30.208867999999999</v>
      </c>
      <c r="U34" s="536">
        <v>0</v>
      </c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</row>
    <row r="35" spans="1:46" s="210" customFormat="1" ht="15" x14ac:dyDescent="0.25">
      <c r="A35" s="211"/>
      <c r="B35" s="222" t="s">
        <v>1606</v>
      </c>
      <c r="C35" s="223" t="s">
        <v>1607</v>
      </c>
      <c r="D35" s="224" t="s">
        <v>1101</v>
      </c>
      <c r="E35" s="229" t="s">
        <v>1098</v>
      </c>
      <c r="F35" s="229"/>
      <c r="G35" s="226">
        <v>20.827999999999999</v>
      </c>
      <c r="H35" s="227">
        <v>20.762999999999995</v>
      </c>
      <c r="I35" s="228">
        <v>79.950069999999997</v>
      </c>
      <c r="J35" s="233"/>
      <c r="K35" s="550"/>
      <c r="L35" s="550"/>
      <c r="M35" s="2"/>
      <c r="N35" s="2"/>
      <c r="O35" s="2" t="s">
        <v>655</v>
      </c>
      <c r="P35" s="2" t="s">
        <v>1099</v>
      </c>
      <c r="Q35" s="2" t="s">
        <v>1098</v>
      </c>
      <c r="R35" s="2">
        <v>10</v>
      </c>
      <c r="S35" s="2">
        <v>9.9829999999999988</v>
      </c>
      <c r="T35" s="2">
        <v>71.184894999999997</v>
      </c>
      <c r="U35" s="536">
        <v>0</v>
      </c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</row>
    <row r="36" spans="1:46" s="210" customFormat="1" ht="15" x14ac:dyDescent="0.25">
      <c r="A36" s="211"/>
      <c r="B36" s="222" t="s">
        <v>145</v>
      </c>
      <c r="C36" s="223" t="s">
        <v>676</v>
      </c>
      <c r="D36" s="224" t="s">
        <v>1099</v>
      </c>
      <c r="E36" s="229" t="s">
        <v>1098</v>
      </c>
      <c r="F36" s="229"/>
      <c r="G36" s="226">
        <v>20</v>
      </c>
      <c r="H36" s="227">
        <v>20</v>
      </c>
      <c r="I36" s="228">
        <v>153.46020799999999</v>
      </c>
      <c r="J36" s="233"/>
      <c r="K36" s="550"/>
      <c r="L36" s="550"/>
      <c r="M36" s="2"/>
      <c r="N36" s="2" t="s">
        <v>1606</v>
      </c>
      <c r="O36" s="2" t="s">
        <v>1607</v>
      </c>
      <c r="P36" s="2" t="s">
        <v>1101</v>
      </c>
      <c r="Q36" s="2" t="s">
        <v>1098</v>
      </c>
      <c r="R36" s="2">
        <v>20.827999999999999</v>
      </c>
      <c r="S36" s="2">
        <v>20.762999999999995</v>
      </c>
      <c r="T36" s="2">
        <v>79.950069999999997</v>
      </c>
      <c r="U36" s="536">
        <v>0</v>
      </c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</row>
    <row r="37" spans="1:46" s="210" customFormat="1" ht="15" x14ac:dyDescent="0.25">
      <c r="A37" s="211"/>
      <c r="B37" s="222"/>
      <c r="C37" s="223" t="s">
        <v>678</v>
      </c>
      <c r="D37" s="224" t="s">
        <v>400</v>
      </c>
      <c r="E37" s="229" t="s">
        <v>1100</v>
      </c>
      <c r="F37" s="229"/>
      <c r="G37" s="226">
        <v>16.400000000000002</v>
      </c>
      <c r="H37" s="227">
        <v>15.999999999999993</v>
      </c>
      <c r="I37" s="228">
        <v>83.89144499999999</v>
      </c>
      <c r="J37" s="233"/>
      <c r="K37" s="550"/>
      <c r="L37" s="550"/>
      <c r="M37" s="2"/>
      <c r="N37" s="2" t="s">
        <v>145</v>
      </c>
      <c r="O37" s="2" t="s">
        <v>676</v>
      </c>
      <c r="P37" s="2" t="s">
        <v>1099</v>
      </c>
      <c r="Q37" s="2" t="s">
        <v>1098</v>
      </c>
      <c r="R37" s="2">
        <v>20</v>
      </c>
      <c r="S37" s="2">
        <v>20</v>
      </c>
      <c r="T37" s="2">
        <v>153.46020799999999</v>
      </c>
      <c r="U37" s="536">
        <v>0</v>
      </c>
      <c r="V37" s="550"/>
      <c r="W37" s="550"/>
      <c r="X37" s="550"/>
      <c r="Y37" s="550"/>
      <c r="Z37" s="550"/>
      <c r="AA37" s="550"/>
      <c r="AB37" s="550"/>
      <c r="AC37" s="550"/>
      <c r="AD37" s="550"/>
      <c r="AE37" s="550"/>
      <c r="AF37" s="550"/>
      <c r="AG37" s="550"/>
      <c r="AH37" s="550"/>
      <c r="AI37" s="550"/>
      <c r="AJ37" s="550"/>
      <c r="AK37" s="550"/>
      <c r="AL37" s="550"/>
      <c r="AM37" s="550"/>
      <c r="AN37" s="550"/>
      <c r="AO37" s="550"/>
      <c r="AP37" s="550"/>
      <c r="AQ37" s="550"/>
      <c r="AR37" s="550"/>
      <c r="AS37" s="550"/>
      <c r="AT37" s="550"/>
    </row>
    <row r="38" spans="1:46" s="210" customFormat="1" ht="15.75" thickBot="1" x14ac:dyDescent="0.3">
      <c r="A38" s="211"/>
      <c r="B38" s="222"/>
      <c r="C38" s="223" t="s">
        <v>680</v>
      </c>
      <c r="D38" s="224" t="s">
        <v>1099</v>
      </c>
      <c r="E38" s="229" t="s">
        <v>1098</v>
      </c>
      <c r="F38" s="229"/>
      <c r="G38" s="226">
        <v>10.200000000000001</v>
      </c>
      <c r="H38" s="227">
        <v>10</v>
      </c>
      <c r="I38" s="228">
        <v>51.394580000000005</v>
      </c>
      <c r="J38" s="233"/>
      <c r="K38" s="550"/>
      <c r="L38" s="550"/>
      <c r="M38" s="2"/>
      <c r="N38" s="2"/>
      <c r="O38" s="2" t="s">
        <v>678</v>
      </c>
      <c r="P38" s="2" t="s">
        <v>400</v>
      </c>
      <c r="Q38" s="2" t="s">
        <v>1100</v>
      </c>
      <c r="R38" s="2">
        <v>16.400000000000002</v>
      </c>
      <c r="S38" s="2">
        <v>15.999999999999993</v>
      </c>
      <c r="T38" s="2">
        <v>83.89144499999999</v>
      </c>
      <c r="U38" s="536">
        <v>0</v>
      </c>
      <c r="V38" s="550"/>
      <c r="W38" s="550"/>
      <c r="X38" s="550"/>
      <c r="Y38" s="550"/>
      <c r="Z38" s="550"/>
      <c r="AA38" s="550"/>
      <c r="AB38" s="550"/>
      <c r="AC38" s="550"/>
      <c r="AD38" s="550"/>
      <c r="AE38" s="550"/>
      <c r="AF38" s="550"/>
      <c r="AG38" s="550"/>
      <c r="AH38" s="550"/>
      <c r="AI38" s="550"/>
      <c r="AJ38" s="550"/>
      <c r="AK38" s="550"/>
      <c r="AL38" s="550"/>
      <c r="AM38" s="550"/>
      <c r="AN38" s="550"/>
      <c r="AO38" s="550"/>
      <c r="AP38" s="550"/>
      <c r="AQ38" s="550"/>
      <c r="AR38" s="550"/>
      <c r="AS38" s="550"/>
      <c r="AT38" s="550"/>
    </row>
    <row r="39" spans="1:46" s="210" customFormat="1" ht="15.75" thickBot="1" x14ac:dyDescent="0.3">
      <c r="A39" s="211"/>
      <c r="B39" s="234" t="s">
        <v>1103</v>
      </c>
      <c r="C39" s="235"/>
      <c r="D39" s="235"/>
      <c r="E39" s="235"/>
      <c r="F39" s="236"/>
      <c r="G39" s="237">
        <f>SUM(G6:G38)</f>
        <v>432.03699999999992</v>
      </c>
      <c r="H39" s="238">
        <f>SUM(H6:H38)</f>
        <v>426.5320000000001</v>
      </c>
      <c r="I39" s="239">
        <f>SUM(I6:I38)</f>
        <v>2456.1564390824997</v>
      </c>
      <c r="J39" s="233"/>
      <c r="K39" s="550"/>
      <c r="L39" s="550"/>
      <c r="M39" s="2"/>
      <c r="N39" s="2"/>
      <c r="O39" s="2" t="s">
        <v>680</v>
      </c>
      <c r="P39" s="2" t="s">
        <v>1099</v>
      </c>
      <c r="Q39" s="2" t="s">
        <v>1098</v>
      </c>
      <c r="R39" s="2">
        <v>10.200000000000001</v>
      </c>
      <c r="S39" s="2">
        <v>10</v>
      </c>
      <c r="T39" s="2">
        <v>51.394580000000005</v>
      </c>
      <c r="U39" s="536">
        <v>0</v>
      </c>
      <c r="V39" s="550"/>
      <c r="W39" s="550"/>
      <c r="X39" s="550"/>
      <c r="Y39" s="550"/>
      <c r="Z39" s="550"/>
      <c r="AA39" s="550"/>
      <c r="AB39" s="550"/>
      <c r="AC39" s="550"/>
      <c r="AD39" s="550"/>
      <c r="AE39" s="550"/>
      <c r="AF39" s="550"/>
      <c r="AG39" s="550"/>
      <c r="AH39" s="550"/>
      <c r="AI39" s="550"/>
      <c r="AJ39" s="550"/>
      <c r="AK39" s="550"/>
      <c r="AL39" s="550"/>
      <c r="AM39" s="550"/>
      <c r="AN39" s="550"/>
      <c r="AO39" s="550"/>
      <c r="AP39" s="550"/>
      <c r="AQ39" s="550"/>
      <c r="AR39" s="550"/>
      <c r="AS39" s="550"/>
      <c r="AT39" s="550"/>
    </row>
    <row r="40" spans="1:46" s="210" customFormat="1" ht="15.75" thickBot="1" x14ac:dyDescent="0.3">
      <c r="A40" s="211"/>
      <c r="B40" s="211"/>
      <c r="C40" s="211"/>
      <c r="D40" s="212"/>
      <c r="E40" s="213"/>
      <c r="F40" s="211"/>
      <c r="G40" s="213"/>
      <c r="H40" s="213"/>
      <c r="I40" s="240"/>
      <c r="J40" s="211"/>
      <c r="K40" s="550"/>
      <c r="L40" s="550"/>
      <c r="M40" s="2" t="s">
        <v>306</v>
      </c>
      <c r="N40" s="2" t="s">
        <v>6</v>
      </c>
      <c r="O40" s="2" t="s">
        <v>319</v>
      </c>
      <c r="P40" s="2" t="s">
        <v>1099</v>
      </c>
      <c r="Q40" s="2" t="s">
        <v>1098</v>
      </c>
      <c r="R40" s="2">
        <v>23.000000000000004</v>
      </c>
      <c r="S40" s="2">
        <v>13.450000000000001</v>
      </c>
      <c r="T40" s="2">
        <v>105.77847300000002</v>
      </c>
      <c r="U40" s="536">
        <v>0</v>
      </c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</row>
    <row r="41" spans="1:46" s="210" customFormat="1" ht="15.75" thickBot="1" x14ac:dyDescent="0.3">
      <c r="A41" s="211"/>
      <c r="B41" s="241" t="s">
        <v>1104</v>
      </c>
      <c r="C41" s="242"/>
      <c r="D41" s="242"/>
      <c r="E41" s="242"/>
      <c r="F41" s="242"/>
      <c r="G41" s="242"/>
      <c r="H41" s="242"/>
      <c r="I41" s="243"/>
      <c r="J41" s="211"/>
      <c r="K41" s="550"/>
      <c r="L41" s="550"/>
      <c r="M41" s="2"/>
      <c r="N41" s="2" t="s">
        <v>8</v>
      </c>
      <c r="O41" s="2" t="s">
        <v>321</v>
      </c>
      <c r="P41" s="2" t="s">
        <v>400</v>
      </c>
      <c r="Q41" s="2" t="s">
        <v>1098</v>
      </c>
      <c r="R41" s="2">
        <v>37.5</v>
      </c>
      <c r="S41" s="2">
        <v>20.389000000000006</v>
      </c>
      <c r="T41" s="2">
        <v>53.394388999999997</v>
      </c>
      <c r="U41" s="536">
        <v>0</v>
      </c>
      <c r="V41" s="550"/>
      <c r="W41" s="550"/>
      <c r="X41" s="550"/>
      <c r="Y41" s="550"/>
      <c r="Z41" s="550"/>
      <c r="AA41" s="550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</row>
    <row r="42" spans="1:46" s="210" customFormat="1" ht="15" x14ac:dyDescent="0.25">
      <c r="A42" s="211"/>
      <c r="B42" s="244" t="s">
        <v>6</v>
      </c>
      <c r="C42" s="245" t="s">
        <v>319</v>
      </c>
      <c r="D42" s="246" t="s">
        <v>1099</v>
      </c>
      <c r="E42" s="247" t="s">
        <v>1098</v>
      </c>
      <c r="F42" s="247" t="s">
        <v>1105</v>
      </c>
      <c r="G42" s="248">
        <v>23.000000000000004</v>
      </c>
      <c r="H42" s="249">
        <v>13.450000000000001</v>
      </c>
      <c r="I42" s="250">
        <v>105.77847300000002</v>
      </c>
      <c r="J42" s="211"/>
      <c r="K42" s="550"/>
      <c r="L42" s="550"/>
      <c r="M42" s="2"/>
      <c r="N42" s="2" t="s">
        <v>160</v>
      </c>
      <c r="O42" s="2" t="s">
        <v>323</v>
      </c>
      <c r="P42" s="2" t="s">
        <v>400</v>
      </c>
      <c r="Q42" s="2" t="s">
        <v>1098</v>
      </c>
      <c r="R42" s="2">
        <v>21.709999999999997</v>
      </c>
      <c r="S42" s="2">
        <v>8.1500000000000021</v>
      </c>
      <c r="T42" s="2">
        <v>46.027512999999999</v>
      </c>
      <c r="U42" s="536">
        <v>0</v>
      </c>
      <c r="V42" s="550"/>
      <c r="W42" s="550"/>
      <c r="X42" s="550"/>
      <c r="Y42" s="550"/>
      <c r="Z42" s="550"/>
      <c r="AA42" s="550"/>
      <c r="AB42" s="550"/>
      <c r="AC42" s="550"/>
      <c r="AD42" s="550"/>
      <c r="AE42" s="550"/>
      <c r="AF42" s="550"/>
      <c r="AG42" s="550"/>
      <c r="AH42" s="550"/>
      <c r="AI42" s="550"/>
      <c r="AJ42" s="550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</row>
    <row r="43" spans="1:46" s="210" customFormat="1" ht="15" x14ac:dyDescent="0.25">
      <c r="A43" s="211"/>
      <c r="B43" s="244" t="s">
        <v>8</v>
      </c>
      <c r="C43" s="251" t="s">
        <v>321</v>
      </c>
      <c r="D43" s="252" t="s">
        <v>400</v>
      </c>
      <c r="E43" s="253" t="s">
        <v>1098</v>
      </c>
      <c r="F43" s="253" t="s">
        <v>1105</v>
      </c>
      <c r="G43" s="248">
        <v>37.5</v>
      </c>
      <c r="H43" s="249">
        <v>20.389000000000006</v>
      </c>
      <c r="I43" s="250">
        <v>53.394388999999997</v>
      </c>
      <c r="J43" s="211"/>
      <c r="K43" s="550"/>
      <c r="L43" s="550"/>
      <c r="M43" s="2"/>
      <c r="N43" s="2" t="s">
        <v>16</v>
      </c>
      <c r="O43" s="2" t="s">
        <v>330</v>
      </c>
      <c r="P43" s="2" t="s">
        <v>400</v>
      </c>
      <c r="Q43" s="2" t="s">
        <v>1098</v>
      </c>
      <c r="R43" s="2">
        <v>14.000000000000005</v>
      </c>
      <c r="S43" s="2">
        <v>14.000000000000005</v>
      </c>
      <c r="T43" s="2">
        <v>66.830030999999991</v>
      </c>
      <c r="U43" s="536">
        <v>0</v>
      </c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</row>
    <row r="44" spans="1:46" s="210" customFormat="1" ht="15" x14ac:dyDescent="0.25">
      <c r="A44" s="211"/>
      <c r="B44" s="244" t="s">
        <v>160</v>
      </c>
      <c r="C44" s="251" t="s">
        <v>323</v>
      </c>
      <c r="D44" s="252" t="s">
        <v>400</v>
      </c>
      <c r="E44" s="253" t="s">
        <v>1098</v>
      </c>
      <c r="F44" s="253" t="s">
        <v>1105</v>
      </c>
      <c r="G44" s="248">
        <v>21.709999999999997</v>
      </c>
      <c r="H44" s="249">
        <v>8.1500000000000021</v>
      </c>
      <c r="I44" s="250">
        <v>46.027512999999999</v>
      </c>
      <c r="J44" s="211"/>
      <c r="K44" s="550"/>
      <c r="L44" s="550"/>
      <c r="M44" s="2"/>
      <c r="N44" s="2" t="s">
        <v>133</v>
      </c>
      <c r="O44" s="2" t="s">
        <v>1015</v>
      </c>
      <c r="P44" s="2" t="s">
        <v>1102</v>
      </c>
      <c r="Q44" s="2" t="s">
        <v>1098</v>
      </c>
      <c r="R44" s="2">
        <v>2.4</v>
      </c>
      <c r="S44" s="2">
        <v>2.3559999999999999</v>
      </c>
      <c r="T44" s="2">
        <v>15.198869999999999</v>
      </c>
      <c r="U44" s="536">
        <v>0</v>
      </c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</row>
    <row r="45" spans="1:46" s="210" customFormat="1" ht="15" x14ac:dyDescent="0.25">
      <c r="A45" s="211"/>
      <c r="B45" s="244" t="s">
        <v>16</v>
      </c>
      <c r="C45" s="251" t="s">
        <v>330</v>
      </c>
      <c r="D45" s="252" t="s">
        <v>400</v>
      </c>
      <c r="E45" s="253" t="s">
        <v>1098</v>
      </c>
      <c r="F45" s="253" t="s">
        <v>1105</v>
      </c>
      <c r="G45" s="248">
        <v>14.000000000000005</v>
      </c>
      <c r="H45" s="249">
        <v>14.000000000000005</v>
      </c>
      <c r="I45" s="250">
        <v>66.830030999999991</v>
      </c>
      <c r="J45" s="211"/>
      <c r="K45" s="550"/>
      <c r="L45" s="550"/>
      <c r="M45" s="2"/>
      <c r="N45" s="2"/>
      <c r="O45" s="2" t="s">
        <v>1851</v>
      </c>
      <c r="P45" s="2" t="s">
        <v>1102</v>
      </c>
      <c r="Q45" s="2" t="s">
        <v>1098</v>
      </c>
      <c r="R45" s="2">
        <v>2.4</v>
      </c>
      <c r="S45" s="2">
        <v>2.387</v>
      </c>
      <c r="T45" s="2">
        <v>15.84849</v>
      </c>
      <c r="U45" s="536">
        <v>0</v>
      </c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</row>
    <row r="46" spans="1:46" s="210" customFormat="1" ht="15" x14ac:dyDescent="0.25">
      <c r="A46" s="211"/>
      <c r="B46" s="244" t="s">
        <v>133</v>
      </c>
      <c r="C46" s="251" t="s">
        <v>1015</v>
      </c>
      <c r="D46" s="252" t="s">
        <v>1102</v>
      </c>
      <c r="E46" s="253" t="s">
        <v>1098</v>
      </c>
      <c r="F46" s="253" t="s">
        <v>1105</v>
      </c>
      <c r="G46" s="248">
        <v>2.4</v>
      </c>
      <c r="H46" s="249">
        <v>2.3559999999999999</v>
      </c>
      <c r="I46" s="250">
        <v>15.198869999999999</v>
      </c>
      <c r="J46" s="211"/>
      <c r="K46" s="550"/>
      <c r="L46" s="550"/>
      <c r="M46" s="2"/>
      <c r="N46" s="2"/>
      <c r="O46" s="2" t="s">
        <v>662</v>
      </c>
      <c r="P46" s="2" t="s">
        <v>1099</v>
      </c>
      <c r="Q46" s="2" t="s">
        <v>1098</v>
      </c>
      <c r="R46" s="2">
        <v>4.8</v>
      </c>
      <c r="S46" s="2">
        <v>4.2849999999999993</v>
      </c>
      <c r="T46" s="2">
        <v>26.444540000000003</v>
      </c>
      <c r="U46" s="536">
        <v>0</v>
      </c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</row>
    <row r="47" spans="1:46" s="210" customFormat="1" ht="15" x14ac:dyDescent="0.25">
      <c r="A47" s="211"/>
      <c r="B47" s="244"/>
      <c r="C47" s="251" t="s">
        <v>664</v>
      </c>
      <c r="D47" s="252" t="s">
        <v>1102</v>
      </c>
      <c r="E47" s="253" t="s">
        <v>1098</v>
      </c>
      <c r="F47" s="253" t="s">
        <v>1307</v>
      </c>
      <c r="G47" s="248">
        <v>2.4</v>
      </c>
      <c r="H47" s="249">
        <v>2.387</v>
      </c>
      <c r="I47" s="250">
        <v>15.84849</v>
      </c>
      <c r="J47" s="211"/>
      <c r="K47" s="550"/>
      <c r="L47" s="550"/>
      <c r="M47" s="2"/>
      <c r="N47" s="2"/>
      <c r="O47" s="2" t="s">
        <v>663</v>
      </c>
      <c r="P47" s="2" t="s">
        <v>1101</v>
      </c>
      <c r="Q47" s="2" t="s">
        <v>1098</v>
      </c>
      <c r="R47" s="2">
        <v>3.1999999999999997</v>
      </c>
      <c r="S47" s="2">
        <v>2.9329999999999994</v>
      </c>
      <c r="T47" s="2">
        <v>11.96377</v>
      </c>
      <c r="U47" s="536">
        <v>0</v>
      </c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</row>
    <row r="48" spans="1:46" s="210" customFormat="1" ht="15" x14ac:dyDescent="0.25">
      <c r="A48" s="211"/>
      <c r="B48" s="244"/>
      <c r="C48" s="251" t="s">
        <v>662</v>
      </c>
      <c r="D48" s="252" t="s">
        <v>1099</v>
      </c>
      <c r="E48" s="253" t="s">
        <v>1098</v>
      </c>
      <c r="F48" s="253" t="s">
        <v>1307</v>
      </c>
      <c r="G48" s="248">
        <v>4.8</v>
      </c>
      <c r="H48" s="249">
        <v>4.2849999999999993</v>
      </c>
      <c r="I48" s="250">
        <v>26.444540000000003</v>
      </c>
      <c r="J48" s="211"/>
      <c r="K48" s="550"/>
      <c r="L48" s="550"/>
      <c r="M48" s="2" t="s">
        <v>307</v>
      </c>
      <c r="N48" s="2" t="s">
        <v>1613</v>
      </c>
      <c r="O48" s="2" t="s">
        <v>1615</v>
      </c>
      <c r="P48" s="2" t="s">
        <v>1097</v>
      </c>
      <c r="Q48" s="2" t="s">
        <v>1098</v>
      </c>
      <c r="R48" s="2">
        <v>1.2</v>
      </c>
      <c r="S48" s="2">
        <v>1.2000000000000004E-2</v>
      </c>
      <c r="T48" s="2">
        <v>2.3217269999999997</v>
      </c>
      <c r="U48" s="536">
        <v>0</v>
      </c>
      <c r="V48" s="550"/>
      <c r="W48" s="550"/>
      <c r="X48" s="550"/>
      <c r="Y48" s="550"/>
      <c r="Z48" s="550"/>
      <c r="AA48" s="550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</row>
    <row r="49" spans="1:46" s="210" customFormat="1" ht="15.75" thickBot="1" x14ac:dyDescent="0.3">
      <c r="A49" s="211"/>
      <c r="B49" s="244"/>
      <c r="C49" s="251" t="s">
        <v>663</v>
      </c>
      <c r="D49" s="252" t="s">
        <v>1101</v>
      </c>
      <c r="E49" s="253" t="s">
        <v>1098</v>
      </c>
      <c r="F49" s="253" t="s">
        <v>1307</v>
      </c>
      <c r="G49" s="248">
        <v>3.1999999999999997</v>
      </c>
      <c r="H49" s="249">
        <v>2.9329999999999994</v>
      </c>
      <c r="I49" s="250">
        <v>11.96377</v>
      </c>
      <c r="J49" s="211"/>
      <c r="K49" s="550"/>
      <c r="L49" s="550"/>
      <c r="M49" s="2"/>
      <c r="N49" s="2" t="s">
        <v>88</v>
      </c>
      <c r="O49" s="2" t="s">
        <v>598</v>
      </c>
      <c r="P49" s="2" t="s">
        <v>1102</v>
      </c>
      <c r="Q49" s="2" t="s">
        <v>1098</v>
      </c>
      <c r="R49" s="2">
        <v>144.48400000000001</v>
      </c>
      <c r="S49" s="2">
        <v>144.48400000000001</v>
      </c>
      <c r="T49" s="2">
        <v>244.11918</v>
      </c>
      <c r="U49" s="536">
        <v>0</v>
      </c>
      <c r="V49" s="552">
        <v>440.44542399999995</v>
      </c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</row>
    <row r="50" spans="1:46" s="210" customFormat="1" ht="15.75" thickBot="1" x14ac:dyDescent="0.3">
      <c r="A50" s="211"/>
      <c r="B50" s="254" t="s">
        <v>1107</v>
      </c>
      <c r="C50" s="255"/>
      <c r="D50" s="255"/>
      <c r="E50" s="255"/>
      <c r="F50" s="256"/>
      <c r="G50" s="257">
        <f>SUM(G42:G49)</f>
        <v>109.01</v>
      </c>
      <c r="H50" s="258">
        <f>SUM(H42:H49)</f>
        <v>67.95</v>
      </c>
      <c r="I50" s="259">
        <f>SUM(I42:I49)</f>
        <v>341.48607600000003</v>
      </c>
      <c r="J50" s="211"/>
      <c r="K50" s="550"/>
      <c r="L50" s="550"/>
      <c r="M50" s="2"/>
      <c r="N50" s="2"/>
      <c r="O50" s="2" t="s">
        <v>1819</v>
      </c>
      <c r="P50" s="2">
        <v>0</v>
      </c>
      <c r="Q50" s="2" t="s">
        <v>1098</v>
      </c>
      <c r="R50" s="2">
        <v>114.93100000000008</v>
      </c>
      <c r="S50" s="2">
        <v>114.93100000000008</v>
      </c>
      <c r="T50" s="2">
        <v>151.991916</v>
      </c>
      <c r="U50" s="536">
        <v>-9.7699626167013776E-15</v>
      </c>
      <c r="V50" s="552">
        <v>157.13651899999999</v>
      </c>
      <c r="W50" s="550"/>
      <c r="X50" s="550"/>
      <c r="Y50" s="550"/>
      <c r="Z50" s="550"/>
      <c r="AA50" s="550"/>
      <c r="AB50" s="550"/>
      <c r="AC50" s="550"/>
      <c r="AD50" s="550"/>
      <c r="AE50" s="550"/>
      <c r="AF50" s="550"/>
      <c r="AG50" s="550"/>
      <c r="AH50" s="550"/>
      <c r="AI50" s="550"/>
      <c r="AJ50" s="550"/>
      <c r="AK50" s="550"/>
      <c r="AL50" s="550"/>
      <c r="AM50" s="550"/>
      <c r="AN50" s="550"/>
      <c r="AO50" s="550"/>
      <c r="AP50" s="550"/>
      <c r="AQ50" s="550"/>
      <c r="AR50" s="550"/>
      <c r="AS50" s="550"/>
      <c r="AT50" s="550"/>
    </row>
    <row r="51" spans="1:46" s="210" customFormat="1" ht="15.75" thickBot="1" x14ac:dyDescent="0.3">
      <c r="A51" s="211"/>
      <c r="B51" s="260"/>
      <c r="C51" s="260"/>
      <c r="D51" s="261"/>
      <c r="E51" s="260"/>
      <c r="F51" s="260"/>
      <c r="G51" s="262"/>
      <c r="H51" s="262"/>
      <c r="I51" s="262"/>
      <c r="J51" s="211"/>
      <c r="K51" s="550"/>
      <c r="L51" s="550"/>
      <c r="M51" s="2"/>
      <c r="N51" s="2" t="s">
        <v>92</v>
      </c>
      <c r="O51" s="2" t="s">
        <v>598</v>
      </c>
      <c r="P51" s="2" t="s">
        <v>1102</v>
      </c>
      <c r="Q51" s="2" t="s">
        <v>1098</v>
      </c>
      <c r="R51" s="2">
        <v>0</v>
      </c>
      <c r="S51" s="2">
        <v>0</v>
      </c>
      <c r="T51" s="2">
        <v>196.32624399999995</v>
      </c>
      <c r="U51" s="536">
        <v>0</v>
      </c>
      <c r="V51" s="550"/>
      <c r="W51" s="550"/>
      <c r="X51" s="550"/>
      <c r="Y51" s="550"/>
      <c r="Z51" s="550"/>
      <c r="AA51" s="550"/>
      <c r="AB51" s="550"/>
      <c r="AC51" s="550"/>
      <c r="AD51" s="550"/>
      <c r="AE51" s="550"/>
      <c r="AF51" s="550"/>
      <c r="AG51" s="550"/>
      <c r="AH51" s="550"/>
      <c r="AI51" s="550"/>
      <c r="AJ51" s="550"/>
      <c r="AK51" s="550"/>
      <c r="AL51" s="550"/>
      <c r="AM51" s="550"/>
      <c r="AN51" s="550"/>
      <c r="AO51" s="550"/>
      <c r="AP51" s="550"/>
      <c r="AQ51" s="550"/>
      <c r="AR51" s="550"/>
      <c r="AS51" s="550"/>
      <c r="AT51" s="550"/>
    </row>
    <row r="52" spans="1:46" s="210" customFormat="1" ht="15.75" thickBot="1" x14ac:dyDescent="0.3">
      <c r="A52" s="211"/>
      <c r="B52" s="241" t="s">
        <v>298</v>
      </c>
      <c r="C52" s="242"/>
      <c r="D52" s="242"/>
      <c r="E52" s="242"/>
      <c r="F52" s="242"/>
      <c r="G52" s="242"/>
      <c r="H52" s="242"/>
      <c r="I52" s="243"/>
      <c r="J52" s="211"/>
      <c r="K52" s="550"/>
      <c r="L52" s="550"/>
      <c r="M52" s="2"/>
      <c r="N52" s="2"/>
      <c r="O52" s="2" t="s">
        <v>1819</v>
      </c>
      <c r="P52" s="2">
        <v>0</v>
      </c>
      <c r="Q52" s="2" t="s">
        <v>1098</v>
      </c>
      <c r="R52" s="2">
        <v>0</v>
      </c>
      <c r="S52" s="2">
        <v>0</v>
      </c>
      <c r="T52" s="2">
        <v>5.1446029999999991</v>
      </c>
      <c r="U52" s="536">
        <v>0</v>
      </c>
      <c r="V52" s="550"/>
      <c r="W52" s="550"/>
      <c r="X52" s="550"/>
      <c r="Y52" s="550"/>
      <c r="Z52" s="550"/>
      <c r="AA52" s="550"/>
      <c r="AB52" s="550"/>
      <c r="AC52" s="550"/>
      <c r="AD52" s="550"/>
      <c r="AE52" s="550"/>
      <c r="AF52" s="550"/>
      <c r="AG52" s="550"/>
      <c r="AH52" s="550"/>
      <c r="AI52" s="550"/>
      <c r="AJ52" s="550"/>
      <c r="AK52" s="550"/>
      <c r="AL52" s="550"/>
      <c r="AM52" s="550"/>
      <c r="AN52" s="550"/>
      <c r="AO52" s="550"/>
      <c r="AP52" s="550"/>
      <c r="AQ52" s="550"/>
      <c r="AR52" s="550"/>
      <c r="AS52" s="550"/>
      <c r="AT52" s="550"/>
    </row>
    <row r="53" spans="1:46" s="210" customFormat="1" ht="15" x14ac:dyDescent="0.25">
      <c r="A53" s="211"/>
      <c r="B53" s="244" t="s">
        <v>1613</v>
      </c>
      <c r="C53" s="245" t="s">
        <v>1615</v>
      </c>
      <c r="D53" s="263" t="s">
        <v>1097</v>
      </c>
      <c r="E53" s="264" t="s">
        <v>1098</v>
      </c>
      <c r="F53" s="265"/>
      <c r="G53" s="248">
        <v>1.2</v>
      </c>
      <c r="H53" s="249">
        <v>1.2000000000000004E-2</v>
      </c>
      <c r="I53" s="250">
        <v>2.3217269999999997</v>
      </c>
      <c r="J53" s="211"/>
      <c r="K53" s="550"/>
      <c r="L53" s="550"/>
      <c r="M53" s="2"/>
      <c r="N53" s="2" t="s">
        <v>96</v>
      </c>
      <c r="O53" s="2" t="s">
        <v>605</v>
      </c>
      <c r="P53" s="2" t="s">
        <v>1102</v>
      </c>
      <c r="Q53" s="2" t="s">
        <v>1098</v>
      </c>
      <c r="R53" s="2">
        <v>44.54099999999999</v>
      </c>
      <c r="S53" s="2">
        <v>44.54099999999999</v>
      </c>
      <c r="T53" s="2">
        <v>107.15962399999998</v>
      </c>
      <c r="U53" s="536">
        <v>0</v>
      </c>
      <c r="V53" s="550"/>
      <c r="W53" s="550"/>
      <c r="X53" s="550"/>
      <c r="Y53" s="550"/>
      <c r="Z53" s="550"/>
      <c r="AA53" s="550"/>
      <c r="AB53" s="550"/>
      <c r="AC53" s="550"/>
      <c r="AD53" s="550"/>
      <c r="AE53" s="550"/>
      <c r="AF53" s="550"/>
      <c r="AG53" s="550"/>
      <c r="AH53" s="550"/>
      <c r="AI53" s="550"/>
      <c r="AJ53" s="550"/>
      <c r="AK53" s="550"/>
      <c r="AL53" s="550"/>
      <c r="AM53" s="550"/>
      <c r="AN53" s="550"/>
      <c r="AO53" s="550"/>
      <c r="AP53" s="550"/>
      <c r="AQ53" s="550"/>
      <c r="AR53" s="550"/>
      <c r="AS53" s="550"/>
      <c r="AT53" s="550"/>
    </row>
    <row r="54" spans="1:46" s="210" customFormat="1" ht="15" x14ac:dyDescent="0.25">
      <c r="A54" s="211"/>
      <c r="B54" s="244" t="s">
        <v>88</v>
      </c>
      <c r="C54" s="251" t="s">
        <v>598</v>
      </c>
      <c r="D54" s="266" t="s">
        <v>1102</v>
      </c>
      <c r="E54" s="267" t="s">
        <v>1098</v>
      </c>
      <c r="F54" s="268"/>
      <c r="G54" s="248">
        <v>144.48400000000001</v>
      </c>
      <c r="H54" s="249">
        <v>144.48400000000001</v>
      </c>
      <c r="I54" s="250">
        <v>440.44542399999995</v>
      </c>
      <c r="J54" s="211"/>
      <c r="K54" s="550"/>
      <c r="L54" s="550"/>
      <c r="M54" s="2"/>
      <c r="N54" s="2" t="s">
        <v>1587</v>
      </c>
      <c r="O54" s="2" t="s">
        <v>1626</v>
      </c>
      <c r="P54" s="2" t="s">
        <v>1099</v>
      </c>
      <c r="Q54" s="2" t="s">
        <v>1098</v>
      </c>
      <c r="R54" s="2">
        <v>20</v>
      </c>
      <c r="S54" s="2">
        <v>20</v>
      </c>
      <c r="T54" s="2">
        <v>45.751502999999992</v>
      </c>
      <c r="U54" s="536">
        <v>0</v>
      </c>
      <c r="V54" s="550"/>
      <c r="W54" s="550"/>
      <c r="X54" s="550"/>
      <c r="Y54" s="550"/>
      <c r="Z54" s="550"/>
      <c r="AA54" s="550"/>
      <c r="AB54" s="550"/>
      <c r="AC54" s="550"/>
      <c r="AD54" s="550"/>
      <c r="AE54" s="550"/>
      <c r="AF54" s="550"/>
      <c r="AG54" s="550"/>
      <c r="AH54" s="550"/>
      <c r="AI54" s="550"/>
      <c r="AJ54" s="550"/>
      <c r="AK54" s="550"/>
      <c r="AL54" s="550"/>
      <c r="AM54" s="550"/>
      <c r="AN54" s="550"/>
      <c r="AO54" s="550"/>
      <c r="AP54" s="550"/>
      <c r="AQ54" s="550"/>
      <c r="AR54" s="550"/>
      <c r="AS54" s="550"/>
      <c r="AT54" s="550"/>
    </row>
    <row r="55" spans="1:46" s="210" customFormat="1" ht="15" x14ac:dyDescent="0.25">
      <c r="A55" s="211"/>
      <c r="B55" s="244"/>
      <c r="C55" s="251" t="s">
        <v>1819</v>
      </c>
      <c r="D55" s="266" t="s">
        <v>400</v>
      </c>
      <c r="E55" s="267" t="s">
        <v>1098</v>
      </c>
      <c r="F55" s="268"/>
      <c r="G55" s="248">
        <v>114.93100000000008</v>
      </c>
      <c r="H55" s="249">
        <v>114.93100000000008</v>
      </c>
      <c r="I55" s="250">
        <v>157.13651899999999</v>
      </c>
      <c r="J55" s="211"/>
      <c r="K55" s="550"/>
      <c r="L55" s="550"/>
      <c r="M55" s="2"/>
      <c r="N55" s="2" t="s">
        <v>123</v>
      </c>
      <c r="O55" s="2" t="s">
        <v>650</v>
      </c>
      <c r="P55" s="2" t="s">
        <v>1101</v>
      </c>
      <c r="Q55" s="2" t="s">
        <v>1098</v>
      </c>
      <c r="R55" s="2">
        <v>16</v>
      </c>
      <c r="S55" s="2">
        <v>16</v>
      </c>
      <c r="T55" s="2">
        <v>47.631478000000008</v>
      </c>
      <c r="U55" s="536">
        <v>0</v>
      </c>
      <c r="V55" s="550"/>
      <c r="W55" s="550"/>
      <c r="X55" s="550"/>
      <c r="Y55" s="550"/>
      <c r="Z55" s="550"/>
      <c r="AA55" s="550"/>
      <c r="AB55" s="550"/>
      <c r="AC55" s="550"/>
      <c r="AD55" s="550"/>
      <c r="AE55" s="550"/>
      <c r="AF55" s="550"/>
      <c r="AG55" s="550"/>
      <c r="AH55" s="550"/>
      <c r="AI55" s="550"/>
      <c r="AJ55" s="550"/>
      <c r="AK55" s="550"/>
      <c r="AL55" s="550"/>
      <c r="AM55" s="550"/>
      <c r="AN55" s="550"/>
      <c r="AO55" s="550"/>
      <c r="AP55" s="550"/>
      <c r="AQ55" s="550"/>
      <c r="AR55" s="550"/>
      <c r="AS55" s="550"/>
      <c r="AT55" s="550"/>
    </row>
    <row r="56" spans="1:46" s="210" customFormat="1" ht="15" x14ac:dyDescent="0.25">
      <c r="A56" s="211"/>
      <c r="B56" s="244" t="s">
        <v>96</v>
      </c>
      <c r="C56" s="251" t="s">
        <v>605</v>
      </c>
      <c r="D56" s="266" t="s">
        <v>1102</v>
      </c>
      <c r="E56" s="267" t="s">
        <v>1098</v>
      </c>
      <c r="F56" s="268"/>
      <c r="G56" s="248">
        <v>44.54099999999999</v>
      </c>
      <c r="H56" s="249">
        <v>44.54099999999999</v>
      </c>
      <c r="I56" s="250">
        <v>107.15962399999998</v>
      </c>
      <c r="J56" s="211"/>
      <c r="K56" s="550"/>
      <c r="L56" s="550"/>
      <c r="M56" s="2"/>
      <c r="N56" s="2" t="s">
        <v>127</v>
      </c>
      <c r="O56" s="2" t="s">
        <v>656</v>
      </c>
      <c r="P56" s="2" t="s">
        <v>1099</v>
      </c>
      <c r="Q56" s="2" t="s">
        <v>1098</v>
      </c>
      <c r="R56" s="2">
        <v>20</v>
      </c>
      <c r="S56" s="2">
        <v>20</v>
      </c>
      <c r="T56" s="2">
        <v>58.025829000000002</v>
      </c>
      <c r="U56" s="536">
        <v>0</v>
      </c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</row>
    <row r="57" spans="1:46" s="210" customFormat="1" ht="15" x14ac:dyDescent="0.25">
      <c r="A57" s="211"/>
      <c r="B57" s="244" t="s">
        <v>1587</v>
      </c>
      <c r="C57" s="251" t="s">
        <v>1626</v>
      </c>
      <c r="D57" s="266" t="s">
        <v>1099</v>
      </c>
      <c r="E57" s="267" t="s">
        <v>1098</v>
      </c>
      <c r="F57" s="268"/>
      <c r="G57" s="248">
        <v>20</v>
      </c>
      <c r="H57" s="249">
        <v>20</v>
      </c>
      <c r="I57" s="250">
        <v>45.751502999999992</v>
      </c>
      <c r="J57" s="211"/>
      <c r="K57" s="550"/>
      <c r="L57" s="550"/>
      <c r="M57" s="2"/>
      <c r="N57" s="2" t="s">
        <v>1589</v>
      </c>
      <c r="O57" s="2" t="s">
        <v>622</v>
      </c>
      <c r="P57" s="2" t="s">
        <v>1099</v>
      </c>
      <c r="Q57" s="2" t="s">
        <v>1098</v>
      </c>
      <c r="R57" s="2">
        <v>20</v>
      </c>
      <c r="S57" s="2">
        <v>20</v>
      </c>
      <c r="T57" s="2">
        <v>44.568316000000003</v>
      </c>
      <c r="U57" s="536">
        <v>0</v>
      </c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</row>
    <row r="58" spans="1:46" s="210" customFormat="1" ht="15" x14ac:dyDescent="0.25">
      <c r="A58" s="211"/>
      <c r="B58" s="244" t="s">
        <v>123</v>
      </c>
      <c r="C58" s="251" t="s">
        <v>650</v>
      </c>
      <c r="D58" s="266" t="s">
        <v>1101</v>
      </c>
      <c r="E58" s="267" t="s">
        <v>1098</v>
      </c>
      <c r="F58" s="268"/>
      <c r="G58" s="248">
        <v>16</v>
      </c>
      <c r="H58" s="249">
        <v>16</v>
      </c>
      <c r="I58" s="250">
        <v>47.631478000000008</v>
      </c>
      <c r="J58" s="211"/>
      <c r="K58" s="550"/>
      <c r="L58" s="550"/>
      <c r="M58" s="2"/>
      <c r="N58" s="2" t="s">
        <v>153</v>
      </c>
      <c r="O58" s="2" t="s">
        <v>726</v>
      </c>
      <c r="P58" s="2" t="s">
        <v>1099</v>
      </c>
      <c r="Q58" s="2" t="s">
        <v>1098</v>
      </c>
      <c r="R58" s="2">
        <v>20</v>
      </c>
      <c r="S58" s="2">
        <v>20</v>
      </c>
      <c r="T58" s="2">
        <v>53.352775000000008</v>
      </c>
      <c r="U58" s="536">
        <v>0</v>
      </c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</row>
    <row r="59" spans="1:46" s="210" customFormat="1" ht="15" x14ac:dyDescent="0.25">
      <c r="A59" s="211"/>
      <c r="B59" s="244" t="s">
        <v>127</v>
      </c>
      <c r="C59" s="251" t="s">
        <v>656</v>
      </c>
      <c r="D59" s="266" t="s">
        <v>1099</v>
      </c>
      <c r="E59" s="267" t="s">
        <v>1098</v>
      </c>
      <c r="F59" s="268"/>
      <c r="G59" s="248">
        <v>20</v>
      </c>
      <c r="H59" s="249">
        <v>20</v>
      </c>
      <c r="I59" s="250">
        <v>58.025829000000002</v>
      </c>
      <c r="J59" s="211"/>
      <c r="K59" s="550"/>
      <c r="L59" s="550"/>
      <c r="M59" s="2" t="s">
        <v>308</v>
      </c>
      <c r="N59" s="2" t="s">
        <v>88</v>
      </c>
      <c r="O59" s="2" t="s">
        <v>596</v>
      </c>
      <c r="P59" s="2" t="s">
        <v>1102</v>
      </c>
      <c r="Q59" s="2" t="s">
        <v>1098</v>
      </c>
      <c r="R59" s="2">
        <v>132.30000000000001</v>
      </c>
      <c r="S59" s="2">
        <v>132.30000000000001</v>
      </c>
      <c r="T59" s="2">
        <v>284.76447499999989</v>
      </c>
      <c r="U59" s="536"/>
      <c r="V59" s="552">
        <v>483.6941569999999</v>
      </c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</row>
    <row r="60" spans="1:46" s="210" customFormat="1" ht="15" x14ac:dyDescent="0.25">
      <c r="A60" s="211"/>
      <c r="B60" s="244" t="s">
        <v>1589</v>
      </c>
      <c r="C60" s="251" t="s">
        <v>622</v>
      </c>
      <c r="D60" s="266" t="s">
        <v>1099</v>
      </c>
      <c r="E60" s="267" t="s">
        <v>1098</v>
      </c>
      <c r="F60" s="268"/>
      <c r="G60" s="248">
        <v>20</v>
      </c>
      <c r="H60" s="249">
        <v>20</v>
      </c>
      <c r="I60" s="250">
        <v>44.568316000000003</v>
      </c>
      <c r="J60" s="211"/>
      <c r="K60" s="550"/>
      <c r="L60" s="550"/>
      <c r="M60" s="2"/>
      <c r="N60" s="2"/>
      <c r="O60" s="2" t="s">
        <v>1847</v>
      </c>
      <c r="P60" s="2">
        <v>0</v>
      </c>
      <c r="Q60" s="2" t="s">
        <v>1098</v>
      </c>
      <c r="R60" s="2">
        <v>176.99999999999997</v>
      </c>
      <c r="S60" s="2">
        <v>176.99999999999997</v>
      </c>
      <c r="T60" s="2">
        <v>2.051336</v>
      </c>
      <c r="U60" s="536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</row>
    <row r="61" spans="1:46" s="210" customFormat="1" ht="15.75" thickBot="1" x14ac:dyDescent="0.3">
      <c r="A61" s="211"/>
      <c r="B61" s="244" t="s">
        <v>153</v>
      </c>
      <c r="C61" s="251" t="s">
        <v>726</v>
      </c>
      <c r="D61" s="266" t="s">
        <v>1099</v>
      </c>
      <c r="E61" s="267" t="s">
        <v>1098</v>
      </c>
      <c r="F61" s="268"/>
      <c r="G61" s="248">
        <v>20</v>
      </c>
      <c r="H61" s="249">
        <v>20</v>
      </c>
      <c r="I61" s="250">
        <v>53.352775000000008</v>
      </c>
      <c r="J61" s="211"/>
      <c r="K61" s="550"/>
      <c r="L61" s="550"/>
      <c r="M61" s="2"/>
      <c r="N61" s="2" t="s">
        <v>92</v>
      </c>
      <c r="O61" s="2" t="s">
        <v>596</v>
      </c>
      <c r="P61" s="2" t="s">
        <v>1102</v>
      </c>
      <c r="Q61" s="2" t="s">
        <v>1098</v>
      </c>
      <c r="R61" s="2">
        <v>0</v>
      </c>
      <c r="S61" s="2">
        <v>0</v>
      </c>
      <c r="T61" s="2">
        <v>198.92968200000001</v>
      </c>
      <c r="U61" s="536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</row>
    <row r="62" spans="1:46" s="210" customFormat="1" ht="15.75" thickBot="1" x14ac:dyDescent="0.3">
      <c r="A62" s="211"/>
      <c r="B62" s="269" t="s">
        <v>1108</v>
      </c>
      <c r="C62" s="270"/>
      <c r="D62" s="270"/>
      <c r="E62" s="270"/>
      <c r="F62" s="271"/>
      <c r="G62" s="257">
        <f>SUM(G53:G61)</f>
        <v>401.15600000000006</v>
      </c>
      <c r="H62" s="258">
        <f>SUM(H53:H61)</f>
        <v>399.96800000000007</v>
      </c>
      <c r="I62" s="259">
        <f>SUM(I53:I61)</f>
        <v>956.39319499999988</v>
      </c>
      <c r="J62" s="211"/>
      <c r="K62" s="550"/>
      <c r="L62" s="550"/>
      <c r="M62" s="2"/>
      <c r="N62" s="2" t="s">
        <v>94</v>
      </c>
      <c r="O62" s="2" t="s">
        <v>599</v>
      </c>
      <c r="P62" s="2" t="s">
        <v>1099</v>
      </c>
      <c r="Q62" s="2" t="s">
        <v>1098</v>
      </c>
      <c r="R62" s="2">
        <v>80</v>
      </c>
      <c r="S62" s="2">
        <v>80</v>
      </c>
      <c r="T62" s="2">
        <v>281.78543300000001</v>
      </c>
      <c r="U62" s="536">
        <v>0</v>
      </c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</row>
    <row r="63" spans="1:46" s="210" customFormat="1" ht="15.75" thickBot="1" x14ac:dyDescent="0.3">
      <c r="A63" s="211"/>
      <c r="B63" s="211"/>
      <c r="C63" s="211"/>
      <c r="D63" s="212"/>
      <c r="E63" s="213"/>
      <c r="F63" s="211"/>
      <c r="G63" s="240"/>
      <c r="H63" s="272"/>
      <c r="I63" s="272"/>
      <c r="J63" s="211"/>
      <c r="K63" s="550"/>
      <c r="L63" s="550"/>
      <c r="M63" s="2"/>
      <c r="N63" s="2"/>
      <c r="O63" s="2" t="s">
        <v>600</v>
      </c>
      <c r="P63" s="2" t="s">
        <v>1099</v>
      </c>
      <c r="Q63" s="2" t="s">
        <v>1098</v>
      </c>
      <c r="R63" s="2">
        <v>30</v>
      </c>
      <c r="S63" s="2">
        <v>30</v>
      </c>
      <c r="T63" s="2">
        <v>115.99736700000001</v>
      </c>
      <c r="U63" s="536">
        <v>0</v>
      </c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</row>
    <row r="64" spans="1:46" s="210" customFormat="1" ht="15.75" thickBot="1" x14ac:dyDescent="0.3">
      <c r="A64" s="211"/>
      <c r="B64" s="241" t="s">
        <v>299</v>
      </c>
      <c r="C64" s="242"/>
      <c r="D64" s="242"/>
      <c r="E64" s="242"/>
      <c r="F64" s="242"/>
      <c r="G64" s="242"/>
      <c r="H64" s="242"/>
      <c r="I64" s="243"/>
      <c r="J64" s="211"/>
      <c r="K64" s="550"/>
      <c r="L64" s="550"/>
      <c r="M64" s="2"/>
      <c r="N64" s="2" t="s">
        <v>1820</v>
      </c>
      <c r="O64" s="2" t="s">
        <v>1821</v>
      </c>
      <c r="P64" s="2">
        <v>0</v>
      </c>
      <c r="Q64" s="2" t="s">
        <v>1098</v>
      </c>
      <c r="R64" s="2">
        <v>135.69999999999999</v>
      </c>
      <c r="S64" s="2">
        <v>135.69999999999999</v>
      </c>
      <c r="T64" s="2">
        <v>36.607607999999999</v>
      </c>
      <c r="U64" s="536">
        <v>0</v>
      </c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</row>
    <row r="65" spans="1:46" s="210" customFormat="1" ht="15.75" customHeight="1" x14ac:dyDescent="0.25">
      <c r="A65" s="211"/>
      <c r="B65" s="244" t="s">
        <v>88</v>
      </c>
      <c r="C65" s="251" t="s">
        <v>596</v>
      </c>
      <c r="D65" s="266" t="s">
        <v>1102</v>
      </c>
      <c r="E65" s="267" t="s">
        <v>1098</v>
      </c>
      <c r="F65" s="265"/>
      <c r="G65" s="248">
        <v>132.30000000000001</v>
      </c>
      <c r="H65" s="249">
        <v>132.30000000000001</v>
      </c>
      <c r="I65" s="250">
        <v>483.6941569999999</v>
      </c>
      <c r="J65" s="211"/>
      <c r="K65" s="550"/>
      <c r="L65" s="550"/>
      <c r="M65" s="2"/>
      <c r="N65" s="2" t="s">
        <v>96</v>
      </c>
      <c r="O65" s="2" t="s">
        <v>1710</v>
      </c>
      <c r="P65" s="2">
        <v>0</v>
      </c>
      <c r="Q65" s="2" t="s">
        <v>1098</v>
      </c>
      <c r="R65" s="2">
        <v>294.00000000000006</v>
      </c>
      <c r="S65" s="2">
        <v>294.00000000000006</v>
      </c>
      <c r="T65" s="2">
        <v>707.82431400000007</v>
      </c>
      <c r="U65" s="536">
        <v>0</v>
      </c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</row>
    <row r="66" spans="1:46" s="210" customFormat="1" ht="15" x14ac:dyDescent="0.25">
      <c r="A66" s="211"/>
      <c r="B66" s="244"/>
      <c r="C66" s="251" t="s">
        <v>1847</v>
      </c>
      <c r="D66" s="266" t="s">
        <v>400</v>
      </c>
      <c r="E66" s="267" t="s">
        <v>1098</v>
      </c>
      <c r="F66" s="268"/>
      <c r="G66" s="248">
        <v>176.99999999999997</v>
      </c>
      <c r="H66" s="249">
        <v>176.99999999999997</v>
      </c>
      <c r="I66" s="250">
        <v>2.051336</v>
      </c>
      <c r="J66" s="211"/>
      <c r="K66" s="550"/>
      <c r="L66" s="550"/>
      <c r="M66" s="2"/>
      <c r="N66" s="2" t="s">
        <v>1599</v>
      </c>
      <c r="O66" s="2" t="s">
        <v>1601</v>
      </c>
      <c r="P66" s="2" t="s">
        <v>1102</v>
      </c>
      <c r="Q66" s="2" t="s">
        <v>1098</v>
      </c>
      <c r="R66" s="2">
        <v>18.37</v>
      </c>
      <c r="S66" s="2">
        <v>18.37</v>
      </c>
      <c r="T66" s="2">
        <v>68.227756999999997</v>
      </c>
      <c r="U66" s="536">
        <v>0</v>
      </c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</row>
    <row r="67" spans="1:46" s="210" customFormat="1" ht="15" x14ac:dyDescent="0.25">
      <c r="A67" s="211"/>
      <c r="B67" s="244" t="s">
        <v>94</v>
      </c>
      <c r="C67" s="251" t="s">
        <v>599</v>
      </c>
      <c r="D67" s="266" t="s">
        <v>1099</v>
      </c>
      <c r="E67" s="267" t="s">
        <v>1098</v>
      </c>
      <c r="F67" s="268"/>
      <c r="G67" s="248">
        <v>80</v>
      </c>
      <c r="H67" s="249">
        <v>80</v>
      </c>
      <c r="I67" s="250">
        <v>281.78543300000001</v>
      </c>
      <c r="J67" s="211"/>
      <c r="K67" s="550"/>
      <c r="L67" s="550"/>
      <c r="M67" s="2"/>
      <c r="N67" s="2" t="s">
        <v>1602</v>
      </c>
      <c r="O67" s="2" t="s">
        <v>1604</v>
      </c>
      <c r="P67" s="2" t="s">
        <v>1102</v>
      </c>
      <c r="Q67" s="2" t="s">
        <v>1098</v>
      </c>
      <c r="R67" s="2">
        <v>18.37</v>
      </c>
      <c r="S67" s="2">
        <v>18.37</v>
      </c>
      <c r="T67" s="2">
        <v>82.451321000000007</v>
      </c>
      <c r="U67" s="536">
        <v>0</v>
      </c>
      <c r="V67" s="550"/>
      <c r="W67" s="550"/>
      <c r="X67" s="550"/>
      <c r="Y67" s="550"/>
      <c r="Z67" s="550"/>
      <c r="AA67" s="550"/>
      <c r="AB67" s="550"/>
      <c r="AC67" s="550"/>
      <c r="AD67" s="550"/>
      <c r="AE67" s="550"/>
      <c r="AF67" s="550"/>
      <c r="AG67" s="550"/>
      <c r="AH67" s="550"/>
      <c r="AI67" s="550"/>
      <c r="AJ67" s="550"/>
      <c r="AK67" s="550"/>
      <c r="AL67" s="550"/>
      <c r="AM67" s="550"/>
      <c r="AN67" s="550"/>
      <c r="AO67" s="550"/>
      <c r="AP67" s="550"/>
      <c r="AQ67" s="550"/>
      <c r="AR67" s="550"/>
      <c r="AS67" s="550"/>
      <c r="AT67" s="550"/>
    </row>
    <row r="68" spans="1:46" s="210" customFormat="1" ht="15" x14ac:dyDescent="0.25">
      <c r="A68" s="211"/>
      <c r="B68" s="244"/>
      <c r="C68" s="251" t="s">
        <v>600</v>
      </c>
      <c r="D68" s="266" t="s">
        <v>1099</v>
      </c>
      <c r="E68" s="267" t="s">
        <v>1098</v>
      </c>
      <c r="F68" s="268"/>
      <c r="G68" s="248">
        <v>30</v>
      </c>
      <c r="H68" s="249">
        <v>30</v>
      </c>
      <c r="I68" s="250">
        <v>115.99736700000001</v>
      </c>
      <c r="J68" s="211"/>
      <c r="K68" s="550"/>
      <c r="L68" s="550"/>
      <c r="M68" s="2"/>
      <c r="N68" s="2" t="s">
        <v>129</v>
      </c>
      <c r="O68" s="2" t="s">
        <v>658</v>
      </c>
      <c r="P68" s="2" t="s">
        <v>1099</v>
      </c>
      <c r="Q68" s="2" t="s">
        <v>1098</v>
      </c>
      <c r="R68" s="2">
        <v>32.1</v>
      </c>
      <c r="S68" s="2">
        <v>32.1</v>
      </c>
      <c r="T68" s="2">
        <v>142.02566400000001</v>
      </c>
      <c r="U68" s="536">
        <v>0</v>
      </c>
      <c r="V68" s="550"/>
      <c r="W68" s="550"/>
      <c r="X68" s="550"/>
      <c r="Y68" s="550"/>
      <c r="Z68" s="550"/>
      <c r="AA68" s="550"/>
      <c r="AB68" s="550"/>
      <c r="AC68" s="550"/>
      <c r="AD68" s="550"/>
      <c r="AE68" s="550"/>
      <c r="AF68" s="550"/>
      <c r="AG68" s="550"/>
      <c r="AH68" s="550"/>
      <c r="AI68" s="550"/>
      <c r="AJ68" s="550"/>
      <c r="AK68" s="550"/>
      <c r="AL68" s="550"/>
      <c r="AM68" s="550"/>
      <c r="AN68" s="550"/>
      <c r="AO68" s="550"/>
      <c r="AP68" s="550"/>
      <c r="AQ68" s="550"/>
      <c r="AR68" s="550"/>
      <c r="AS68" s="550"/>
      <c r="AT68" s="550"/>
    </row>
    <row r="69" spans="1:46" s="210" customFormat="1" ht="15" x14ac:dyDescent="0.25">
      <c r="A69" s="211"/>
      <c r="B69" s="244" t="s">
        <v>1820</v>
      </c>
      <c r="C69" s="251" t="s">
        <v>1821</v>
      </c>
      <c r="D69" s="266" t="s">
        <v>400</v>
      </c>
      <c r="E69" s="267" t="s">
        <v>1098</v>
      </c>
      <c r="F69" s="268"/>
      <c r="G69" s="248">
        <v>135.69999999999999</v>
      </c>
      <c r="H69" s="249">
        <v>135.69999999999999</v>
      </c>
      <c r="I69" s="250">
        <v>36.607607999999999</v>
      </c>
      <c r="J69" s="211"/>
      <c r="K69" s="550"/>
      <c r="L69" s="550"/>
      <c r="M69" s="2"/>
      <c r="N69" s="2" t="s">
        <v>131</v>
      </c>
      <c r="O69" s="2" t="s">
        <v>660</v>
      </c>
      <c r="P69" s="2" t="s">
        <v>1101</v>
      </c>
      <c r="Q69" s="2" t="s">
        <v>1098</v>
      </c>
      <c r="R69" s="2">
        <v>97.15</v>
      </c>
      <c r="S69" s="2">
        <v>97.15</v>
      </c>
      <c r="T69" s="2">
        <v>433.42539999999991</v>
      </c>
      <c r="U69" s="536">
        <v>0</v>
      </c>
      <c r="V69" s="550"/>
      <c r="W69" s="550"/>
      <c r="X69" s="550"/>
      <c r="Y69" s="550"/>
      <c r="Z69" s="550"/>
      <c r="AA69" s="550"/>
      <c r="AB69" s="550"/>
      <c r="AC69" s="550"/>
      <c r="AD69" s="550"/>
      <c r="AE69" s="550"/>
      <c r="AF69" s="550"/>
      <c r="AG69" s="550"/>
      <c r="AH69" s="550"/>
      <c r="AI69" s="550"/>
      <c r="AJ69" s="550"/>
      <c r="AK69" s="550"/>
      <c r="AL69" s="550"/>
      <c r="AM69" s="550"/>
      <c r="AN69" s="550"/>
      <c r="AO69" s="550"/>
      <c r="AP69" s="550"/>
      <c r="AQ69" s="550"/>
      <c r="AR69" s="550"/>
      <c r="AS69" s="550"/>
      <c r="AT69" s="550"/>
    </row>
    <row r="70" spans="1:46" s="210" customFormat="1" ht="15" x14ac:dyDescent="0.25">
      <c r="A70" s="211"/>
      <c r="B70" s="244" t="s">
        <v>96</v>
      </c>
      <c r="C70" s="251" t="s">
        <v>1758</v>
      </c>
      <c r="D70" s="266" t="s">
        <v>400</v>
      </c>
      <c r="E70" s="267" t="s">
        <v>1098</v>
      </c>
      <c r="F70" s="268"/>
      <c r="G70" s="248">
        <v>294.00000000000006</v>
      </c>
      <c r="H70" s="249">
        <v>294.00000000000006</v>
      </c>
      <c r="I70" s="250">
        <v>707.82431400000007</v>
      </c>
      <c r="J70" s="211"/>
      <c r="K70" s="550"/>
      <c r="L70" s="550"/>
      <c r="M70" s="2" t="s">
        <v>290</v>
      </c>
      <c r="N70" s="2"/>
      <c r="O70" s="2"/>
      <c r="P70" s="2"/>
      <c r="Q70" s="2"/>
      <c r="R70" s="2">
        <v>1957.1929999999998</v>
      </c>
      <c r="S70" s="2">
        <v>1909.4399999999998</v>
      </c>
      <c r="T70" s="2">
        <v>6108.1260670824986</v>
      </c>
      <c r="U70" s="550"/>
      <c r="V70" s="550"/>
      <c r="W70" s="550"/>
      <c r="X70" s="550"/>
      <c r="Y70" s="550"/>
      <c r="Z70" s="550"/>
      <c r="AA70" s="550"/>
      <c r="AB70" s="550"/>
      <c r="AC70" s="550"/>
      <c r="AD70" s="550"/>
      <c r="AE70" s="550"/>
      <c r="AF70" s="550"/>
      <c r="AG70" s="550"/>
      <c r="AH70" s="550"/>
      <c r="AI70" s="550"/>
      <c r="AJ70" s="550"/>
      <c r="AK70" s="550"/>
      <c r="AL70" s="550"/>
      <c r="AM70" s="550"/>
      <c r="AN70" s="550"/>
      <c r="AO70" s="550"/>
      <c r="AP70" s="550"/>
      <c r="AQ70" s="550"/>
      <c r="AR70" s="550"/>
      <c r="AS70" s="550"/>
      <c r="AT70" s="550"/>
    </row>
    <row r="71" spans="1:46" s="210" customFormat="1" x14ac:dyDescent="0.3">
      <c r="A71" s="211"/>
      <c r="B71" s="244" t="s">
        <v>1599</v>
      </c>
      <c r="C71" s="251" t="s">
        <v>1601</v>
      </c>
      <c r="D71" s="266" t="s">
        <v>1102</v>
      </c>
      <c r="E71" s="267" t="s">
        <v>1098</v>
      </c>
      <c r="F71" s="268"/>
      <c r="G71" s="248">
        <v>18.37</v>
      </c>
      <c r="H71" s="249">
        <v>18.37</v>
      </c>
      <c r="I71" s="250">
        <v>68.227756999999997</v>
      </c>
      <c r="J71" s="211"/>
      <c r="K71" s="550"/>
      <c r="L71" s="550"/>
      <c r="M71" s="47"/>
      <c r="N71" s="47"/>
      <c r="O71" s="47"/>
      <c r="P71" s="47"/>
      <c r="Q71" s="47"/>
      <c r="R71" s="47"/>
      <c r="S71" s="47"/>
      <c r="T71" s="550"/>
      <c r="U71" s="550"/>
      <c r="V71" s="550"/>
      <c r="W71" s="550"/>
      <c r="X71" s="550"/>
      <c r="Y71" s="550"/>
      <c r="Z71" s="550"/>
      <c r="AA71" s="550"/>
      <c r="AB71" s="550"/>
      <c r="AC71" s="550"/>
      <c r="AD71" s="550"/>
      <c r="AE71" s="550"/>
      <c r="AF71" s="550"/>
      <c r="AG71" s="550"/>
      <c r="AH71" s="550"/>
      <c r="AI71" s="550"/>
      <c r="AJ71" s="550"/>
      <c r="AK71" s="550"/>
      <c r="AL71" s="550"/>
      <c r="AM71" s="550"/>
      <c r="AN71" s="550"/>
      <c r="AO71" s="550"/>
      <c r="AP71" s="550"/>
      <c r="AQ71" s="550"/>
      <c r="AR71" s="550"/>
      <c r="AS71" s="550"/>
      <c r="AT71" s="550"/>
    </row>
    <row r="72" spans="1:46" s="210" customFormat="1" x14ac:dyDescent="0.3">
      <c r="A72" s="211"/>
      <c r="B72" s="244" t="s">
        <v>1602</v>
      </c>
      <c r="C72" s="251" t="s">
        <v>1604</v>
      </c>
      <c r="D72" s="266" t="s">
        <v>1102</v>
      </c>
      <c r="E72" s="267" t="s">
        <v>1098</v>
      </c>
      <c r="F72" s="268"/>
      <c r="G72" s="248">
        <v>18.37</v>
      </c>
      <c r="H72" s="249">
        <v>18.37</v>
      </c>
      <c r="I72" s="250">
        <v>82.451321000000007</v>
      </c>
      <c r="J72" s="211"/>
      <c r="K72" s="550"/>
      <c r="L72" s="550"/>
      <c r="M72" s="47"/>
      <c r="N72" s="47"/>
      <c r="O72" s="47"/>
      <c r="P72" s="47"/>
      <c r="Q72" s="47"/>
      <c r="R72" s="47"/>
      <c r="S72" s="47"/>
      <c r="T72" s="550"/>
      <c r="U72" s="550"/>
      <c r="V72" s="550"/>
      <c r="W72" s="550"/>
      <c r="X72" s="550"/>
      <c r="Y72" s="550"/>
      <c r="Z72" s="550"/>
      <c r="AA72" s="550"/>
      <c r="AB72" s="550"/>
      <c r="AC72" s="550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0"/>
      <c r="AS72" s="550"/>
      <c r="AT72" s="550"/>
    </row>
    <row r="73" spans="1:46" s="210" customFormat="1" x14ac:dyDescent="0.3">
      <c r="A73" s="211"/>
      <c r="B73" s="244" t="s">
        <v>129</v>
      </c>
      <c r="C73" s="251" t="s">
        <v>658</v>
      </c>
      <c r="D73" s="266" t="s">
        <v>1099</v>
      </c>
      <c r="E73" s="267" t="s">
        <v>1098</v>
      </c>
      <c r="F73" s="268"/>
      <c r="G73" s="248">
        <v>32.1</v>
      </c>
      <c r="H73" s="249">
        <v>32.1</v>
      </c>
      <c r="I73" s="250">
        <v>142.02566400000001</v>
      </c>
      <c r="J73" s="211"/>
      <c r="K73" s="550"/>
      <c r="L73" s="550"/>
      <c r="M73" s="47"/>
      <c r="N73" s="47"/>
      <c r="O73" s="47"/>
      <c r="P73" s="47"/>
      <c r="Q73" s="47"/>
      <c r="R73" s="47"/>
      <c r="S73" s="47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</row>
    <row r="74" spans="1:46" s="210" customFormat="1" ht="17.25" thickBot="1" x14ac:dyDescent="0.35">
      <c r="A74" s="211"/>
      <c r="B74" s="244" t="s">
        <v>131</v>
      </c>
      <c r="C74" s="251" t="s">
        <v>660</v>
      </c>
      <c r="D74" s="266" t="s">
        <v>1101</v>
      </c>
      <c r="E74" s="267" t="s">
        <v>1098</v>
      </c>
      <c r="F74" s="268"/>
      <c r="G74" s="248">
        <v>97.15</v>
      </c>
      <c r="H74" s="249">
        <v>97.15</v>
      </c>
      <c r="I74" s="250">
        <v>433.42539999999991</v>
      </c>
      <c r="J74" s="211"/>
      <c r="K74" s="550"/>
      <c r="L74" s="550"/>
      <c r="M74" s="47"/>
      <c r="N74" s="47"/>
      <c r="O74" s="47"/>
      <c r="P74" s="47"/>
      <c r="Q74" s="47"/>
      <c r="R74" s="47"/>
      <c r="S74" s="47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</row>
    <row r="75" spans="1:46" s="210" customFormat="1" ht="17.25" thickBot="1" x14ac:dyDescent="0.35">
      <c r="A75" s="211"/>
      <c r="B75" s="269" t="s">
        <v>1109</v>
      </c>
      <c r="C75" s="270"/>
      <c r="D75" s="270"/>
      <c r="E75" s="270"/>
      <c r="F75" s="271"/>
      <c r="G75" s="273">
        <f>SUM(G65:G74)</f>
        <v>1014.99</v>
      </c>
      <c r="H75" s="274">
        <f>SUM(H65:H74)</f>
        <v>1014.99</v>
      </c>
      <c r="I75" s="275">
        <f>SUM(I65:I74)</f>
        <v>2354.090357</v>
      </c>
      <c r="J75" s="211"/>
      <c r="K75" s="550"/>
      <c r="L75" s="550"/>
      <c r="M75" s="47"/>
      <c r="N75" s="47"/>
      <c r="O75" s="47"/>
      <c r="P75" s="47"/>
      <c r="Q75" s="47"/>
      <c r="R75" s="47"/>
      <c r="S75" s="47"/>
      <c r="T75" s="550"/>
      <c r="U75" s="550"/>
      <c r="V75" s="550"/>
      <c r="W75" s="550"/>
      <c r="X75" s="550"/>
      <c r="Y75" s="550"/>
      <c r="Z75" s="550"/>
      <c r="AA75" s="550"/>
      <c r="AB75" s="550"/>
      <c r="AC75" s="550"/>
      <c r="AD75" s="550"/>
      <c r="AE75" s="550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50"/>
      <c r="AQ75" s="550"/>
      <c r="AR75" s="550"/>
      <c r="AS75" s="550"/>
      <c r="AT75" s="550"/>
    </row>
    <row r="76" spans="1:46" s="210" customFormat="1" ht="17.25" thickBot="1" x14ac:dyDescent="0.35">
      <c r="A76" s="211"/>
      <c r="B76" s="260"/>
      <c r="C76" s="260"/>
      <c r="D76" s="261"/>
      <c r="E76" s="260"/>
      <c r="F76" s="260"/>
      <c r="G76" s="262"/>
      <c r="H76" s="262"/>
      <c r="I76" s="262"/>
      <c r="J76" s="211"/>
      <c r="K76" s="550"/>
      <c r="L76" s="550"/>
      <c r="M76" s="47"/>
      <c r="N76" s="47"/>
      <c r="O76" s="47"/>
      <c r="P76" s="47"/>
      <c r="Q76" s="47"/>
      <c r="R76" s="47"/>
      <c r="S76" s="47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</row>
    <row r="77" spans="1:46" s="210" customFormat="1" ht="17.25" thickBot="1" x14ac:dyDescent="0.35">
      <c r="A77" s="211"/>
      <c r="B77" s="276" t="s">
        <v>1110</v>
      </c>
      <c r="C77" s="277"/>
      <c r="D77" s="277"/>
      <c r="E77" s="277"/>
      <c r="F77" s="278"/>
      <c r="G77" s="279">
        <f>SUM(G39,G50,G62,G75)</f>
        <v>1957.193</v>
      </c>
      <c r="H77" s="279">
        <f>SUM(H39,H50,H62,H75)</f>
        <v>1909.44</v>
      </c>
      <c r="I77" s="280">
        <f>SUM(I39,I50,I62,I75)</f>
        <v>6108.1260670824995</v>
      </c>
      <c r="J77" s="211"/>
      <c r="K77" s="550"/>
      <c r="L77" s="550"/>
      <c r="M77" s="47"/>
      <c r="N77" s="47"/>
      <c r="O77" s="47"/>
      <c r="P77" s="47"/>
      <c r="Q77" s="47"/>
      <c r="R77" s="47"/>
      <c r="S77" s="47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</row>
    <row r="78" spans="1:46" s="210" customFormat="1" ht="17.25" thickBot="1" x14ac:dyDescent="0.35">
      <c r="A78" s="211"/>
      <c r="B78" s="281" t="s">
        <v>1111</v>
      </c>
      <c r="C78" s="277"/>
      <c r="D78" s="277"/>
      <c r="E78" s="277"/>
      <c r="F78" s="278"/>
      <c r="G78" s="282">
        <f>+G77/'3.3.1'!G13</f>
        <v>0.11961552504081609</v>
      </c>
      <c r="H78" s="282">
        <f>+H77/'3.4.1 PE'!G14</f>
        <v>0.12368712869740182</v>
      </c>
      <c r="I78" s="283">
        <f>+I77/'3.5.1'!G13</f>
        <v>9.8408420391325371E-2</v>
      </c>
      <c r="J78" s="211"/>
      <c r="K78" s="550"/>
      <c r="L78" s="550"/>
      <c r="M78" s="47"/>
      <c r="N78" s="47"/>
      <c r="O78" s="47"/>
      <c r="P78" s="47"/>
      <c r="Q78" s="47"/>
      <c r="R78" s="47"/>
      <c r="S78" s="47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</row>
    <row r="79" spans="1:46" s="210" customFormat="1" x14ac:dyDescent="0.3">
      <c r="A79" s="211"/>
      <c r="B79" s="211"/>
      <c r="C79" s="211"/>
      <c r="D79" s="212"/>
      <c r="E79" s="213"/>
      <c r="F79" s="211"/>
      <c r="G79" s="211"/>
      <c r="H79" s="211"/>
      <c r="I79" s="211"/>
      <c r="J79" s="211"/>
      <c r="K79" s="550"/>
      <c r="L79" s="550"/>
      <c r="M79" s="47"/>
      <c r="N79" s="47"/>
      <c r="O79" s="47"/>
      <c r="P79" s="47"/>
      <c r="Q79" s="47"/>
      <c r="R79" s="47"/>
      <c r="S79" s="47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</row>
    <row r="80" spans="1:46" x14ac:dyDescent="0.3">
      <c r="B80" s="211" t="s">
        <v>1870</v>
      </c>
      <c r="C80" s="211"/>
      <c r="D80" s="212"/>
      <c r="E80" s="213"/>
      <c r="F80" s="211"/>
      <c r="G80" s="211"/>
      <c r="H80" s="211"/>
      <c r="I80" s="211"/>
    </row>
  </sheetData>
  <mergeCells count="5">
    <mergeCell ref="B3:B4"/>
    <mergeCell ref="C3:C4"/>
    <mergeCell ref="D3:D4"/>
    <mergeCell ref="E3:E4"/>
    <mergeCell ref="F3:F4"/>
  </mergeCells>
  <printOptions horizontalCentered="1"/>
  <pageMargins left="0.78740157480314965" right="0.59055118110236227" top="0.78740157480314965" bottom="0.59055118110236227" header="0.31496062992125984" footer="0.31496062992125984"/>
  <pageSetup paperSize="9" scale="5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K104"/>
  <sheetViews>
    <sheetView showGridLines="0" view="pageBreakPreview" zoomScale="90" zoomScaleNormal="90" zoomScaleSheetLayoutView="90" workbookViewId="0">
      <selection activeCell="F11" sqref="F11"/>
    </sheetView>
  </sheetViews>
  <sheetFormatPr baseColWidth="10" defaultRowHeight="17.25" x14ac:dyDescent="0.3"/>
  <cols>
    <col min="1" max="1" width="1.85546875" style="553" customWidth="1"/>
    <col min="2" max="2" width="3.5703125" style="553" customWidth="1"/>
    <col min="3" max="3" width="6.140625" style="553" customWidth="1"/>
    <col min="4" max="4" width="46.42578125" style="554" customWidth="1"/>
    <col min="5" max="5" width="32" style="553" bestFit="1" customWidth="1"/>
    <col min="6" max="6" width="25.140625" style="555" customWidth="1"/>
    <col min="7" max="7" width="22.28515625" style="555" bestFit="1" customWidth="1"/>
    <col min="8" max="8" width="14.42578125" style="553" bestFit="1" customWidth="1"/>
    <col min="9" max="9" width="18" style="553" bestFit="1" customWidth="1"/>
    <col min="10" max="10" width="11.28515625" style="556" customWidth="1"/>
    <col min="11" max="11" width="8" style="23" customWidth="1"/>
    <col min="12" max="12" width="12.5703125" style="24" customWidth="1"/>
    <col min="13" max="16384" width="11.42578125" style="24"/>
  </cols>
  <sheetData>
    <row r="1" spans="1:10" ht="18.75" x14ac:dyDescent="0.3">
      <c r="A1" s="557" t="s">
        <v>1114</v>
      </c>
      <c r="B1" s="556"/>
      <c r="C1" s="556"/>
      <c r="D1" s="558"/>
      <c r="E1" s="556"/>
      <c r="F1" s="559"/>
      <c r="G1" s="559"/>
      <c r="H1" s="556"/>
      <c r="I1" s="556"/>
    </row>
    <row r="2" spans="1:10" ht="21" customHeight="1" x14ac:dyDescent="0.3">
      <c r="A2" s="560" t="s">
        <v>1116</v>
      </c>
      <c r="B2" s="556"/>
      <c r="C2" s="556"/>
      <c r="D2" s="558"/>
      <c r="E2" s="556"/>
      <c r="F2" s="559"/>
      <c r="G2" s="559"/>
      <c r="H2" s="556"/>
      <c r="I2" s="556"/>
    </row>
    <row r="3" spans="1:10" ht="21.75" customHeight="1" x14ac:dyDescent="0.3">
      <c r="A3" s="561"/>
      <c r="B3" s="562" t="s">
        <v>1118</v>
      </c>
      <c r="C3" s="562"/>
      <c r="D3" s="563"/>
      <c r="E3" s="556"/>
      <c r="F3" s="559"/>
      <c r="G3" s="559"/>
      <c r="H3" s="556"/>
      <c r="I3" s="556"/>
    </row>
    <row r="4" spans="1:10" ht="23.25" customHeight="1" x14ac:dyDescent="0.3">
      <c r="A4" s="556"/>
      <c r="B4" s="564" t="s">
        <v>1119</v>
      </c>
      <c r="C4" s="565"/>
      <c r="D4" s="563"/>
      <c r="E4" s="556"/>
      <c r="F4" s="559"/>
      <c r="G4" s="559"/>
      <c r="H4" s="556"/>
      <c r="I4" s="556"/>
    </row>
    <row r="5" spans="1:10" ht="24" customHeight="1" x14ac:dyDescent="0.3">
      <c r="A5" s="556"/>
      <c r="B5" s="566"/>
      <c r="C5" s="562" t="s">
        <v>1120</v>
      </c>
      <c r="D5" s="558"/>
      <c r="E5" s="556"/>
      <c r="F5" s="559"/>
      <c r="G5" s="559"/>
      <c r="H5" s="556"/>
      <c r="I5" s="556"/>
    </row>
    <row r="6" spans="1:10" ht="12" customHeight="1" thickBot="1" x14ac:dyDescent="0.35">
      <c r="A6" s="556"/>
      <c r="B6" s="556"/>
      <c r="C6" s="556"/>
      <c r="D6" s="563"/>
      <c r="E6" s="556"/>
      <c r="F6" s="559"/>
      <c r="G6" s="559"/>
      <c r="H6" s="556"/>
      <c r="I6" s="556"/>
    </row>
    <row r="7" spans="1:10" ht="46.9" customHeight="1" x14ac:dyDescent="0.3">
      <c r="A7" s="556"/>
      <c r="B7" s="566"/>
      <c r="C7" s="567" t="s">
        <v>3</v>
      </c>
      <c r="D7" s="568" t="s">
        <v>4</v>
      </c>
      <c r="E7" s="569" t="s">
        <v>1076</v>
      </c>
      <c r="F7" s="570" t="s">
        <v>1121</v>
      </c>
      <c r="G7" s="571" t="s">
        <v>1122</v>
      </c>
      <c r="H7" s="571" t="s">
        <v>1123</v>
      </c>
      <c r="I7" s="572" t="s">
        <v>1124</v>
      </c>
      <c r="J7" s="566"/>
    </row>
    <row r="8" spans="1:10" ht="18" customHeight="1" x14ac:dyDescent="0.3">
      <c r="A8" s="556"/>
      <c r="B8" s="566"/>
      <c r="C8" s="573">
        <v>1</v>
      </c>
      <c r="D8" s="574" t="s">
        <v>1820</v>
      </c>
      <c r="E8" s="574" t="s">
        <v>1821</v>
      </c>
      <c r="F8" s="575" t="s">
        <v>400</v>
      </c>
      <c r="G8" s="576" t="s">
        <v>1503</v>
      </c>
      <c r="H8" s="577">
        <v>135.70000000000002</v>
      </c>
      <c r="I8" s="578" t="s">
        <v>1176</v>
      </c>
      <c r="J8" s="566"/>
    </row>
    <row r="9" spans="1:10" ht="18" customHeight="1" thickBot="1" x14ac:dyDescent="0.35">
      <c r="A9" s="556"/>
      <c r="B9" s="566"/>
      <c r="C9" s="1758" t="s">
        <v>1127</v>
      </c>
      <c r="D9" s="1759"/>
      <c r="E9" s="1759"/>
      <c r="F9" s="1759"/>
      <c r="G9" s="1760"/>
      <c r="H9" s="579">
        <f>+SUM(H8:H8)</f>
        <v>135.70000000000002</v>
      </c>
      <c r="I9" s="580"/>
      <c r="J9" s="566"/>
    </row>
    <row r="10" spans="1:10" x14ac:dyDescent="0.3">
      <c r="A10" s="556"/>
      <c r="B10" s="566"/>
      <c r="C10" s="566" t="s">
        <v>1794</v>
      </c>
      <c r="D10" s="581"/>
      <c r="E10" s="566"/>
      <c r="F10" s="582"/>
      <c r="G10" s="582"/>
      <c r="H10" s="566"/>
      <c r="I10" s="566"/>
      <c r="J10" s="566"/>
    </row>
    <row r="11" spans="1:10" x14ac:dyDescent="0.3">
      <c r="A11" s="556"/>
      <c r="B11" s="566"/>
      <c r="D11" s="581"/>
      <c r="E11" s="566"/>
      <c r="F11" s="582"/>
      <c r="G11" s="582"/>
      <c r="H11" s="566"/>
      <c r="I11" s="566"/>
      <c r="J11" s="566"/>
    </row>
    <row r="12" spans="1:10" x14ac:dyDescent="0.3">
      <c r="A12" s="556"/>
      <c r="B12" s="566"/>
      <c r="C12" s="562" t="s">
        <v>1125</v>
      </c>
      <c r="D12" s="581"/>
      <c r="E12" s="566"/>
      <c r="F12" s="582"/>
      <c r="G12" s="582"/>
      <c r="H12" s="566"/>
      <c r="I12" s="566"/>
      <c r="J12" s="566"/>
    </row>
    <row r="13" spans="1:10" ht="11.25" customHeight="1" thickBot="1" x14ac:dyDescent="0.35">
      <c r="A13" s="556"/>
      <c r="B13" s="566"/>
      <c r="C13" s="566"/>
      <c r="D13" s="583"/>
      <c r="E13" s="566"/>
      <c r="F13" s="582"/>
      <c r="G13" s="582"/>
      <c r="H13" s="566"/>
      <c r="I13" s="566"/>
      <c r="J13" s="566"/>
    </row>
    <row r="14" spans="1:10" ht="44.45" customHeight="1" x14ac:dyDescent="0.3">
      <c r="A14" s="556"/>
      <c r="B14" s="566"/>
      <c r="C14" s="674" t="s">
        <v>3</v>
      </c>
      <c r="D14" s="675" t="s">
        <v>4</v>
      </c>
      <c r="E14" s="676" t="s">
        <v>1076</v>
      </c>
      <c r="F14" s="570" t="s">
        <v>1126</v>
      </c>
      <c r="G14" s="677" t="s">
        <v>1122</v>
      </c>
      <c r="H14" s="570" t="s">
        <v>1123</v>
      </c>
      <c r="I14" s="678" t="s">
        <v>1124</v>
      </c>
      <c r="J14" s="566"/>
    </row>
    <row r="15" spans="1:10" ht="17.25" customHeight="1" x14ac:dyDescent="0.3">
      <c r="A15" s="556"/>
      <c r="B15" s="566"/>
      <c r="C15" s="584"/>
      <c r="D15" s="585"/>
      <c r="E15" s="585"/>
      <c r="F15" s="586"/>
      <c r="G15" s="586"/>
      <c r="H15" s="587"/>
      <c r="I15" s="588"/>
      <c r="J15" s="566"/>
    </row>
    <row r="16" spans="1:10" ht="18" thickBot="1" x14ac:dyDescent="0.35">
      <c r="A16" s="556"/>
      <c r="B16" s="566"/>
      <c r="C16" s="1758" t="s">
        <v>1127</v>
      </c>
      <c r="D16" s="1759"/>
      <c r="E16" s="1759"/>
      <c r="F16" s="1759"/>
      <c r="G16" s="1760"/>
      <c r="H16" s="589">
        <f>SUM(H15:H15)</f>
        <v>0</v>
      </c>
      <c r="I16" s="590"/>
      <c r="J16" s="566"/>
    </row>
    <row r="17" spans="1:10" x14ac:dyDescent="0.3">
      <c r="A17" s="556"/>
      <c r="B17" s="566"/>
      <c r="C17" s="566"/>
      <c r="D17" s="581"/>
      <c r="E17" s="566"/>
      <c r="F17" s="582"/>
      <c r="G17" s="582"/>
      <c r="H17" s="566"/>
      <c r="I17" s="566"/>
      <c r="J17" s="566"/>
    </row>
    <row r="18" spans="1:10" x14ac:dyDescent="0.3">
      <c r="A18" s="556"/>
      <c r="B18" s="564" t="s">
        <v>1128</v>
      </c>
      <c r="C18" s="562"/>
      <c r="D18" s="581"/>
      <c r="E18" s="566"/>
      <c r="F18" s="582"/>
      <c r="G18" s="582"/>
      <c r="H18" s="566"/>
      <c r="I18" s="566"/>
      <c r="J18" s="566"/>
    </row>
    <row r="19" spans="1:10" x14ac:dyDescent="0.3">
      <c r="A19" s="556"/>
      <c r="B19" s="566"/>
      <c r="C19" s="566"/>
      <c r="D19" s="581"/>
      <c r="E19" s="566"/>
      <c r="F19" s="582"/>
      <c r="G19" s="582"/>
      <c r="H19" s="566"/>
      <c r="I19" s="566"/>
      <c r="J19" s="566"/>
    </row>
    <row r="20" spans="1:10" x14ac:dyDescent="0.3">
      <c r="A20" s="556"/>
      <c r="B20" s="566"/>
      <c r="C20" s="562" t="s">
        <v>1129</v>
      </c>
      <c r="D20" s="581"/>
      <c r="E20" s="566"/>
      <c r="F20" s="582"/>
      <c r="G20" s="582"/>
      <c r="H20" s="566"/>
      <c r="I20" s="566"/>
      <c r="J20" s="566"/>
    </row>
    <row r="21" spans="1:10" ht="18" thickBot="1" x14ac:dyDescent="0.35">
      <c r="A21" s="556"/>
      <c r="B21" s="566"/>
      <c r="C21" s="566"/>
      <c r="D21" s="583"/>
      <c r="E21" s="566"/>
      <c r="F21" s="582"/>
      <c r="G21" s="582"/>
      <c r="H21" s="566"/>
      <c r="I21" s="566"/>
      <c r="J21" s="566"/>
    </row>
    <row r="22" spans="1:10" ht="42.6" customHeight="1" x14ac:dyDescent="0.3">
      <c r="A22" s="556"/>
      <c r="B22" s="566"/>
      <c r="C22" s="679" t="s">
        <v>3</v>
      </c>
      <c r="D22" s="680" t="s">
        <v>4</v>
      </c>
      <c r="E22" s="569" t="s">
        <v>1076</v>
      </c>
      <c r="F22" s="681" t="s">
        <v>1121</v>
      </c>
      <c r="G22" s="681" t="s">
        <v>1122</v>
      </c>
      <c r="H22" s="681" t="s">
        <v>1123</v>
      </c>
      <c r="I22" s="572" t="s">
        <v>1124</v>
      </c>
      <c r="J22" s="566"/>
    </row>
    <row r="23" spans="1:10" ht="27" x14ac:dyDescent="0.3">
      <c r="A23" s="556"/>
      <c r="B23" s="566"/>
      <c r="C23" s="591">
        <v>1</v>
      </c>
      <c r="D23" s="594" t="s">
        <v>96</v>
      </c>
      <c r="E23" s="594" t="s">
        <v>1884</v>
      </c>
      <c r="F23" s="586" t="s">
        <v>400</v>
      </c>
      <c r="G23" s="586" t="s">
        <v>1503</v>
      </c>
      <c r="H23" s="592">
        <v>130</v>
      </c>
      <c r="I23" s="682" t="s">
        <v>1147</v>
      </c>
      <c r="J23" s="566"/>
    </row>
    <row r="24" spans="1:10" x14ac:dyDescent="0.3">
      <c r="A24" s="556"/>
      <c r="B24" s="566"/>
      <c r="C24" s="593">
        <v>2</v>
      </c>
      <c r="D24" s="594" t="s">
        <v>96</v>
      </c>
      <c r="E24" s="594" t="s">
        <v>1883</v>
      </c>
      <c r="F24" s="586" t="s">
        <v>400</v>
      </c>
      <c r="G24" s="586" t="s">
        <v>1503</v>
      </c>
      <c r="H24" s="592">
        <v>34</v>
      </c>
      <c r="I24" s="661" t="s">
        <v>1265</v>
      </c>
      <c r="J24" s="566"/>
    </row>
    <row r="25" spans="1:10" ht="18" thickBot="1" x14ac:dyDescent="0.35">
      <c r="A25" s="556"/>
      <c r="B25" s="566"/>
      <c r="C25" s="1758" t="s">
        <v>1127</v>
      </c>
      <c r="D25" s="1759"/>
      <c r="E25" s="1759"/>
      <c r="F25" s="1759"/>
      <c r="G25" s="1760"/>
      <c r="H25" s="595">
        <f>+SUM(H23:H24)</f>
        <v>164</v>
      </c>
      <c r="I25" s="663"/>
      <c r="J25" s="566"/>
    </row>
    <row r="26" spans="1:10" x14ac:dyDescent="0.3">
      <c r="A26" s="556"/>
      <c r="B26" s="566"/>
      <c r="C26" s="566" t="s">
        <v>1130</v>
      </c>
      <c r="D26" s="581"/>
      <c r="E26" s="562"/>
      <c r="F26" s="596"/>
      <c r="G26" s="596"/>
      <c r="H26" s="597"/>
      <c r="I26" s="598"/>
      <c r="J26" s="566"/>
    </row>
    <row r="27" spans="1:10" ht="15.75" customHeight="1" x14ac:dyDescent="0.3">
      <c r="A27" s="556"/>
      <c r="B27" s="566"/>
      <c r="C27" s="566"/>
      <c r="D27" s="581"/>
      <c r="E27" s="562"/>
      <c r="F27" s="596"/>
      <c r="G27" s="596"/>
      <c r="H27" s="597"/>
      <c r="I27" s="598"/>
      <c r="J27" s="566"/>
    </row>
    <row r="28" spans="1:10" x14ac:dyDescent="0.3">
      <c r="A28" s="556"/>
      <c r="B28" s="566"/>
      <c r="C28" s="562" t="s">
        <v>1131</v>
      </c>
      <c r="D28" s="581"/>
      <c r="E28" s="566"/>
      <c r="F28" s="582"/>
      <c r="G28" s="582"/>
      <c r="H28" s="566"/>
      <c r="I28" s="566"/>
      <c r="J28" s="566"/>
    </row>
    <row r="29" spans="1:10" ht="18" thickBot="1" x14ac:dyDescent="0.35">
      <c r="A29" s="556"/>
      <c r="B29" s="566"/>
      <c r="C29" s="566"/>
      <c r="D29" s="583"/>
      <c r="E29" s="566"/>
      <c r="F29" s="582"/>
      <c r="G29" s="582"/>
      <c r="H29" s="566"/>
      <c r="I29" s="566"/>
      <c r="J29" s="566"/>
    </row>
    <row r="30" spans="1:10" ht="42" customHeight="1" x14ac:dyDescent="0.3">
      <c r="A30" s="556"/>
      <c r="B30" s="566"/>
      <c r="C30" s="567" t="s">
        <v>3</v>
      </c>
      <c r="D30" s="675" t="s">
        <v>4</v>
      </c>
      <c r="E30" s="676" t="s">
        <v>1076</v>
      </c>
      <c r="F30" s="681" t="s">
        <v>1121</v>
      </c>
      <c r="G30" s="681" t="s">
        <v>1122</v>
      </c>
      <c r="H30" s="681" t="s">
        <v>1123</v>
      </c>
      <c r="I30" s="572" t="s">
        <v>1124</v>
      </c>
      <c r="J30" s="566"/>
    </row>
    <row r="31" spans="1:10" x14ac:dyDescent="0.3">
      <c r="A31" s="556"/>
      <c r="B31" s="566"/>
      <c r="C31" s="599"/>
      <c r="D31" s="600"/>
      <c r="E31" s="600"/>
      <c r="F31" s="601"/>
      <c r="G31" s="601"/>
      <c r="H31" s="602"/>
      <c r="I31" s="603"/>
      <c r="J31" s="566"/>
    </row>
    <row r="32" spans="1:10" ht="18" thickBot="1" x14ac:dyDescent="0.35">
      <c r="A32" s="556"/>
      <c r="B32" s="566"/>
      <c r="C32" s="1765" t="s">
        <v>1127</v>
      </c>
      <c r="D32" s="1766"/>
      <c r="E32" s="1766"/>
      <c r="F32" s="1766"/>
      <c r="G32" s="1767"/>
      <c r="H32" s="604">
        <f>SUM(H31:H31)</f>
        <v>0</v>
      </c>
      <c r="I32" s="590"/>
      <c r="J32" s="566"/>
    </row>
    <row r="33" spans="1:10" x14ac:dyDescent="0.3">
      <c r="A33" s="556"/>
      <c r="B33" s="566"/>
      <c r="C33" s="566"/>
      <c r="D33" s="581"/>
      <c r="E33" s="566"/>
      <c r="F33" s="582"/>
      <c r="G33" s="582"/>
      <c r="H33" s="566"/>
      <c r="I33" s="566"/>
      <c r="J33" s="566"/>
    </row>
    <row r="34" spans="1:10" x14ac:dyDescent="0.3">
      <c r="A34" s="556"/>
      <c r="B34" s="562" t="s">
        <v>1132</v>
      </c>
      <c r="C34" s="562" t="s">
        <v>1133</v>
      </c>
      <c r="D34" s="581"/>
      <c r="E34" s="566"/>
      <c r="F34" s="582"/>
      <c r="G34" s="582"/>
      <c r="H34" s="566"/>
      <c r="I34" s="566"/>
      <c r="J34" s="566"/>
    </row>
    <row r="35" spans="1:10" ht="9" customHeight="1" x14ac:dyDescent="0.3">
      <c r="A35" s="556"/>
      <c r="B35" s="566"/>
      <c r="C35" s="566"/>
      <c r="D35" s="581"/>
      <c r="E35" s="566"/>
      <c r="F35" s="582"/>
      <c r="G35" s="582"/>
      <c r="H35" s="566"/>
      <c r="I35" s="566"/>
      <c r="J35" s="566"/>
    </row>
    <row r="36" spans="1:10" x14ac:dyDescent="0.3">
      <c r="A36" s="556"/>
      <c r="B36" s="566"/>
      <c r="C36" s="562" t="s">
        <v>1134</v>
      </c>
      <c r="D36" s="581"/>
      <c r="E36" s="566"/>
      <c r="F36" s="582"/>
      <c r="G36" s="582"/>
      <c r="H36" s="566"/>
      <c r="I36" s="566"/>
      <c r="J36" s="566"/>
    </row>
    <row r="37" spans="1:10" ht="18" thickBot="1" x14ac:dyDescent="0.35">
      <c r="A37" s="556"/>
      <c r="B37" s="566"/>
      <c r="C37" s="566"/>
      <c r="D37" s="583"/>
      <c r="E37" s="566"/>
      <c r="F37" s="582"/>
      <c r="G37" s="582"/>
      <c r="H37" s="566"/>
      <c r="I37" s="566"/>
      <c r="J37" s="566"/>
    </row>
    <row r="38" spans="1:10" ht="48.6" customHeight="1" x14ac:dyDescent="0.3">
      <c r="A38" s="556"/>
      <c r="B38" s="566"/>
      <c r="C38" s="679" t="s">
        <v>3</v>
      </c>
      <c r="D38" s="680" t="s">
        <v>4</v>
      </c>
      <c r="E38" s="569" t="s">
        <v>1135</v>
      </c>
      <c r="F38" s="570" t="s">
        <v>1121</v>
      </c>
      <c r="G38" s="570" t="s">
        <v>1122</v>
      </c>
      <c r="H38" s="570" t="s">
        <v>1123</v>
      </c>
      <c r="I38" s="685" t="s">
        <v>1124</v>
      </c>
      <c r="J38" s="566"/>
    </row>
    <row r="39" spans="1:10" x14ac:dyDescent="0.3">
      <c r="A39" s="556"/>
      <c r="B39" s="566"/>
      <c r="C39" s="692">
        <v>1</v>
      </c>
      <c r="D39" s="686" t="s">
        <v>16</v>
      </c>
      <c r="E39" s="614" t="s">
        <v>331</v>
      </c>
      <c r="F39" s="607" t="s">
        <v>1801</v>
      </c>
      <c r="G39" s="607" t="s">
        <v>311</v>
      </c>
      <c r="H39" s="687">
        <v>1.82</v>
      </c>
      <c r="I39" s="608"/>
      <c r="J39" s="566"/>
    </row>
    <row r="40" spans="1:10" x14ac:dyDescent="0.3">
      <c r="A40" s="556"/>
      <c r="B40" s="566"/>
      <c r="C40" s="605"/>
      <c r="D40" s="1771" t="s">
        <v>40</v>
      </c>
      <c r="E40" s="614" t="s">
        <v>378</v>
      </c>
      <c r="F40" s="609" t="s">
        <v>1800</v>
      </c>
      <c r="G40" s="609" t="s">
        <v>311</v>
      </c>
      <c r="H40" s="688">
        <v>0.56000000000000005</v>
      </c>
      <c r="I40" s="610"/>
      <c r="J40" s="566"/>
    </row>
    <row r="41" spans="1:10" x14ac:dyDescent="0.3">
      <c r="A41" s="556"/>
      <c r="B41" s="566"/>
      <c r="C41" s="605"/>
      <c r="D41" s="1771"/>
      <c r="E41" s="614" t="s">
        <v>385</v>
      </c>
      <c r="F41" s="609" t="s">
        <v>1798</v>
      </c>
      <c r="G41" s="609" t="s">
        <v>311</v>
      </c>
      <c r="H41" s="688">
        <v>0.35</v>
      </c>
      <c r="I41" s="610"/>
      <c r="J41" s="566"/>
    </row>
    <row r="42" spans="1:10" x14ac:dyDescent="0.3">
      <c r="A42" s="556"/>
      <c r="B42" s="566"/>
      <c r="C42" s="605"/>
      <c r="D42" s="1771"/>
      <c r="E42" s="616" t="s">
        <v>387</v>
      </c>
      <c r="F42" s="609" t="s">
        <v>1802</v>
      </c>
      <c r="G42" s="609" t="s">
        <v>311</v>
      </c>
      <c r="H42" s="688">
        <v>0.6</v>
      </c>
      <c r="I42" s="610"/>
      <c r="J42" s="566"/>
    </row>
    <row r="43" spans="1:10" x14ac:dyDescent="0.3">
      <c r="A43" s="556"/>
      <c r="B43" s="566"/>
      <c r="C43" s="605"/>
      <c r="D43" s="1771"/>
      <c r="E43" s="606"/>
      <c r="F43" s="612" t="s">
        <v>1797</v>
      </c>
      <c r="G43" s="612" t="s">
        <v>311</v>
      </c>
      <c r="H43" s="689">
        <v>0.6</v>
      </c>
      <c r="I43" s="613"/>
      <c r="J43" s="566"/>
    </row>
    <row r="44" spans="1:10" x14ac:dyDescent="0.3">
      <c r="A44" s="556"/>
      <c r="B44" s="566"/>
      <c r="C44" s="605"/>
      <c r="D44" s="1771"/>
      <c r="E44" s="611"/>
      <c r="F44" s="609" t="s">
        <v>435</v>
      </c>
      <c r="G44" s="609" t="s">
        <v>311</v>
      </c>
      <c r="H44" s="688">
        <v>0.6</v>
      </c>
      <c r="I44" s="610"/>
      <c r="J44" s="566"/>
    </row>
    <row r="45" spans="1:10" x14ac:dyDescent="0.3">
      <c r="A45" s="556"/>
      <c r="B45" s="566"/>
      <c r="C45" s="605"/>
      <c r="D45" s="1771"/>
      <c r="E45" s="614" t="s">
        <v>388</v>
      </c>
      <c r="F45" s="609" t="s">
        <v>1799</v>
      </c>
      <c r="G45" s="609" t="s">
        <v>311</v>
      </c>
      <c r="H45" s="688">
        <v>0.72499999999999998</v>
      </c>
      <c r="I45" s="610"/>
      <c r="J45" s="566"/>
    </row>
    <row r="46" spans="1:10" x14ac:dyDescent="0.3">
      <c r="A46" s="556"/>
      <c r="B46" s="566"/>
      <c r="C46" s="605">
        <v>2</v>
      </c>
      <c r="D46" s="1771"/>
      <c r="E46" s="614" t="s">
        <v>413</v>
      </c>
      <c r="F46" s="609" t="s">
        <v>1804</v>
      </c>
      <c r="G46" s="609" t="s">
        <v>311</v>
      </c>
      <c r="H46" s="688">
        <v>0.36499999999999999</v>
      </c>
      <c r="I46" s="610"/>
      <c r="J46" s="566"/>
    </row>
    <row r="47" spans="1:10" x14ac:dyDescent="0.3">
      <c r="A47" s="556"/>
      <c r="B47" s="566"/>
      <c r="C47" s="605"/>
      <c r="D47" s="1771"/>
      <c r="E47" s="606" t="s">
        <v>414</v>
      </c>
      <c r="F47" s="609" t="s">
        <v>1808</v>
      </c>
      <c r="G47" s="609" t="s">
        <v>311</v>
      </c>
      <c r="H47" s="688">
        <v>0.48</v>
      </c>
      <c r="I47" s="610"/>
      <c r="J47" s="566"/>
    </row>
    <row r="48" spans="1:10" x14ac:dyDescent="0.3">
      <c r="A48" s="556"/>
      <c r="B48" s="566"/>
      <c r="C48" s="605"/>
      <c r="D48" s="1771"/>
      <c r="E48" s="616" t="s">
        <v>394</v>
      </c>
      <c r="F48" s="609" t="s">
        <v>1596</v>
      </c>
      <c r="G48" s="609" t="s">
        <v>311</v>
      </c>
      <c r="H48" s="688">
        <v>2</v>
      </c>
      <c r="I48" s="610"/>
      <c r="J48" s="566"/>
    </row>
    <row r="49" spans="1:10" x14ac:dyDescent="0.3">
      <c r="A49" s="556"/>
      <c r="B49" s="566"/>
      <c r="C49" s="605"/>
      <c r="D49" s="1771"/>
      <c r="E49" s="606"/>
      <c r="F49" s="609" t="s">
        <v>1807</v>
      </c>
      <c r="G49" s="609" t="s">
        <v>311</v>
      </c>
      <c r="H49" s="688">
        <v>1</v>
      </c>
      <c r="I49" s="610"/>
      <c r="J49" s="566"/>
    </row>
    <row r="50" spans="1:10" x14ac:dyDescent="0.3">
      <c r="A50" s="556"/>
      <c r="B50" s="566"/>
      <c r="C50" s="605"/>
      <c r="D50" s="1771"/>
      <c r="E50" s="611"/>
      <c r="F50" s="607" t="s">
        <v>1805</v>
      </c>
      <c r="G50" s="607" t="s">
        <v>311</v>
      </c>
      <c r="H50" s="687">
        <v>2</v>
      </c>
      <c r="I50" s="608"/>
      <c r="J50" s="566"/>
    </row>
    <row r="51" spans="1:10" x14ac:dyDescent="0.3">
      <c r="A51" s="556"/>
      <c r="B51" s="566"/>
      <c r="C51" s="605"/>
      <c r="D51" s="1771"/>
      <c r="E51" s="606" t="s">
        <v>416</v>
      </c>
      <c r="F51" s="609" t="s">
        <v>551</v>
      </c>
      <c r="G51" s="609" t="s">
        <v>311</v>
      </c>
      <c r="H51" s="688">
        <v>1.83</v>
      </c>
      <c r="I51" s="610"/>
      <c r="J51" s="566"/>
    </row>
    <row r="52" spans="1:10" x14ac:dyDescent="0.3">
      <c r="A52" s="556"/>
      <c r="B52" s="566"/>
      <c r="C52" s="692"/>
      <c r="D52" s="1771"/>
      <c r="E52" s="606" t="s">
        <v>404</v>
      </c>
      <c r="F52" s="607" t="s">
        <v>1796</v>
      </c>
      <c r="G52" s="607" t="s">
        <v>311</v>
      </c>
      <c r="H52" s="687">
        <v>0.35199999999999998</v>
      </c>
      <c r="I52" s="608"/>
      <c r="J52" s="566"/>
    </row>
    <row r="53" spans="1:10" x14ac:dyDescent="0.3">
      <c r="A53" s="556"/>
      <c r="B53" s="566"/>
      <c r="C53" s="605">
        <v>3</v>
      </c>
      <c r="D53" s="690" t="s">
        <v>46</v>
      </c>
      <c r="E53" s="614" t="s">
        <v>444</v>
      </c>
      <c r="F53" s="609" t="s">
        <v>1803</v>
      </c>
      <c r="G53" s="609" t="s">
        <v>311</v>
      </c>
      <c r="H53" s="688">
        <v>0.3</v>
      </c>
      <c r="I53" s="610"/>
      <c r="J53" s="566"/>
    </row>
    <row r="54" spans="1:10" x14ac:dyDescent="0.3">
      <c r="A54" s="556"/>
      <c r="B54" s="566"/>
      <c r="C54" s="605">
        <v>4</v>
      </c>
      <c r="D54" s="690" t="s">
        <v>50</v>
      </c>
      <c r="E54" s="606" t="s">
        <v>478</v>
      </c>
      <c r="F54" s="609" t="s">
        <v>661</v>
      </c>
      <c r="G54" s="609" t="s">
        <v>311</v>
      </c>
      <c r="H54" s="688">
        <v>0.75</v>
      </c>
      <c r="I54" s="610"/>
      <c r="J54" s="566"/>
    </row>
    <row r="55" spans="1:10" x14ac:dyDescent="0.3">
      <c r="A55" s="556"/>
      <c r="B55" s="566"/>
      <c r="C55" s="605">
        <v>5</v>
      </c>
      <c r="D55" s="691" t="s">
        <v>106</v>
      </c>
      <c r="E55" s="606" t="s">
        <v>637</v>
      </c>
      <c r="F55" s="615" t="s">
        <v>347</v>
      </c>
      <c r="G55" s="607" t="s">
        <v>311</v>
      </c>
      <c r="H55" s="687">
        <v>0.315</v>
      </c>
      <c r="I55" s="608"/>
      <c r="J55" s="566"/>
    </row>
    <row r="56" spans="1:10" ht="18" thickBot="1" x14ac:dyDescent="0.35">
      <c r="A56" s="556"/>
      <c r="B56" s="566"/>
      <c r="C56" s="1765" t="s">
        <v>1127</v>
      </c>
      <c r="D56" s="1766"/>
      <c r="E56" s="1766"/>
      <c r="F56" s="1766"/>
      <c r="G56" s="1767"/>
      <c r="H56" s="617">
        <f>SUM(H39:H55)</f>
        <v>14.647</v>
      </c>
      <c r="I56" s="618"/>
      <c r="J56" s="566"/>
    </row>
    <row r="57" spans="1:10" x14ac:dyDescent="0.3">
      <c r="A57" s="556"/>
      <c r="B57" s="566"/>
      <c r="C57" s="566"/>
      <c r="D57" s="583"/>
      <c r="E57" s="562"/>
      <c r="F57" s="619"/>
      <c r="G57" s="619"/>
      <c r="H57" s="620"/>
      <c r="I57" s="562"/>
      <c r="J57" s="566"/>
    </row>
    <row r="58" spans="1:10" x14ac:dyDescent="0.3">
      <c r="A58" s="556"/>
      <c r="B58" s="566"/>
      <c r="C58" s="562" t="s">
        <v>1136</v>
      </c>
      <c r="D58" s="581"/>
      <c r="E58" s="566"/>
      <c r="F58" s="582"/>
      <c r="G58" s="582"/>
      <c r="H58" s="566"/>
      <c r="I58" s="566"/>
      <c r="J58" s="621"/>
    </row>
    <row r="59" spans="1:10" ht="18" thickBot="1" x14ac:dyDescent="0.35">
      <c r="A59" s="556"/>
      <c r="B59" s="566"/>
      <c r="C59" s="566"/>
      <c r="D59" s="581"/>
      <c r="E59" s="566"/>
      <c r="F59" s="582"/>
      <c r="G59" s="582"/>
      <c r="H59" s="566"/>
      <c r="I59" s="566"/>
      <c r="J59" s="566"/>
    </row>
    <row r="60" spans="1:10" ht="40.15" customHeight="1" x14ac:dyDescent="0.3">
      <c r="A60" s="556"/>
      <c r="B60" s="566"/>
      <c r="C60" s="679" t="s">
        <v>3</v>
      </c>
      <c r="D60" s="683" t="s">
        <v>4</v>
      </c>
      <c r="E60" s="684" t="s">
        <v>1076</v>
      </c>
      <c r="F60" s="570" t="s">
        <v>1121</v>
      </c>
      <c r="G60" s="570" t="s">
        <v>1122</v>
      </c>
      <c r="H60" s="570" t="s">
        <v>1123</v>
      </c>
      <c r="I60" s="685" t="s">
        <v>1124</v>
      </c>
      <c r="J60" s="566"/>
    </row>
    <row r="61" spans="1:10" x14ac:dyDescent="0.3">
      <c r="A61" s="556"/>
      <c r="B61" s="566"/>
      <c r="C61" s="622">
        <v>1</v>
      </c>
      <c r="D61" s="623"/>
      <c r="E61" s="624"/>
      <c r="F61" s="625"/>
      <c r="G61" s="625"/>
      <c r="H61" s="626"/>
      <c r="I61" s="627"/>
      <c r="J61" s="566"/>
    </row>
    <row r="62" spans="1:10" thickBot="1" x14ac:dyDescent="0.35">
      <c r="A62" s="629"/>
      <c r="B62" s="566"/>
      <c r="C62" s="1765" t="s">
        <v>1127</v>
      </c>
      <c r="D62" s="1766"/>
      <c r="E62" s="1766"/>
      <c r="F62" s="1766"/>
      <c r="G62" s="1767"/>
      <c r="H62" s="617">
        <f>SUM(H61:H61)</f>
        <v>0</v>
      </c>
      <c r="I62" s="630"/>
      <c r="J62" s="566"/>
    </row>
    <row r="63" spans="1:10" x14ac:dyDescent="0.3">
      <c r="A63" s="629"/>
      <c r="B63" s="556"/>
      <c r="C63" s="556"/>
      <c r="D63" s="558"/>
      <c r="E63" s="556"/>
      <c r="F63" s="559"/>
      <c r="G63" s="559"/>
      <c r="H63" s="556"/>
      <c r="I63" s="631"/>
    </row>
    <row r="64" spans="1:10" ht="16.5" x14ac:dyDescent="0.3">
      <c r="A64" s="629"/>
      <c r="B64" s="562" t="s">
        <v>1137</v>
      </c>
      <c r="C64" s="566"/>
      <c r="D64" s="581"/>
      <c r="E64" s="566"/>
      <c r="F64" s="582"/>
      <c r="G64" s="582"/>
      <c r="H64" s="566"/>
      <c r="I64" s="566"/>
      <c r="J64" s="632"/>
    </row>
    <row r="65" spans="1:10" ht="16.5" x14ac:dyDescent="0.3">
      <c r="A65" s="629"/>
      <c r="B65" s="566"/>
      <c r="C65" s="562" t="s">
        <v>1138</v>
      </c>
      <c r="D65" s="581"/>
      <c r="E65" s="566"/>
      <c r="F65" s="582"/>
      <c r="G65" s="582"/>
      <c r="H65" s="566"/>
      <c r="I65" s="566"/>
      <c r="J65" s="566"/>
    </row>
    <row r="66" spans="1:10" thickBot="1" x14ac:dyDescent="0.35">
      <c r="A66" s="629"/>
      <c r="B66" s="562" t="s">
        <v>1139</v>
      </c>
      <c r="C66" s="562"/>
      <c r="D66" s="581"/>
      <c r="E66" s="566"/>
      <c r="F66" s="582"/>
      <c r="G66" s="582"/>
      <c r="H66" s="566"/>
      <c r="I66" s="566"/>
      <c r="J66" s="566"/>
    </row>
    <row r="67" spans="1:10" ht="42" customHeight="1" x14ac:dyDescent="0.3">
      <c r="A67" s="629"/>
      <c r="B67" s="562"/>
      <c r="C67" s="567" t="s">
        <v>3</v>
      </c>
      <c r="D67" s="701" t="s">
        <v>1140</v>
      </c>
      <c r="E67" s="702" t="s">
        <v>1141</v>
      </c>
      <c r="F67" s="676" t="s">
        <v>1076</v>
      </c>
      <c r="G67" s="703" t="s">
        <v>1126</v>
      </c>
      <c r="H67" s="681" t="s">
        <v>1123</v>
      </c>
      <c r="I67" s="572" t="s">
        <v>1124</v>
      </c>
      <c r="J67" s="566"/>
    </row>
    <row r="68" spans="1:10" ht="16.5" x14ac:dyDescent="0.3">
      <c r="A68" s="629"/>
      <c r="B68" s="566"/>
      <c r="C68" s="1749">
        <v>1</v>
      </c>
      <c r="D68" s="1752" t="s">
        <v>92</v>
      </c>
      <c r="E68" s="1752" t="s">
        <v>1885</v>
      </c>
      <c r="F68" s="659" t="s">
        <v>596</v>
      </c>
      <c r="G68" s="575" t="s">
        <v>400</v>
      </c>
      <c r="H68" s="693">
        <v>132.29999999999998</v>
      </c>
      <c r="I68" s="694"/>
      <c r="J68" s="566"/>
    </row>
    <row r="69" spans="1:10" ht="16.5" x14ac:dyDescent="0.3">
      <c r="A69" s="629"/>
      <c r="B69" s="566"/>
      <c r="C69" s="1750"/>
      <c r="D69" s="1753"/>
      <c r="E69" s="1753"/>
      <c r="F69" s="659" t="s">
        <v>1819</v>
      </c>
      <c r="G69" s="575" t="s">
        <v>400</v>
      </c>
      <c r="H69" s="693">
        <v>114.93099999999998</v>
      </c>
      <c r="I69" s="694"/>
      <c r="J69" s="566"/>
    </row>
    <row r="70" spans="1:10" ht="16.5" x14ac:dyDescent="0.3">
      <c r="A70" s="629"/>
      <c r="B70" s="566"/>
      <c r="C70" s="1773"/>
      <c r="D70" s="1772"/>
      <c r="E70" s="1772"/>
      <c r="F70" s="659" t="s">
        <v>598</v>
      </c>
      <c r="G70" s="575" t="s">
        <v>400</v>
      </c>
      <c r="H70" s="693">
        <v>144.48400000000001</v>
      </c>
      <c r="I70" s="694"/>
      <c r="J70" s="566"/>
    </row>
    <row r="71" spans="1:10" ht="16.5" x14ac:dyDescent="0.3">
      <c r="A71" s="629"/>
      <c r="B71" s="566"/>
      <c r="C71" s="1749">
        <v>2</v>
      </c>
      <c r="D71" s="1752" t="s">
        <v>141</v>
      </c>
      <c r="E71" s="1752" t="s">
        <v>1817</v>
      </c>
      <c r="F71" s="1755" t="s">
        <v>674</v>
      </c>
      <c r="G71" s="575" t="s">
        <v>828</v>
      </c>
      <c r="H71" s="693">
        <v>31</v>
      </c>
      <c r="I71" s="694"/>
      <c r="J71" s="566"/>
    </row>
    <row r="72" spans="1:10" ht="16.5" x14ac:dyDescent="0.3">
      <c r="A72" s="629"/>
      <c r="B72" s="566"/>
      <c r="C72" s="1750"/>
      <c r="D72" s="1753"/>
      <c r="E72" s="1753"/>
      <c r="F72" s="1756"/>
      <c r="G72" s="695" t="s">
        <v>324</v>
      </c>
      <c r="H72" s="696">
        <v>5.42</v>
      </c>
      <c r="I72" s="697"/>
      <c r="J72" s="566"/>
    </row>
    <row r="73" spans="1:10" thickBot="1" x14ac:dyDescent="0.35">
      <c r="A73" s="629"/>
      <c r="B73" s="566"/>
      <c r="C73" s="1751"/>
      <c r="D73" s="1754"/>
      <c r="E73" s="1754"/>
      <c r="F73" s="1757"/>
      <c r="G73" s="695" t="s">
        <v>845</v>
      </c>
      <c r="H73" s="696">
        <v>2.52</v>
      </c>
      <c r="I73" s="697"/>
      <c r="J73" s="566"/>
    </row>
    <row r="74" spans="1:10" thickBot="1" x14ac:dyDescent="0.35">
      <c r="A74" s="629"/>
      <c r="B74" s="566"/>
      <c r="C74" s="1768" t="s">
        <v>1127</v>
      </c>
      <c r="D74" s="1769"/>
      <c r="E74" s="1769"/>
      <c r="F74" s="1769"/>
      <c r="G74" s="1770"/>
      <c r="H74" s="698">
        <f>SUM(H68:H73)</f>
        <v>430.65499999999997</v>
      </c>
      <c r="I74" s="699"/>
      <c r="J74" s="566"/>
    </row>
    <row r="75" spans="1:10" x14ac:dyDescent="0.3">
      <c r="A75" s="556"/>
      <c r="B75" s="566"/>
      <c r="C75" s="633"/>
      <c r="D75" s="634"/>
      <c r="E75" s="635"/>
      <c r="F75" s="636"/>
      <c r="G75" s="582"/>
      <c r="H75" s="637"/>
      <c r="I75" s="638"/>
      <c r="J75" s="566"/>
    </row>
    <row r="76" spans="1:10" x14ac:dyDescent="0.3">
      <c r="A76" s="556"/>
      <c r="B76" s="562" t="s">
        <v>1142</v>
      </c>
      <c r="C76" s="562" t="s">
        <v>1143</v>
      </c>
      <c r="D76" s="581"/>
      <c r="E76" s="566"/>
      <c r="F76" s="582"/>
      <c r="G76" s="582"/>
      <c r="H76" s="639"/>
      <c r="I76" s="638"/>
      <c r="J76" s="566"/>
    </row>
    <row r="77" spans="1:10" ht="18" thickBot="1" x14ac:dyDescent="0.35">
      <c r="A77" s="556"/>
      <c r="B77" s="566"/>
      <c r="C77" s="566"/>
      <c r="D77" s="583"/>
      <c r="E77" s="566"/>
      <c r="F77" s="582"/>
      <c r="G77" s="582"/>
      <c r="H77" s="566"/>
      <c r="I77" s="566"/>
      <c r="J77" s="566"/>
    </row>
    <row r="78" spans="1:10" ht="38.450000000000003" customHeight="1" x14ac:dyDescent="0.3">
      <c r="A78" s="556"/>
      <c r="C78" s="567" t="s">
        <v>3</v>
      </c>
      <c r="D78" s="701" t="s">
        <v>4</v>
      </c>
      <c r="E78" s="676" t="s">
        <v>1144</v>
      </c>
      <c r="F78" s="676" t="s">
        <v>1145</v>
      </c>
      <c r="G78" s="676" t="s">
        <v>1146</v>
      </c>
      <c r="H78" s="681" t="s">
        <v>1123</v>
      </c>
      <c r="I78" s="572" t="s">
        <v>1124</v>
      </c>
      <c r="J78" s="566"/>
    </row>
    <row r="79" spans="1:10" x14ac:dyDescent="0.3">
      <c r="A79" s="556"/>
      <c r="B79" s="566"/>
      <c r="C79" s="640"/>
      <c r="D79" s="641"/>
      <c r="E79" s="642"/>
      <c r="F79" s="643"/>
      <c r="G79" s="644"/>
      <c r="H79" s="645"/>
      <c r="I79" s="646"/>
      <c r="J79" s="566"/>
    </row>
    <row r="80" spans="1:10" ht="18" thickBot="1" x14ac:dyDescent="0.35">
      <c r="A80" s="556"/>
      <c r="B80" s="566"/>
      <c r="C80" s="1765" t="s">
        <v>1127</v>
      </c>
      <c r="D80" s="1766"/>
      <c r="E80" s="1766"/>
      <c r="F80" s="1766"/>
      <c r="G80" s="1767"/>
      <c r="H80" s="647">
        <f>SUM(H79:H79)</f>
        <v>0</v>
      </c>
      <c r="I80" s="648"/>
      <c r="J80" s="566"/>
    </row>
    <row r="81" spans="1:10" x14ac:dyDescent="0.3">
      <c r="A81" s="556"/>
      <c r="B81" s="566"/>
      <c r="C81" s="566"/>
      <c r="D81" s="581"/>
      <c r="E81" s="566"/>
      <c r="F81" s="582"/>
      <c r="G81" s="582"/>
      <c r="H81" s="566"/>
      <c r="I81" s="566"/>
      <c r="J81" s="566"/>
    </row>
    <row r="82" spans="1:10" x14ac:dyDescent="0.3">
      <c r="A82" s="556"/>
      <c r="B82" s="562" t="s">
        <v>1148</v>
      </c>
      <c r="C82" s="562" t="s">
        <v>1149</v>
      </c>
      <c r="D82" s="581"/>
      <c r="E82" s="566"/>
      <c r="F82" s="582"/>
      <c r="G82" s="582"/>
      <c r="H82" s="566"/>
      <c r="I82" s="566"/>
      <c r="J82" s="566"/>
    </row>
    <row r="83" spans="1:10" ht="18" thickBot="1" x14ac:dyDescent="0.35">
      <c r="A83" s="556"/>
      <c r="B83" s="566"/>
      <c r="C83" s="566"/>
      <c r="D83" s="583"/>
      <c r="E83" s="566"/>
      <c r="F83" s="582"/>
      <c r="G83" s="582"/>
      <c r="H83" s="566"/>
      <c r="I83" s="566"/>
      <c r="J83" s="566"/>
    </row>
    <row r="84" spans="1:10" ht="25.5" x14ac:dyDescent="0.3">
      <c r="A84" s="556"/>
      <c r="C84" s="679" t="s">
        <v>3</v>
      </c>
      <c r="D84" s="798" t="s">
        <v>1150</v>
      </c>
      <c r="E84" s="569" t="s">
        <v>1076</v>
      </c>
      <c r="F84" s="676" t="s">
        <v>1146</v>
      </c>
      <c r="G84" s="569" t="s">
        <v>1151</v>
      </c>
      <c r="H84" s="569" t="s">
        <v>1076</v>
      </c>
      <c r="I84" s="685" t="s">
        <v>1123</v>
      </c>
      <c r="J84" s="566"/>
    </row>
    <row r="85" spans="1:10" x14ac:dyDescent="0.3">
      <c r="A85" s="556"/>
      <c r="B85" s="566"/>
      <c r="C85" s="649"/>
      <c r="D85" s="650"/>
      <c r="E85" s="651"/>
      <c r="F85" s="652"/>
      <c r="G85" s="653"/>
      <c r="H85" s="654"/>
      <c r="I85" s="655"/>
      <c r="J85" s="566"/>
    </row>
    <row r="86" spans="1:10" ht="18" thickBot="1" x14ac:dyDescent="0.35">
      <c r="A86" s="556"/>
      <c r="B86" s="566"/>
      <c r="C86" s="1758" t="s">
        <v>1127</v>
      </c>
      <c r="D86" s="1759"/>
      <c r="E86" s="1759"/>
      <c r="F86" s="1759"/>
      <c r="G86" s="1759"/>
      <c r="H86" s="1760"/>
      <c r="I86" s="656">
        <f>SUM(I85:I85)</f>
        <v>0</v>
      </c>
      <c r="J86" s="566"/>
    </row>
    <row r="87" spans="1:10" x14ac:dyDescent="0.3">
      <c r="A87" s="556"/>
      <c r="B87" s="566"/>
      <c r="C87" s="635" t="s">
        <v>1152</v>
      </c>
      <c r="D87" s="1764" t="s">
        <v>1153</v>
      </c>
      <c r="E87" s="1764"/>
      <c r="F87" s="1764"/>
      <c r="G87" s="1764"/>
      <c r="H87" s="1764"/>
      <c r="I87" s="1764"/>
      <c r="J87" s="566"/>
    </row>
    <row r="88" spans="1:10" x14ac:dyDescent="0.3">
      <c r="A88" s="556"/>
      <c r="B88" s="566"/>
      <c r="C88" s="566"/>
      <c r="D88" s="581"/>
      <c r="E88" s="566"/>
      <c r="F88" s="582"/>
      <c r="G88" s="582"/>
      <c r="H88" s="566"/>
      <c r="I88" s="566"/>
      <c r="J88" s="566"/>
    </row>
    <row r="89" spans="1:10" ht="18" thickBot="1" x14ac:dyDescent="0.35">
      <c r="A89" s="556"/>
      <c r="B89" s="562" t="s">
        <v>1154</v>
      </c>
      <c r="C89" s="566"/>
      <c r="D89" s="581"/>
      <c r="E89" s="562"/>
      <c r="F89" s="582"/>
      <c r="G89" s="582"/>
      <c r="H89" s="657"/>
      <c r="I89" s="566"/>
      <c r="J89" s="566"/>
    </row>
    <row r="90" spans="1:10" ht="26.25" thickBot="1" x14ac:dyDescent="0.35">
      <c r="A90" s="556"/>
      <c r="B90" s="562"/>
      <c r="C90" s="799" t="s">
        <v>3</v>
      </c>
      <c r="D90" s="800" t="s">
        <v>4</v>
      </c>
      <c r="E90" s="801" t="s">
        <v>1076</v>
      </c>
      <c r="F90" s="802" t="s">
        <v>1155</v>
      </c>
      <c r="G90" s="802" t="s">
        <v>1156</v>
      </c>
      <c r="H90" s="803" t="s">
        <v>1124</v>
      </c>
      <c r="I90" s="566"/>
      <c r="J90" s="566"/>
    </row>
    <row r="91" spans="1:10" x14ac:dyDescent="0.3">
      <c r="A91" s="556"/>
      <c r="B91" s="566"/>
      <c r="C91" s="658"/>
      <c r="D91" s="574"/>
      <c r="E91" s="659"/>
      <c r="F91" s="575"/>
      <c r="G91" s="660"/>
      <c r="H91" s="661"/>
      <c r="I91" s="566"/>
      <c r="J91" s="566"/>
    </row>
    <row r="92" spans="1:10" ht="18" thickBot="1" x14ac:dyDescent="0.35">
      <c r="A92" s="556"/>
      <c r="B92" s="566"/>
      <c r="C92" s="1761" t="s">
        <v>1127</v>
      </c>
      <c r="D92" s="1762"/>
      <c r="E92" s="1762"/>
      <c r="F92" s="1763"/>
      <c r="G92" s="662">
        <f>+SUM(G91:G91)</f>
        <v>0</v>
      </c>
      <c r="H92" s="663"/>
      <c r="I92" s="566"/>
      <c r="J92" s="566"/>
    </row>
    <row r="93" spans="1:10" x14ac:dyDescent="0.3">
      <c r="A93" s="556"/>
      <c r="B93" s="566"/>
      <c r="C93" s="566"/>
      <c r="D93" s="664"/>
      <c r="E93" s="636"/>
      <c r="F93" s="596"/>
      <c r="G93" s="596"/>
      <c r="H93" s="665"/>
      <c r="I93" s="666"/>
      <c r="J93" s="566"/>
    </row>
    <row r="94" spans="1:10" x14ac:dyDescent="0.3">
      <c r="A94" s="556"/>
      <c r="B94" s="566"/>
      <c r="C94" s="667" t="s">
        <v>1882</v>
      </c>
      <c r="D94" s="558"/>
      <c r="E94" s="556"/>
      <c r="F94" s="582"/>
      <c r="G94" s="582"/>
      <c r="H94" s="582"/>
      <c r="I94" s="636"/>
      <c r="J94" s="566"/>
    </row>
    <row r="95" spans="1:10" x14ac:dyDescent="0.3">
      <c r="A95" s="556"/>
      <c r="B95" s="566"/>
      <c r="C95" s="668" t="s">
        <v>1157</v>
      </c>
      <c r="D95" s="636" t="s">
        <v>1158</v>
      </c>
      <c r="E95" s="667"/>
      <c r="F95" s="582"/>
      <c r="G95" s="582"/>
      <c r="H95" s="582"/>
      <c r="I95" s="636"/>
      <c r="J95" s="566"/>
    </row>
    <row r="96" spans="1:10" x14ac:dyDescent="0.3">
      <c r="A96" s="556"/>
      <c r="B96" s="566"/>
      <c r="C96" s="668" t="s">
        <v>1159</v>
      </c>
      <c r="D96" s="636" t="s">
        <v>1160</v>
      </c>
      <c r="E96" s="667"/>
      <c r="F96" s="582"/>
      <c r="G96" s="669"/>
      <c r="H96" s="669"/>
      <c r="I96" s="669"/>
      <c r="J96" s="566"/>
    </row>
    <row r="97" spans="1:10" x14ac:dyDescent="0.3">
      <c r="A97" s="556"/>
      <c r="B97" s="566"/>
      <c r="C97" s="668" t="s">
        <v>1161</v>
      </c>
      <c r="D97" s="636" t="s">
        <v>1162</v>
      </c>
      <c r="E97" s="667"/>
      <c r="F97" s="582"/>
      <c r="G97" s="670"/>
      <c r="H97" s="671"/>
      <c r="I97" s="670"/>
      <c r="J97" s="566"/>
    </row>
    <row r="98" spans="1:10" x14ac:dyDescent="0.3">
      <c r="A98" s="556"/>
      <c r="B98" s="566"/>
      <c r="C98" s="668" t="s">
        <v>1163</v>
      </c>
      <c r="D98" s="636" t="s">
        <v>1164</v>
      </c>
      <c r="E98" s="667"/>
      <c r="F98" s="582"/>
      <c r="G98" s="596"/>
      <c r="H98" s="672"/>
      <c r="I98" s="636"/>
      <c r="J98" s="566"/>
    </row>
    <row r="99" spans="1:10" x14ac:dyDescent="0.3">
      <c r="A99" s="556"/>
      <c r="B99" s="566"/>
      <c r="C99" s="673" t="s">
        <v>1165</v>
      </c>
      <c r="D99" s="566" t="s">
        <v>1166</v>
      </c>
      <c r="E99" s="667"/>
      <c r="F99" s="582"/>
      <c r="G99" s="582"/>
      <c r="H99" s="582"/>
      <c r="I99" s="636"/>
      <c r="J99" s="566"/>
    </row>
    <row r="100" spans="1:10" x14ac:dyDescent="0.3">
      <c r="A100" s="556"/>
      <c r="B100" s="566"/>
      <c r="C100" s="673" t="s">
        <v>1167</v>
      </c>
      <c r="D100" s="566" t="s">
        <v>1168</v>
      </c>
      <c r="E100" s="566"/>
      <c r="F100" s="582"/>
      <c r="G100" s="582"/>
      <c r="H100" s="657"/>
      <c r="I100" s="566"/>
      <c r="J100" s="566"/>
    </row>
    <row r="101" spans="1:10" x14ac:dyDescent="0.3">
      <c r="A101" s="556"/>
      <c r="B101" s="556"/>
      <c r="C101" s="556"/>
      <c r="D101" s="558"/>
      <c r="E101" s="556"/>
      <c r="F101" s="559"/>
      <c r="G101" s="559"/>
      <c r="H101" s="556"/>
      <c r="I101" s="556"/>
    </row>
    <row r="102" spans="1:10" x14ac:dyDescent="0.3">
      <c r="A102" s="556"/>
      <c r="B102" s="556"/>
      <c r="C102" s="556"/>
      <c r="D102" s="558"/>
      <c r="E102" s="556"/>
      <c r="F102" s="559"/>
      <c r="G102" s="559"/>
      <c r="H102" s="556"/>
      <c r="I102" s="556"/>
    </row>
    <row r="103" spans="1:10" x14ac:dyDescent="0.3">
      <c r="A103" s="556"/>
      <c r="B103" s="556"/>
      <c r="C103" s="556"/>
      <c r="D103" s="558"/>
      <c r="E103" s="556"/>
      <c r="F103" s="559"/>
      <c r="G103" s="559"/>
      <c r="H103" s="556"/>
      <c r="I103" s="556"/>
    </row>
    <row r="104" spans="1:10" x14ac:dyDescent="0.3">
      <c r="A104" s="556"/>
      <c r="B104" s="556"/>
      <c r="C104" s="556"/>
      <c r="D104" s="558"/>
      <c r="E104" s="556"/>
      <c r="F104" s="559"/>
      <c r="G104" s="559"/>
      <c r="H104" s="556"/>
      <c r="I104" s="556"/>
    </row>
  </sheetData>
  <mergeCells count="19">
    <mergeCell ref="C92:F92"/>
    <mergeCell ref="D87:I87"/>
    <mergeCell ref="C16:G16"/>
    <mergeCell ref="C25:G25"/>
    <mergeCell ref="C32:G32"/>
    <mergeCell ref="C62:G62"/>
    <mergeCell ref="C80:G80"/>
    <mergeCell ref="C74:G74"/>
    <mergeCell ref="C56:G56"/>
    <mergeCell ref="D40:D52"/>
    <mergeCell ref="D68:D70"/>
    <mergeCell ref="E68:E70"/>
    <mergeCell ref="C68:C70"/>
    <mergeCell ref="D71:D73"/>
    <mergeCell ref="C71:C73"/>
    <mergeCell ref="E71:E73"/>
    <mergeCell ref="F71:F73"/>
    <mergeCell ref="C9:G9"/>
    <mergeCell ref="C86:H86"/>
  </mergeCells>
  <printOptions horizontalCentered="1"/>
  <pageMargins left="0.78740157480314965" right="0.59055118110236227" top="0.78740157480314965" bottom="0.59055118110236227" header="0" footer="0"/>
  <pageSetup paperSize="9" scale="51" fitToHeight="2" orientation="portrait" r:id="rId1"/>
  <headerFooter alignWithMargins="0"/>
  <rowBreaks count="1" manualBreakCount="1">
    <brk id="74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R228"/>
  <sheetViews>
    <sheetView showGridLines="0" view="pageBreakPreview" topLeftCell="A51" zoomScale="90" zoomScaleNormal="75" zoomScaleSheetLayoutView="90" workbookViewId="0">
      <selection activeCell="A65" sqref="A65:XFD65"/>
    </sheetView>
  </sheetViews>
  <sheetFormatPr baseColWidth="10" defaultRowHeight="16.5" x14ac:dyDescent="0.3"/>
  <cols>
    <col min="1" max="1" width="2.5703125" style="24" customWidth="1"/>
    <col min="2" max="2" width="2.42578125" style="24" customWidth="1"/>
    <col min="3" max="3" width="2.7109375" style="24" customWidth="1"/>
    <col min="4" max="4" width="6.28515625" style="24" customWidth="1"/>
    <col min="5" max="5" width="49.7109375" style="24" customWidth="1"/>
    <col min="6" max="6" width="41.7109375" style="24" customWidth="1"/>
    <col min="7" max="7" width="32.140625" style="24" bestFit="1" customWidth="1"/>
    <col min="8" max="8" width="18.140625" style="24" customWidth="1"/>
    <col min="9" max="10" width="18" style="24" customWidth="1"/>
    <col min="11" max="11" width="2.140625" style="24" customWidth="1"/>
    <col min="12" max="12" width="53.7109375" style="24" bestFit="1" customWidth="1"/>
    <col min="13" max="13" width="45.140625" style="24" bestFit="1" customWidth="1"/>
    <col min="14" max="14" width="13.85546875" style="24" bestFit="1" customWidth="1"/>
    <col min="15" max="16" width="18.28515625" style="24" bestFit="1" customWidth="1"/>
    <col min="17" max="17" width="17.85546875" style="24" customWidth="1"/>
    <col min="18" max="20" width="52.28515625" style="24" bestFit="1" customWidth="1"/>
    <col min="21" max="21" width="12.7109375" style="24" bestFit="1" customWidth="1"/>
    <col min="22" max="37" width="9.5703125" style="24" customWidth="1"/>
    <col min="38" max="16384" width="11.42578125" style="24"/>
  </cols>
  <sheetData>
    <row r="1" spans="1:18" ht="20.100000000000001" customHeight="1" x14ac:dyDescent="0.3">
      <c r="A1" s="557" t="s">
        <v>1170</v>
      </c>
      <c r="B1" s="556"/>
      <c r="C1" s="556"/>
      <c r="D1" s="556"/>
      <c r="E1" s="556"/>
      <c r="F1" s="556"/>
      <c r="G1" s="556"/>
      <c r="H1" s="704"/>
      <c r="I1" s="556"/>
      <c r="J1" s="556"/>
      <c r="K1" s="556"/>
      <c r="O1" s="553"/>
      <c r="P1" s="553"/>
      <c r="Q1" s="705"/>
      <c r="R1" s="706"/>
    </row>
    <row r="2" spans="1:18" ht="26.25" customHeight="1" x14ac:dyDescent="0.3">
      <c r="A2" s="556"/>
      <c r="B2" s="629" t="s">
        <v>1118</v>
      </c>
      <c r="C2" s="629"/>
      <c r="D2" s="629"/>
      <c r="E2" s="556"/>
      <c r="F2" s="556"/>
      <c r="G2" s="556"/>
      <c r="H2" s="704"/>
      <c r="I2" s="556"/>
      <c r="J2" s="556"/>
      <c r="K2" s="556"/>
      <c r="O2" s="553"/>
      <c r="P2" s="553"/>
      <c r="Q2" s="705"/>
      <c r="R2" s="706"/>
    </row>
    <row r="3" spans="1:18" ht="26.25" customHeight="1" x14ac:dyDescent="0.3">
      <c r="A3" s="556"/>
      <c r="B3" s="556"/>
      <c r="C3" s="629" t="s">
        <v>1119</v>
      </c>
      <c r="D3" s="629"/>
      <c r="E3" s="556"/>
      <c r="F3" s="556"/>
      <c r="G3" s="556"/>
      <c r="H3" s="704"/>
      <c r="I3" s="556"/>
      <c r="J3" s="556"/>
      <c r="K3" s="556"/>
    </row>
    <row r="4" spans="1:18" ht="26.25" customHeight="1" x14ac:dyDescent="0.3">
      <c r="A4" s="556"/>
      <c r="B4" s="556"/>
      <c r="C4" s="556"/>
      <c r="D4" s="707" t="s">
        <v>1120</v>
      </c>
      <c r="E4" s="556"/>
      <c r="F4" s="556"/>
      <c r="G4" s="556"/>
      <c r="H4" s="704"/>
      <c r="I4" s="556"/>
      <c r="J4" s="556"/>
      <c r="K4" s="556"/>
    </row>
    <row r="5" spans="1:18" ht="20.100000000000001" customHeight="1" thickBot="1" x14ac:dyDescent="0.35">
      <c r="A5" s="556"/>
      <c r="B5" s="556"/>
      <c r="C5" s="556"/>
      <c r="D5" s="556"/>
      <c r="E5" s="629"/>
      <c r="F5" s="556"/>
      <c r="G5" s="556"/>
      <c r="H5" s="704"/>
      <c r="I5" s="556"/>
      <c r="J5" s="556"/>
      <c r="K5" s="556"/>
    </row>
    <row r="6" spans="1:18" ht="39.950000000000003" customHeight="1" x14ac:dyDescent="0.3">
      <c r="A6" s="556"/>
      <c r="B6" s="556"/>
      <c r="C6" s="556"/>
      <c r="D6" s="751" t="s">
        <v>3</v>
      </c>
      <c r="E6" s="787" t="s">
        <v>4</v>
      </c>
      <c r="F6" s="788" t="s">
        <v>1076</v>
      </c>
      <c r="G6" s="754" t="s">
        <v>1155</v>
      </c>
      <c r="H6" s="754" t="s">
        <v>1156</v>
      </c>
      <c r="I6" s="789" t="s">
        <v>1124</v>
      </c>
      <c r="J6" s="556"/>
      <c r="K6" s="556"/>
    </row>
    <row r="7" spans="1:18" ht="20.100000000000001" customHeight="1" x14ac:dyDescent="0.3">
      <c r="A7" s="556"/>
      <c r="B7" s="556"/>
      <c r="C7" s="556"/>
      <c r="D7" s="658">
        <v>1</v>
      </c>
      <c r="E7" s="659"/>
      <c r="F7" s="659"/>
      <c r="G7" s="575"/>
      <c r="H7" s="660"/>
      <c r="I7" s="661"/>
      <c r="J7" s="556"/>
      <c r="K7" s="556"/>
    </row>
    <row r="8" spans="1:18" ht="20.100000000000001" customHeight="1" thickBot="1" x14ac:dyDescent="0.35">
      <c r="A8" s="556"/>
      <c r="B8" s="556"/>
      <c r="C8" s="556"/>
      <c r="D8" s="1777" t="s">
        <v>1127</v>
      </c>
      <c r="E8" s="1778"/>
      <c r="F8" s="1778"/>
      <c r="G8" s="1779"/>
      <c r="H8" s="708">
        <f>+SUM(H7:H7)</f>
        <v>0</v>
      </c>
      <c r="I8" s="709"/>
      <c r="J8" s="710"/>
      <c r="K8" s="556"/>
    </row>
    <row r="9" spans="1:18" ht="20.100000000000001" customHeight="1" x14ac:dyDescent="0.3">
      <c r="A9" s="556"/>
      <c r="B9" s="556"/>
      <c r="C9" s="556"/>
      <c r="D9" s="711"/>
      <c r="E9" s="711"/>
      <c r="F9" s="711"/>
      <c r="G9" s="711"/>
      <c r="H9" s="559"/>
      <c r="I9" s="711"/>
      <c r="J9" s="556"/>
      <c r="K9" s="556"/>
    </row>
    <row r="10" spans="1:18" ht="20.100000000000001" customHeight="1" x14ac:dyDescent="0.3">
      <c r="A10" s="556"/>
      <c r="B10" s="556"/>
      <c r="C10" s="556"/>
      <c r="D10" s="712" t="s">
        <v>1172</v>
      </c>
      <c r="E10" s="711"/>
      <c r="F10" s="711"/>
      <c r="G10" s="711"/>
      <c r="H10" s="559"/>
      <c r="I10" s="711"/>
      <c r="J10" s="556"/>
      <c r="K10" s="556"/>
    </row>
    <row r="11" spans="1:18" ht="20.100000000000001" customHeight="1" thickBot="1" x14ac:dyDescent="0.35">
      <c r="A11" s="556"/>
      <c r="B11" s="556"/>
      <c r="C11" s="556"/>
      <c r="D11" s="711"/>
      <c r="E11" s="712"/>
      <c r="F11" s="711"/>
      <c r="G11" s="711"/>
      <c r="H11" s="559"/>
      <c r="I11" s="711"/>
      <c r="J11" s="556"/>
      <c r="K11" s="556"/>
    </row>
    <row r="12" spans="1:18" ht="39.950000000000003" customHeight="1" x14ac:dyDescent="0.3">
      <c r="A12" s="556"/>
      <c r="B12" s="556"/>
      <c r="C12" s="556"/>
      <c r="D12" s="751" t="s">
        <v>3</v>
      </c>
      <c r="E12" s="790" t="s">
        <v>4</v>
      </c>
      <c r="F12" s="788" t="s">
        <v>1076</v>
      </c>
      <c r="G12" s="754" t="s">
        <v>1155</v>
      </c>
      <c r="H12" s="754" t="s">
        <v>1156</v>
      </c>
      <c r="I12" s="789" t="s">
        <v>1124</v>
      </c>
      <c r="J12" s="710"/>
      <c r="K12" s="556"/>
    </row>
    <row r="13" spans="1:18" ht="19.5" customHeight="1" x14ac:dyDescent="0.3">
      <c r="A13" s="556"/>
      <c r="B13" s="556"/>
      <c r="C13" s="556"/>
      <c r="D13" s="713"/>
      <c r="E13" s="714"/>
      <c r="F13" s="715"/>
      <c r="G13" s="716"/>
      <c r="H13" s="717"/>
      <c r="I13" s="718"/>
      <c r="J13" s="710"/>
      <c r="K13" s="556"/>
    </row>
    <row r="14" spans="1:18" ht="20.100000000000001" customHeight="1" thickBot="1" x14ac:dyDescent="0.35">
      <c r="A14" s="556"/>
      <c r="B14" s="556"/>
      <c r="C14" s="556"/>
      <c r="D14" s="1777" t="s">
        <v>1127</v>
      </c>
      <c r="E14" s="1778"/>
      <c r="F14" s="1778"/>
      <c r="G14" s="1779"/>
      <c r="H14" s="719">
        <f>SUM(H13:H13)</f>
        <v>0</v>
      </c>
      <c r="I14" s="720"/>
      <c r="J14" s="710"/>
      <c r="K14" s="556"/>
    </row>
    <row r="15" spans="1:18" ht="20.100000000000001" customHeight="1" x14ac:dyDescent="0.3">
      <c r="A15" s="556"/>
      <c r="B15" s="556"/>
      <c r="C15" s="556"/>
      <c r="D15" s="636" t="s">
        <v>1174</v>
      </c>
      <c r="E15" s="711"/>
      <c r="F15" s="711"/>
      <c r="G15" s="711"/>
      <c r="H15" s="559"/>
      <c r="I15" s="711"/>
      <c r="J15" s="556"/>
      <c r="K15" s="556"/>
    </row>
    <row r="16" spans="1:18" ht="20.100000000000001" customHeight="1" x14ac:dyDescent="0.3">
      <c r="A16" s="556"/>
      <c r="B16" s="556"/>
      <c r="C16" s="556"/>
      <c r="D16" s="711"/>
      <c r="E16" s="711"/>
      <c r="F16" s="711"/>
      <c r="G16" s="711"/>
      <c r="H16" s="559"/>
      <c r="I16" s="711"/>
      <c r="J16" s="556"/>
      <c r="K16" s="556"/>
    </row>
    <row r="17" spans="1:17" ht="20.100000000000001" customHeight="1" x14ac:dyDescent="0.3">
      <c r="A17" s="556"/>
      <c r="B17" s="556"/>
      <c r="C17" s="712" t="s">
        <v>1128</v>
      </c>
      <c r="D17" s="705"/>
      <c r="E17" s="711"/>
      <c r="F17" s="711"/>
      <c r="G17" s="711"/>
      <c r="H17" s="559"/>
      <c r="I17" s="711"/>
      <c r="J17" s="556"/>
      <c r="K17" s="556"/>
    </row>
    <row r="18" spans="1:17" ht="20.100000000000001" customHeight="1" x14ac:dyDescent="0.3">
      <c r="A18" s="556"/>
      <c r="B18" s="556"/>
      <c r="C18" s="556"/>
      <c r="D18" s="711"/>
      <c r="E18" s="711"/>
      <c r="F18" s="711"/>
      <c r="G18" s="711"/>
      <c r="H18" s="559"/>
      <c r="I18" s="711"/>
      <c r="J18" s="556"/>
      <c r="K18" s="556"/>
    </row>
    <row r="19" spans="1:17" ht="20.100000000000001" customHeight="1" x14ac:dyDescent="0.3">
      <c r="A19" s="556"/>
      <c r="B19" s="556"/>
      <c r="C19" s="556"/>
      <c r="D19" s="721" t="s">
        <v>1129</v>
      </c>
      <c r="E19" s="711"/>
      <c r="F19" s="711"/>
      <c r="G19" s="711"/>
      <c r="H19" s="559"/>
      <c r="I19" s="711"/>
      <c r="J19" s="556"/>
      <c r="K19" s="556"/>
    </row>
    <row r="20" spans="1:17" ht="20.100000000000001" customHeight="1" thickBot="1" x14ac:dyDescent="0.35">
      <c r="A20" s="556"/>
      <c r="B20" s="556"/>
      <c r="C20" s="556"/>
      <c r="D20" s="711"/>
      <c r="E20" s="712"/>
      <c r="F20" s="711"/>
      <c r="G20" s="711"/>
      <c r="H20" s="559"/>
      <c r="I20" s="711"/>
      <c r="J20" s="556"/>
      <c r="K20" s="556"/>
    </row>
    <row r="21" spans="1:17" ht="39.950000000000003" customHeight="1" x14ac:dyDescent="0.3">
      <c r="A21" s="556"/>
      <c r="B21" s="556"/>
      <c r="C21" s="556"/>
      <c r="D21" s="751" t="s">
        <v>3</v>
      </c>
      <c r="E21" s="791" t="s">
        <v>4</v>
      </c>
      <c r="F21" s="753" t="s">
        <v>1076</v>
      </c>
      <c r="G21" s="792" t="s">
        <v>1155</v>
      </c>
      <c r="H21" s="754" t="s">
        <v>1156</v>
      </c>
      <c r="I21" s="755" t="s">
        <v>1124</v>
      </c>
      <c r="J21" s="556"/>
      <c r="K21" s="556"/>
    </row>
    <row r="22" spans="1:17" s="449" customFormat="1" ht="21" customHeight="1" x14ac:dyDescent="0.3">
      <c r="A22" s="553"/>
      <c r="B22" s="553"/>
      <c r="C22" s="553"/>
      <c r="D22" s="700">
        <v>1</v>
      </c>
      <c r="E22" s="628"/>
      <c r="F22" s="722"/>
      <c r="G22" s="723"/>
      <c r="H22" s="723"/>
      <c r="I22" s="724"/>
      <c r="J22" s="553"/>
      <c r="K22" s="553"/>
      <c r="L22" s="24"/>
      <c r="M22" s="24"/>
      <c r="N22" s="24"/>
      <c r="O22" s="24"/>
      <c r="P22" s="24"/>
      <c r="Q22" s="24"/>
    </row>
    <row r="23" spans="1:17" ht="20.100000000000001" customHeight="1" thickBot="1" x14ac:dyDescent="0.35">
      <c r="A23" s="556"/>
      <c r="B23" s="556"/>
      <c r="C23" s="556"/>
      <c r="D23" s="1777" t="s">
        <v>1127</v>
      </c>
      <c r="E23" s="1778"/>
      <c r="F23" s="1778"/>
      <c r="G23" s="1779"/>
      <c r="H23" s="725">
        <f>+H22</f>
        <v>0</v>
      </c>
      <c r="I23" s="726"/>
      <c r="J23" s="556"/>
      <c r="K23" s="556"/>
    </row>
    <row r="24" spans="1:17" ht="20.100000000000001" customHeight="1" x14ac:dyDescent="0.3">
      <c r="A24" s="556"/>
      <c r="B24" s="556"/>
      <c r="C24" s="556"/>
      <c r="D24" s="711"/>
      <c r="E24" s="711"/>
      <c r="F24" s="712"/>
      <c r="G24" s="712"/>
      <c r="H24" s="727"/>
      <c r="I24" s="728"/>
      <c r="J24" s="729"/>
      <c r="K24" s="556"/>
    </row>
    <row r="25" spans="1:17" ht="20.100000000000001" customHeight="1" x14ac:dyDescent="0.3">
      <c r="A25" s="556"/>
      <c r="B25" s="556"/>
      <c r="C25" s="556"/>
      <c r="D25" s="712" t="s">
        <v>1131</v>
      </c>
      <c r="E25" s="711"/>
      <c r="F25" s="711"/>
      <c r="G25" s="711"/>
      <c r="H25" s="559"/>
      <c r="I25" s="711"/>
      <c r="J25" s="556"/>
      <c r="K25" s="556"/>
    </row>
    <row r="26" spans="1:17" ht="20.100000000000001" customHeight="1" thickBot="1" x14ac:dyDescent="0.35">
      <c r="A26" s="556"/>
      <c r="B26" s="556"/>
      <c r="C26" s="556"/>
      <c r="D26" s="711"/>
      <c r="E26" s="712"/>
      <c r="F26" s="711"/>
      <c r="G26" s="711"/>
      <c r="H26" s="559"/>
      <c r="I26" s="711"/>
      <c r="J26" s="556"/>
      <c r="K26" s="556"/>
    </row>
    <row r="27" spans="1:17" ht="39.950000000000003" customHeight="1" x14ac:dyDescent="0.3">
      <c r="A27" s="556"/>
      <c r="B27" s="556"/>
      <c r="C27" s="556"/>
      <c r="D27" s="751" t="s">
        <v>3</v>
      </c>
      <c r="E27" s="791" t="s">
        <v>4</v>
      </c>
      <c r="F27" s="753" t="s">
        <v>1076</v>
      </c>
      <c r="G27" s="792" t="s">
        <v>1155</v>
      </c>
      <c r="H27" s="792" t="s">
        <v>1156</v>
      </c>
      <c r="I27" s="755" t="s">
        <v>1124</v>
      </c>
      <c r="J27" s="556"/>
      <c r="K27" s="556"/>
    </row>
    <row r="28" spans="1:17" ht="19.5" customHeight="1" x14ac:dyDescent="0.3">
      <c r="A28" s="556"/>
      <c r="B28" s="556"/>
      <c r="C28" s="556"/>
      <c r="D28" s="730"/>
      <c r="E28" s="731"/>
      <c r="F28" s="732"/>
      <c r="G28" s="733"/>
      <c r="H28" s="734"/>
      <c r="I28" s="735"/>
      <c r="J28" s="556"/>
      <c r="K28" s="556"/>
    </row>
    <row r="29" spans="1:17" ht="20.100000000000001" customHeight="1" thickBot="1" x14ac:dyDescent="0.35">
      <c r="A29" s="556"/>
      <c r="B29" s="556"/>
      <c r="C29" s="556"/>
      <c r="D29" s="1780" t="s">
        <v>1127</v>
      </c>
      <c r="E29" s="1781"/>
      <c r="F29" s="1781"/>
      <c r="G29" s="1782"/>
      <c r="H29" s="708">
        <f>SUM(H28:H28)</f>
        <v>0</v>
      </c>
      <c r="I29" s="720"/>
      <c r="J29" s="556"/>
      <c r="K29" s="556"/>
    </row>
    <row r="30" spans="1:17" ht="20.100000000000001" customHeight="1" x14ac:dyDescent="0.3">
      <c r="A30" s="556"/>
      <c r="B30" s="556"/>
      <c r="C30" s="556"/>
      <c r="D30" s="711"/>
      <c r="E30" s="711"/>
      <c r="F30" s="711"/>
      <c r="G30" s="711"/>
      <c r="H30" s="559"/>
      <c r="I30" s="711"/>
      <c r="J30" s="556"/>
      <c r="K30" s="556"/>
    </row>
    <row r="31" spans="1:17" ht="20.100000000000001" customHeight="1" x14ac:dyDescent="0.3">
      <c r="A31" s="556"/>
      <c r="B31" s="556"/>
      <c r="C31" s="629" t="s">
        <v>1177</v>
      </c>
      <c r="D31" s="712"/>
      <c r="E31" s="711"/>
      <c r="F31" s="711"/>
      <c r="G31" s="711"/>
      <c r="H31" s="559"/>
      <c r="I31" s="711"/>
      <c r="J31" s="556"/>
      <c r="K31" s="556"/>
    </row>
    <row r="32" spans="1:17" ht="20.100000000000001" customHeight="1" x14ac:dyDescent="0.3">
      <c r="A32" s="556"/>
      <c r="B32" s="556"/>
      <c r="C32" s="556"/>
      <c r="D32" s="711"/>
      <c r="E32" s="711"/>
      <c r="F32" s="711"/>
      <c r="G32" s="711"/>
      <c r="H32" s="559"/>
      <c r="I32" s="711"/>
      <c r="J32" s="556"/>
      <c r="K32" s="556"/>
    </row>
    <row r="33" spans="1:11" ht="20.100000000000001" customHeight="1" x14ac:dyDescent="0.3">
      <c r="A33" s="556"/>
      <c r="B33" s="556"/>
      <c r="C33" s="556"/>
      <c r="D33" s="712" t="s">
        <v>1134</v>
      </c>
      <c r="E33" s="711"/>
      <c r="F33" s="711"/>
      <c r="G33" s="711"/>
      <c r="H33" s="559"/>
      <c r="I33" s="711"/>
      <c r="J33" s="556"/>
      <c r="K33" s="556"/>
    </row>
    <row r="34" spans="1:11" ht="20.100000000000001" customHeight="1" thickBot="1" x14ac:dyDescent="0.35">
      <c r="A34" s="556"/>
      <c r="B34" s="556"/>
      <c r="C34" s="556"/>
      <c r="D34" s="711"/>
      <c r="E34" s="712"/>
      <c r="F34" s="711"/>
      <c r="G34" s="711"/>
      <c r="H34" s="559"/>
      <c r="I34" s="711"/>
      <c r="J34" s="556"/>
      <c r="K34" s="556"/>
    </row>
    <row r="35" spans="1:11" ht="39.950000000000003" customHeight="1" x14ac:dyDescent="0.3">
      <c r="A35" s="556"/>
      <c r="B35" s="556"/>
      <c r="C35" s="556"/>
      <c r="D35" s="751" t="s">
        <v>3</v>
      </c>
      <c r="E35" s="791" t="s">
        <v>4</v>
      </c>
      <c r="F35" s="753" t="s">
        <v>1135</v>
      </c>
      <c r="G35" s="792" t="s">
        <v>1155</v>
      </c>
      <c r="H35" s="754" t="s">
        <v>1156</v>
      </c>
      <c r="I35" s="755" t="s">
        <v>1124</v>
      </c>
      <c r="J35" s="556"/>
      <c r="K35" s="556"/>
    </row>
    <row r="36" spans="1:11" ht="20.100000000000001" customHeight="1" x14ac:dyDescent="0.3">
      <c r="A36" s="556"/>
      <c r="B36" s="556"/>
      <c r="C36" s="556"/>
      <c r="D36" s="736"/>
      <c r="E36" s="737"/>
      <c r="F36" s="737"/>
      <c r="G36" s="738"/>
      <c r="H36" s="739"/>
      <c r="I36" s="740"/>
      <c r="J36" s="556"/>
      <c r="K36" s="556"/>
    </row>
    <row r="37" spans="1:11" ht="20.100000000000001" customHeight="1" thickBot="1" x14ac:dyDescent="0.35">
      <c r="A37" s="556"/>
      <c r="B37" s="556"/>
      <c r="C37" s="556"/>
      <c r="D37" s="1780" t="s">
        <v>1127</v>
      </c>
      <c r="E37" s="1781"/>
      <c r="F37" s="1781"/>
      <c r="G37" s="1782"/>
      <c r="H37" s="741">
        <f>SUM(H36:H36)</f>
        <v>0</v>
      </c>
      <c r="I37" s="742"/>
      <c r="J37" s="556"/>
      <c r="K37" s="556"/>
    </row>
    <row r="38" spans="1:11" ht="20.100000000000001" customHeight="1" x14ac:dyDescent="0.3">
      <c r="A38" s="556"/>
      <c r="B38" s="556"/>
      <c r="C38" s="556"/>
      <c r="D38" s="711"/>
      <c r="E38" s="712"/>
      <c r="F38" s="712"/>
      <c r="G38" s="712"/>
      <c r="H38" s="743"/>
      <c r="I38" s="744"/>
      <c r="J38" s="629"/>
      <c r="K38" s="745"/>
    </row>
    <row r="39" spans="1:11" ht="20.100000000000001" customHeight="1" x14ac:dyDescent="0.3">
      <c r="A39" s="556"/>
      <c r="B39" s="556"/>
      <c r="C39" s="556"/>
      <c r="D39" s="712" t="s">
        <v>1136</v>
      </c>
      <c r="E39" s="711"/>
      <c r="F39" s="711"/>
      <c r="G39" s="711"/>
      <c r="H39" s="559"/>
      <c r="I39" s="711"/>
      <c r="J39" s="556"/>
      <c r="K39" s="556"/>
    </row>
    <row r="40" spans="1:11" ht="20.100000000000001" customHeight="1" thickBot="1" x14ac:dyDescent="0.35">
      <c r="A40" s="556"/>
      <c r="B40" s="556"/>
      <c r="C40" s="556"/>
      <c r="D40" s="711"/>
      <c r="E40" s="711"/>
      <c r="F40" s="711"/>
      <c r="G40" s="711"/>
      <c r="H40" s="559"/>
      <c r="I40" s="711"/>
      <c r="J40" s="556"/>
      <c r="K40" s="556"/>
    </row>
    <row r="41" spans="1:11" ht="39.950000000000003" customHeight="1" x14ac:dyDescent="0.3">
      <c r="A41" s="556"/>
      <c r="B41" s="556"/>
      <c r="C41" s="556"/>
      <c r="D41" s="751" t="s">
        <v>3</v>
      </c>
      <c r="E41" s="793" t="s">
        <v>4</v>
      </c>
      <c r="F41" s="794" t="s">
        <v>1076</v>
      </c>
      <c r="G41" s="795" t="s">
        <v>1155</v>
      </c>
      <c r="H41" s="754" t="s">
        <v>1156</v>
      </c>
      <c r="I41" s="755" t="s">
        <v>1124</v>
      </c>
      <c r="J41" s="556"/>
      <c r="K41" s="556"/>
    </row>
    <row r="42" spans="1:11" ht="20.100000000000001" customHeight="1" x14ac:dyDescent="0.3">
      <c r="A42" s="556"/>
      <c r="B42" s="556"/>
      <c r="C42" s="556"/>
      <c r="D42" s="730"/>
      <c r="E42" s="731"/>
      <c r="F42" s="732"/>
      <c r="G42" s="731"/>
      <c r="H42" s="746"/>
      <c r="I42" s="747"/>
      <c r="J42" s="556"/>
      <c r="K42" s="556"/>
    </row>
    <row r="43" spans="1:11" ht="20.100000000000001" customHeight="1" thickBot="1" x14ac:dyDescent="0.35">
      <c r="A43" s="556"/>
      <c r="B43" s="556"/>
      <c r="C43" s="556"/>
      <c r="D43" s="1774" t="s">
        <v>1127</v>
      </c>
      <c r="E43" s="1775"/>
      <c r="F43" s="1775"/>
      <c r="G43" s="1776"/>
      <c r="H43" s="741">
        <f>SUM(H42:H42)</f>
        <v>0</v>
      </c>
      <c r="I43" s="748"/>
      <c r="J43" s="556"/>
      <c r="K43" s="556"/>
    </row>
    <row r="44" spans="1:11" ht="20.100000000000001" customHeight="1" x14ac:dyDescent="0.3">
      <c r="A44" s="556"/>
      <c r="B44" s="556"/>
      <c r="C44" s="556"/>
      <c r="D44" s="711"/>
      <c r="E44" s="711"/>
      <c r="F44" s="711"/>
      <c r="G44" s="711"/>
      <c r="H44" s="559"/>
      <c r="I44" s="711"/>
      <c r="J44" s="631"/>
      <c r="K44" s="749"/>
    </row>
    <row r="45" spans="1:11" ht="20.100000000000001" customHeight="1" x14ac:dyDescent="0.3">
      <c r="A45" s="556"/>
      <c r="B45" s="629" t="s">
        <v>1137</v>
      </c>
      <c r="C45" s="556"/>
      <c r="D45" s="711"/>
      <c r="E45" s="711"/>
      <c r="F45" s="711"/>
      <c r="G45" s="711"/>
      <c r="H45" s="559"/>
      <c r="I45" s="711"/>
      <c r="J45" s="556"/>
      <c r="K45" s="750"/>
    </row>
    <row r="46" spans="1:11" ht="20.100000000000001" customHeight="1" x14ac:dyDescent="0.3">
      <c r="A46" s="556"/>
      <c r="B46" s="629"/>
      <c r="C46" s="556"/>
      <c r="D46" s="711"/>
      <c r="E46" s="711"/>
      <c r="F46" s="711"/>
      <c r="G46" s="711"/>
      <c r="H46" s="559"/>
      <c r="I46" s="711"/>
      <c r="J46" s="556"/>
      <c r="K46" s="556"/>
    </row>
    <row r="47" spans="1:11" ht="20.100000000000001" customHeight="1" x14ac:dyDescent="0.3">
      <c r="A47" s="556"/>
      <c r="B47" s="629"/>
      <c r="C47" s="629" t="s">
        <v>1178</v>
      </c>
      <c r="D47" s="712"/>
      <c r="E47" s="711"/>
      <c r="F47" s="711"/>
      <c r="G47" s="711"/>
      <c r="H47" s="559"/>
      <c r="I47" s="711"/>
      <c r="J47" s="556"/>
      <c r="K47" s="556"/>
    </row>
    <row r="48" spans="1:11" ht="20.100000000000001" customHeight="1" thickBot="1" x14ac:dyDescent="0.35">
      <c r="A48" s="556"/>
      <c r="B48" s="629"/>
      <c r="C48" s="629"/>
      <c r="D48" s="712"/>
      <c r="E48" s="711"/>
      <c r="F48" s="711"/>
      <c r="G48" s="711"/>
      <c r="H48" s="559"/>
      <c r="I48" s="711"/>
      <c r="J48" s="556"/>
      <c r="K48" s="556"/>
    </row>
    <row r="49" spans="1:11" ht="39.950000000000003" customHeight="1" x14ac:dyDescent="0.3">
      <c r="A49" s="556"/>
      <c r="B49" s="629"/>
      <c r="C49" s="556"/>
      <c r="D49" s="751" t="s">
        <v>3</v>
      </c>
      <c r="E49" s="752" t="s">
        <v>1140</v>
      </c>
      <c r="F49" s="752" t="s">
        <v>1141</v>
      </c>
      <c r="G49" s="753" t="s">
        <v>1076</v>
      </c>
      <c r="H49" s="754" t="s">
        <v>1156</v>
      </c>
      <c r="I49" s="755" t="s">
        <v>1124</v>
      </c>
      <c r="J49" s="556"/>
      <c r="K49" s="556"/>
    </row>
    <row r="50" spans="1:11" ht="20.100000000000001" customHeight="1" x14ac:dyDescent="0.3">
      <c r="A50" s="556"/>
      <c r="B50" s="629"/>
      <c r="C50" s="556"/>
      <c r="D50" s="713">
        <v>1</v>
      </c>
      <c r="E50" s="756" t="s">
        <v>276</v>
      </c>
      <c r="F50" s="756" t="s">
        <v>264</v>
      </c>
      <c r="G50" s="757" t="s">
        <v>1045</v>
      </c>
      <c r="H50" s="758">
        <v>2.11</v>
      </c>
      <c r="I50" s="759"/>
      <c r="J50" s="556"/>
      <c r="K50" s="556"/>
    </row>
    <row r="51" spans="1:11" ht="20.100000000000001" customHeight="1" thickBot="1" x14ac:dyDescent="0.35">
      <c r="A51" s="556"/>
      <c r="B51" s="629"/>
      <c r="C51" s="556"/>
      <c r="D51" s="1783" t="s">
        <v>1127</v>
      </c>
      <c r="E51" s="1784"/>
      <c r="F51" s="1784"/>
      <c r="G51" s="1785"/>
      <c r="H51" s="760">
        <f>+H50</f>
        <v>2.11</v>
      </c>
      <c r="I51" s="748"/>
      <c r="J51" s="556"/>
      <c r="K51" s="556"/>
    </row>
    <row r="52" spans="1:11" ht="20.100000000000001" customHeight="1" x14ac:dyDescent="0.3">
      <c r="A52" s="556"/>
      <c r="B52" s="629"/>
      <c r="C52" s="556"/>
      <c r="D52" s="711"/>
      <c r="E52" s="711"/>
      <c r="F52" s="711"/>
      <c r="G52" s="711"/>
      <c r="H52" s="559"/>
      <c r="I52" s="711"/>
      <c r="J52" s="556"/>
      <c r="K52" s="556"/>
    </row>
    <row r="53" spans="1:11" ht="20.100000000000001" customHeight="1" x14ac:dyDescent="0.3">
      <c r="A53" s="556"/>
      <c r="B53" s="556"/>
      <c r="C53" s="629" t="s">
        <v>1179</v>
      </c>
      <c r="D53" s="712"/>
      <c r="E53" s="711"/>
      <c r="F53" s="711"/>
      <c r="G53" s="711"/>
      <c r="H53" s="559"/>
      <c r="I53" s="711"/>
      <c r="J53" s="710"/>
      <c r="K53" s="710"/>
    </row>
    <row r="54" spans="1:11" ht="20.100000000000001" customHeight="1" thickBot="1" x14ac:dyDescent="0.35">
      <c r="A54" s="556"/>
      <c r="B54" s="556"/>
      <c r="C54" s="556"/>
      <c r="D54" s="711"/>
      <c r="E54" s="712"/>
      <c r="F54" s="711"/>
      <c r="G54" s="711"/>
      <c r="H54" s="761"/>
      <c r="I54" s="711"/>
      <c r="J54" s="710"/>
      <c r="K54" s="710"/>
    </row>
    <row r="55" spans="1:11" ht="39.950000000000003" customHeight="1" x14ac:dyDescent="0.3">
      <c r="A55" s="556"/>
      <c r="B55" s="556"/>
      <c r="C55" s="556"/>
      <c r="D55" s="751" t="s">
        <v>3</v>
      </c>
      <c r="E55" s="752" t="s">
        <v>4</v>
      </c>
      <c r="F55" s="753" t="s">
        <v>1144</v>
      </c>
      <c r="G55" s="753" t="s">
        <v>1145</v>
      </c>
      <c r="H55" s="754" t="s">
        <v>1156</v>
      </c>
      <c r="I55" s="755" t="s">
        <v>1124</v>
      </c>
      <c r="J55" s="710"/>
      <c r="K55" s="710"/>
    </row>
    <row r="56" spans="1:11" ht="20.100000000000001" customHeight="1" x14ac:dyDescent="0.3">
      <c r="A56" s="556"/>
      <c r="B56" s="556"/>
      <c r="C56" s="556"/>
      <c r="D56" s="762"/>
      <c r="E56" s="731"/>
      <c r="F56" s="731"/>
      <c r="G56" s="731"/>
      <c r="H56" s="763"/>
      <c r="I56" s="764"/>
      <c r="J56" s="710"/>
      <c r="K56" s="710"/>
    </row>
    <row r="57" spans="1:11" ht="20.100000000000001" customHeight="1" thickBot="1" x14ac:dyDescent="0.35">
      <c r="A57" s="556"/>
      <c r="B57" s="556"/>
      <c r="C57" s="556"/>
      <c r="D57" s="1783" t="s">
        <v>1127</v>
      </c>
      <c r="E57" s="1784"/>
      <c r="F57" s="1784"/>
      <c r="G57" s="1785"/>
      <c r="H57" s="765"/>
      <c r="I57" s="766"/>
      <c r="J57" s="710"/>
      <c r="K57" s="710"/>
    </row>
    <row r="58" spans="1:11" ht="20.100000000000001" customHeight="1" x14ac:dyDescent="0.3">
      <c r="A58" s="556"/>
      <c r="B58" s="556"/>
      <c r="C58" s="556"/>
      <c r="D58" s="711"/>
      <c r="E58" s="711"/>
      <c r="F58" s="711"/>
      <c r="G58" s="711"/>
      <c r="H58" s="559"/>
      <c r="I58" s="711"/>
      <c r="J58" s="710"/>
      <c r="K58" s="710"/>
    </row>
    <row r="59" spans="1:11" ht="20.100000000000001" customHeight="1" x14ac:dyDescent="0.3">
      <c r="A59" s="556"/>
      <c r="B59" s="556"/>
      <c r="C59" s="629" t="s">
        <v>1180</v>
      </c>
      <c r="D59" s="712"/>
      <c r="E59" s="711"/>
      <c r="F59" s="711"/>
      <c r="G59" s="711"/>
      <c r="H59" s="559"/>
      <c r="I59" s="711"/>
      <c r="J59" s="710"/>
      <c r="K59" s="710"/>
    </row>
    <row r="60" spans="1:11" ht="20.100000000000001" customHeight="1" thickBot="1" x14ac:dyDescent="0.35">
      <c r="A60" s="556"/>
      <c r="B60" s="556"/>
      <c r="C60" s="556"/>
      <c r="D60" s="711"/>
      <c r="E60" s="712"/>
      <c r="F60" s="711"/>
      <c r="G60" s="711"/>
      <c r="H60" s="559"/>
      <c r="I60" s="711"/>
      <c r="J60" s="710"/>
      <c r="K60" s="710"/>
    </row>
    <row r="61" spans="1:11" ht="39.950000000000003" customHeight="1" x14ac:dyDescent="0.3">
      <c r="A61" s="556"/>
      <c r="B61" s="556"/>
      <c r="C61" s="556"/>
      <c r="D61" s="796" t="s">
        <v>3</v>
      </c>
      <c r="E61" s="797" t="s">
        <v>1150</v>
      </c>
      <c r="F61" s="788" t="s">
        <v>1076</v>
      </c>
      <c r="G61" s="1786" t="s">
        <v>1151</v>
      </c>
      <c r="H61" s="1787"/>
      <c r="I61" s="789" t="s">
        <v>1181</v>
      </c>
      <c r="J61" s="710"/>
      <c r="K61" s="710"/>
    </row>
    <row r="62" spans="1:11" ht="20.25" customHeight="1" x14ac:dyDescent="0.3">
      <c r="A62" s="556"/>
      <c r="B62" s="556"/>
      <c r="C62" s="556"/>
      <c r="D62" s="767"/>
      <c r="E62" s="768"/>
      <c r="F62" s="737"/>
      <c r="G62" s="1788"/>
      <c r="H62" s="1789"/>
      <c r="I62" s="769"/>
      <c r="J62" s="710"/>
      <c r="K62" s="710"/>
    </row>
    <row r="63" spans="1:11" ht="20.100000000000001" customHeight="1" thickBot="1" x14ac:dyDescent="0.35">
      <c r="A63" s="556"/>
      <c r="B63" s="556"/>
      <c r="C63" s="556"/>
      <c r="D63" s="1790" t="s">
        <v>1127</v>
      </c>
      <c r="E63" s="1791"/>
      <c r="F63" s="1791"/>
      <c r="G63" s="1791"/>
      <c r="H63" s="1792"/>
      <c r="I63" s="770"/>
      <c r="J63" s="710"/>
      <c r="K63" s="556"/>
    </row>
    <row r="64" spans="1:11" ht="17.25" x14ac:dyDescent="0.3">
      <c r="A64" s="556"/>
      <c r="B64" s="556"/>
      <c r="C64" s="556"/>
      <c r="D64" s="556"/>
      <c r="E64" s="556"/>
      <c r="F64" s="556"/>
      <c r="G64" s="556"/>
      <c r="H64" s="704"/>
      <c r="I64" s="556"/>
      <c r="J64" s="710"/>
      <c r="K64" s="556"/>
    </row>
    <row r="65" spans="1:11" ht="17.25" x14ac:dyDescent="0.3">
      <c r="A65" s="556"/>
      <c r="B65" s="556"/>
      <c r="C65" s="556"/>
      <c r="D65" s="556"/>
      <c r="E65" s="556"/>
      <c r="F65" s="556"/>
      <c r="G65" s="556"/>
      <c r="H65" s="704"/>
      <c r="I65" s="556"/>
      <c r="J65" s="710"/>
      <c r="K65" s="556"/>
    </row>
    <row r="66" spans="1:11" ht="17.25" x14ac:dyDescent="0.3">
      <c r="A66" s="556"/>
      <c r="B66" s="556"/>
      <c r="C66" s="556"/>
      <c r="D66" s="556"/>
      <c r="E66" s="556"/>
      <c r="F66" s="556"/>
      <c r="G66" s="556"/>
      <c r="H66" s="704"/>
      <c r="I66" s="556"/>
      <c r="J66" s="710"/>
      <c r="K66" s="556"/>
    </row>
    <row r="67" spans="1:11" ht="17.25" x14ac:dyDescent="0.3">
      <c r="A67" s="556"/>
      <c r="B67" s="556"/>
      <c r="C67" s="556"/>
      <c r="D67" s="556"/>
      <c r="E67" s="771"/>
      <c r="F67" s="556"/>
      <c r="G67" s="556"/>
      <c r="H67" s="704"/>
      <c r="I67" s="556"/>
      <c r="J67" s="710"/>
      <c r="K67" s="556"/>
    </row>
    <row r="68" spans="1:11" ht="17.25" x14ac:dyDescent="0.3">
      <c r="A68" s="556"/>
      <c r="B68" s="629" t="s">
        <v>1182</v>
      </c>
      <c r="C68" s="556"/>
      <c r="D68" s="711"/>
      <c r="E68" s="711"/>
      <c r="F68" s="711"/>
      <c r="G68" s="711"/>
      <c r="H68" s="559"/>
      <c r="I68" s="711"/>
      <c r="J68" s="710"/>
      <c r="K68" s="556"/>
    </row>
    <row r="69" spans="1:11" ht="18" thickBot="1" x14ac:dyDescent="0.35">
      <c r="A69" s="556"/>
      <c r="B69" s="629"/>
      <c r="C69" s="556"/>
      <c r="D69" s="711"/>
      <c r="E69" s="711"/>
      <c r="F69" s="711"/>
      <c r="G69" s="711"/>
      <c r="H69" s="559"/>
      <c r="I69" s="711"/>
      <c r="J69" s="710"/>
      <c r="K69" s="556"/>
    </row>
    <row r="70" spans="1:11" ht="30" x14ac:dyDescent="0.3">
      <c r="A70" s="556"/>
      <c r="B70" s="629"/>
      <c r="C70" s="556"/>
      <c r="D70" s="796" t="s">
        <v>3</v>
      </c>
      <c r="E70" s="791" t="s">
        <v>4</v>
      </c>
      <c r="F70" s="788" t="s">
        <v>1076</v>
      </c>
      <c r="G70" s="754" t="s">
        <v>1155</v>
      </c>
      <c r="H70" s="754" t="s">
        <v>1156</v>
      </c>
      <c r="I70" s="789" t="s">
        <v>1124</v>
      </c>
      <c r="J70" s="710"/>
      <c r="K70" s="556"/>
    </row>
    <row r="71" spans="1:11" ht="17.25" x14ac:dyDescent="0.3">
      <c r="A71" s="553"/>
      <c r="B71" s="707"/>
      <c r="C71" s="553"/>
      <c r="D71" s="772">
        <v>1</v>
      </c>
      <c r="E71" s="773"/>
      <c r="F71" s="722"/>
      <c r="G71" s="774"/>
      <c r="H71" s="775"/>
      <c r="I71" s="776"/>
      <c r="J71" s="705"/>
      <c r="K71" s="553"/>
    </row>
    <row r="72" spans="1:11" ht="20.45" customHeight="1" thickBot="1" x14ac:dyDescent="0.35">
      <c r="A72" s="556"/>
      <c r="B72" s="556"/>
      <c r="C72" s="556"/>
      <c r="D72" s="1777" t="s">
        <v>1127</v>
      </c>
      <c r="E72" s="1778"/>
      <c r="F72" s="1778"/>
      <c r="G72" s="1779"/>
      <c r="H72" s="777">
        <f>SUM(H71:H71)</f>
        <v>0</v>
      </c>
      <c r="I72" s="778"/>
      <c r="J72" s="710"/>
      <c r="K72" s="556"/>
    </row>
    <row r="73" spans="1:11" ht="17.25" x14ac:dyDescent="0.3">
      <c r="A73" s="556"/>
      <c r="B73" s="556"/>
      <c r="C73" s="556"/>
      <c r="D73" s="779"/>
      <c r="E73" s="636"/>
      <c r="F73" s="712"/>
      <c r="G73" s="712"/>
      <c r="H73" s="780"/>
      <c r="I73" s="781"/>
      <c r="J73" s="710"/>
      <c r="K73" s="556"/>
    </row>
    <row r="74" spans="1:11" ht="17.25" x14ac:dyDescent="0.3">
      <c r="A74" s="556"/>
      <c r="B74" s="556"/>
      <c r="C74" s="556"/>
      <c r="D74" s="782" t="s">
        <v>1886</v>
      </c>
      <c r="E74" s="711"/>
      <c r="F74" s="556"/>
      <c r="G74" s="711"/>
      <c r="H74" s="559"/>
      <c r="I74" s="711"/>
      <c r="J74" s="710"/>
      <c r="K74" s="556"/>
    </row>
    <row r="75" spans="1:11" ht="17.25" x14ac:dyDescent="0.3">
      <c r="A75" s="556"/>
      <c r="B75" s="556"/>
      <c r="C75" s="556"/>
      <c r="D75" s="782"/>
      <c r="E75" s="711"/>
      <c r="F75" s="556"/>
      <c r="G75" s="711"/>
      <c r="H75" s="559"/>
      <c r="I75" s="711"/>
      <c r="J75" s="761"/>
      <c r="K75" s="556"/>
    </row>
    <row r="76" spans="1:11" ht="17.25" x14ac:dyDescent="0.3">
      <c r="A76" s="556"/>
      <c r="B76" s="556"/>
      <c r="C76" s="556"/>
      <c r="D76" s="782" t="s">
        <v>1157</v>
      </c>
      <c r="E76" s="711" t="s">
        <v>1158</v>
      </c>
      <c r="F76" s="556"/>
      <c r="G76" s="761"/>
      <c r="H76" s="761"/>
      <c r="I76" s="761"/>
      <c r="J76" s="559"/>
      <c r="K76" s="556"/>
    </row>
    <row r="77" spans="1:11" ht="17.25" x14ac:dyDescent="0.3">
      <c r="A77" s="556"/>
      <c r="B77" s="556"/>
      <c r="C77" s="556"/>
      <c r="D77" s="782" t="s">
        <v>1159</v>
      </c>
      <c r="E77" s="711" t="s">
        <v>1160</v>
      </c>
      <c r="F77" s="556"/>
      <c r="G77" s="783"/>
      <c r="H77" s="784"/>
      <c r="I77" s="783"/>
      <c r="J77" s="556"/>
      <c r="K77" s="556"/>
    </row>
    <row r="78" spans="1:11" ht="17.25" x14ac:dyDescent="0.3">
      <c r="A78" s="556"/>
      <c r="B78" s="556"/>
      <c r="C78" s="556"/>
      <c r="D78" s="782" t="s">
        <v>1161</v>
      </c>
      <c r="E78" s="711" t="s">
        <v>1162</v>
      </c>
      <c r="F78" s="556"/>
      <c r="G78" s="712"/>
      <c r="H78" s="785"/>
      <c r="I78" s="711"/>
      <c r="J78" s="556"/>
      <c r="K78" s="556"/>
    </row>
    <row r="79" spans="1:11" ht="17.25" x14ac:dyDescent="0.3">
      <c r="A79" s="556"/>
      <c r="B79" s="556"/>
      <c r="C79" s="556"/>
      <c r="D79" s="782" t="s">
        <v>1163</v>
      </c>
      <c r="E79" s="711" t="s">
        <v>1164</v>
      </c>
      <c r="F79" s="556"/>
      <c r="G79" s="711"/>
      <c r="H79" s="559"/>
      <c r="I79" s="711"/>
      <c r="J79" s="556"/>
      <c r="K79" s="556"/>
    </row>
    <row r="80" spans="1:11" ht="17.25" x14ac:dyDescent="0.3">
      <c r="A80" s="556"/>
      <c r="B80" s="556"/>
      <c r="C80" s="556"/>
      <c r="D80" s="556"/>
      <c r="E80" s="556"/>
      <c r="F80" s="556"/>
      <c r="G80" s="556"/>
      <c r="H80" s="704"/>
      <c r="I80" s="556"/>
      <c r="J80" s="556"/>
      <c r="K80" s="556"/>
    </row>
    <row r="81" spans="1:11" ht="17.25" x14ac:dyDescent="0.3">
      <c r="A81" s="556"/>
      <c r="B81" s="556"/>
      <c r="C81" s="556"/>
      <c r="D81" s="556"/>
      <c r="E81" s="556"/>
      <c r="F81" s="556"/>
      <c r="G81" s="556"/>
      <c r="H81" s="704"/>
      <c r="I81" s="556"/>
      <c r="J81" s="556"/>
      <c r="K81" s="556"/>
    </row>
    <row r="82" spans="1:11" ht="17.25" x14ac:dyDescent="0.3">
      <c r="A82" s="556"/>
      <c r="B82" s="556"/>
      <c r="C82" s="556"/>
      <c r="D82" s="556"/>
      <c r="E82" s="556"/>
      <c r="F82" s="556"/>
      <c r="G82" s="556"/>
      <c r="H82" s="704"/>
      <c r="I82" s="556"/>
      <c r="J82" s="556"/>
      <c r="K82" s="556"/>
    </row>
    <row r="83" spans="1:11" ht="17.25" x14ac:dyDescent="0.3">
      <c r="A83" s="553"/>
      <c r="B83" s="553"/>
      <c r="C83" s="553"/>
      <c r="D83" s="553"/>
      <c r="E83" s="553"/>
      <c r="F83" s="553"/>
      <c r="G83" s="553"/>
      <c r="H83" s="786"/>
      <c r="I83" s="553"/>
      <c r="J83" s="556"/>
      <c r="K83" s="556"/>
    </row>
    <row r="84" spans="1:11" ht="17.25" x14ac:dyDescent="0.3">
      <c r="A84" s="553"/>
      <c r="B84" s="553"/>
      <c r="C84" s="553"/>
      <c r="D84" s="553"/>
      <c r="E84" s="553"/>
      <c r="F84" s="553"/>
      <c r="G84" s="553"/>
      <c r="H84" s="786"/>
      <c r="I84" s="553"/>
      <c r="J84" s="556"/>
      <c r="K84" s="556"/>
    </row>
    <row r="85" spans="1:11" ht="17.25" x14ac:dyDescent="0.3">
      <c r="A85" s="553"/>
      <c r="B85" s="553"/>
      <c r="C85" s="553"/>
      <c r="D85" s="553"/>
      <c r="E85" s="553"/>
      <c r="F85" s="553"/>
      <c r="G85" s="553"/>
      <c r="H85" s="786"/>
      <c r="I85" s="553"/>
      <c r="J85" s="556"/>
      <c r="K85" s="556"/>
    </row>
    <row r="86" spans="1:11" ht="17.25" x14ac:dyDescent="0.3">
      <c r="A86" s="553"/>
      <c r="B86" s="553"/>
      <c r="C86" s="553"/>
      <c r="D86" s="553"/>
      <c r="E86" s="553"/>
      <c r="F86" s="553"/>
      <c r="G86" s="553"/>
      <c r="H86" s="786"/>
      <c r="I86" s="553"/>
      <c r="J86" s="556"/>
      <c r="K86" s="556"/>
    </row>
    <row r="87" spans="1:11" ht="17.25" x14ac:dyDescent="0.3">
      <c r="A87" s="553"/>
      <c r="B87" s="553"/>
      <c r="C87" s="553"/>
      <c r="D87" s="553"/>
      <c r="E87" s="553"/>
      <c r="F87" s="553"/>
      <c r="G87" s="553"/>
      <c r="H87" s="786"/>
      <c r="I87" s="553"/>
      <c r="J87" s="556"/>
      <c r="K87" s="556"/>
    </row>
    <row r="88" spans="1:11" ht="17.25" x14ac:dyDescent="0.3">
      <c r="A88" s="553"/>
      <c r="B88" s="553"/>
      <c r="C88" s="553"/>
      <c r="D88" s="553"/>
      <c r="E88" s="553"/>
      <c r="F88" s="553"/>
      <c r="G88" s="553"/>
      <c r="H88" s="786"/>
      <c r="I88" s="553"/>
      <c r="J88" s="556"/>
      <c r="K88" s="556"/>
    </row>
    <row r="89" spans="1:11" ht="17.25" x14ac:dyDescent="0.3">
      <c r="A89" s="553"/>
      <c r="B89" s="553"/>
      <c r="C89" s="553"/>
      <c r="D89" s="553"/>
      <c r="E89" s="553"/>
      <c r="F89" s="553"/>
      <c r="G89" s="553"/>
      <c r="H89" s="786"/>
      <c r="I89" s="553"/>
      <c r="J89" s="556"/>
      <c r="K89" s="556"/>
    </row>
    <row r="90" spans="1:11" ht="17.25" x14ac:dyDescent="0.3">
      <c r="A90" s="553"/>
      <c r="B90" s="553"/>
      <c r="C90" s="553"/>
      <c r="D90" s="553"/>
      <c r="E90" s="553"/>
      <c r="F90" s="553"/>
      <c r="G90" s="553"/>
      <c r="H90" s="786"/>
      <c r="I90" s="553"/>
      <c r="J90" s="556"/>
      <c r="K90" s="556"/>
    </row>
    <row r="91" spans="1:11" ht="17.25" x14ac:dyDescent="0.3">
      <c r="A91" s="553"/>
      <c r="B91" s="553"/>
      <c r="C91" s="553"/>
      <c r="D91" s="553"/>
      <c r="E91" s="553"/>
      <c r="F91" s="553"/>
      <c r="G91" s="553"/>
      <c r="H91" s="786"/>
      <c r="I91" s="553"/>
      <c r="J91" s="556"/>
      <c r="K91" s="556"/>
    </row>
    <row r="92" spans="1:11" ht="17.25" x14ac:dyDescent="0.3">
      <c r="A92" s="553"/>
      <c r="B92" s="553"/>
      <c r="C92" s="553"/>
      <c r="D92" s="553"/>
      <c r="E92" s="553"/>
      <c r="F92" s="553"/>
      <c r="G92" s="553"/>
      <c r="H92" s="786"/>
      <c r="I92" s="553"/>
      <c r="J92" s="556"/>
      <c r="K92" s="556"/>
    </row>
    <row r="93" spans="1:11" ht="17.25" x14ac:dyDescent="0.3">
      <c r="A93" s="553"/>
      <c r="B93" s="553"/>
      <c r="C93" s="553"/>
      <c r="D93" s="553"/>
      <c r="E93" s="553"/>
      <c r="F93" s="553"/>
      <c r="G93" s="553"/>
      <c r="H93" s="786"/>
      <c r="I93" s="553"/>
      <c r="J93" s="556"/>
      <c r="K93" s="556"/>
    </row>
    <row r="94" spans="1:11" ht="17.25" x14ac:dyDescent="0.3">
      <c r="A94" s="553"/>
      <c r="B94" s="553"/>
      <c r="C94" s="553"/>
      <c r="D94" s="553"/>
      <c r="E94" s="553"/>
      <c r="F94" s="553"/>
      <c r="G94" s="553"/>
      <c r="H94" s="786"/>
      <c r="I94" s="553"/>
      <c r="J94" s="556"/>
      <c r="K94" s="556"/>
    </row>
    <row r="95" spans="1:11" ht="17.25" x14ac:dyDescent="0.3">
      <c r="A95" s="553"/>
      <c r="B95" s="553"/>
      <c r="C95" s="553"/>
      <c r="D95" s="553"/>
      <c r="E95" s="553"/>
      <c r="F95" s="553"/>
      <c r="G95" s="553"/>
      <c r="H95" s="786"/>
      <c r="I95" s="553"/>
      <c r="J95" s="556"/>
      <c r="K95" s="556"/>
    </row>
    <row r="96" spans="1:11" ht="17.25" x14ac:dyDescent="0.3">
      <c r="A96" s="553"/>
      <c r="B96" s="553"/>
      <c r="C96" s="553"/>
      <c r="D96" s="553"/>
      <c r="E96" s="553"/>
      <c r="F96" s="553"/>
      <c r="G96" s="553"/>
      <c r="H96" s="786"/>
      <c r="I96" s="553"/>
      <c r="J96" s="556"/>
      <c r="K96" s="556"/>
    </row>
    <row r="97" spans="1:11" ht="17.25" x14ac:dyDescent="0.3">
      <c r="A97" s="553"/>
      <c r="B97" s="553"/>
      <c r="C97" s="553"/>
      <c r="D97" s="553"/>
      <c r="E97" s="553"/>
      <c r="F97" s="553"/>
      <c r="G97" s="553"/>
      <c r="H97" s="786"/>
      <c r="I97" s="553"/>
      <c r="J97" s="556"/>
      <c r="K97" s="556"/>
    </row>
    <row r="98" spans="1:11" ht="17.25" x14ac:dyDescent="0.3">
      <c r="A98" s="553"/>
      <c r="B98" s="553"/>
      <c r="C98" s="553"/>
      <c r="D98" s="553"/>
      <c r="E98" s="553"/>
      <c r="F98" s="553"/>
      <c r="G98" s="553"/>
      <c r="H98" s="786"/>
      <c r="I98" s="553"/>
      <c r="J98" s="556"/>
      <c r="K98" s="556"/>
    </row>
    <row r="99" spans="1:11" ht="17.25" x14ac:dyDescent="0.3">
      <c r="A99" s="553"/>
      <c r="B99" s="553"/>
      <c r="C99" s="553"/>
      <c r="D99" s="553"/>
      <c r="E99" s="553"/>
      <c r="F99" s="553"/>
      <c r="G99" s="553"/>
      <c r="H99" s="786"/>
      <c r="I99" s="553"/>
      <c r="J99" s="556"/>
      <c r="K99" s="556"/>
    </row>
    <row r="100" spans="1:11" ht="17.25" x14ac:dyDescent="0.3">
      <c r="A100" s="553"/>
      <c r="B100" s="553"/>
      <c r="C100" s="553"/>
      <c r="D100" s="553"/>
      <c r="E100" s="553"/>
      <c r="F100" s="553"/>
      <c r="G100" s="553"/>
      <c r="H100" s="786"/>
      <c r="I100" s="553"/>
      <c r="J100" s="556"/>
      <c r="K100" s="556"/>
    </row>
    <row r="101" spans="1:11" ht="17.25" x14ac:dyDescent="0.3">
      <c r="A101" s="553"/>
      <c r="B101" s="553"/>
      <c r="C101" s="553"/>
      <c r="D101" s="553"/>
      <c r="E101" s="553"/>
      <c r="F101" s="553"/>
      <c r="G101" s="553"/>
      <c r="H101" s="786"/>
      <c r="I101" s="553"/>
      <c r="J101" s="556"/>
      <c r="K101" s="556"/>
    </row>
    <row r="102" spans="1:11" ht="17.25" x14ac:dyDescent="0.3">
      <c r="A102" s="553"/>
      <c r="B102" s="553"/>
      <c r="C102" s="553"/>
      <c r="D102" s="553"/>
      <c r="E102" s="553"/>
      <c r="F102" s="553"/>
      <c r="G102" s="553"/>
      <c r="H102" s="786"/>
      <c r="I102" s="553"/>
      <c r="J102" s="556"/>
      <c r="K102" s="556"/>
    </row>
    <row r="103" spans="1:11" ht="17.25" x14ac:dyDescent="0.3">
      <c r="A103" s="553"/>
      <c r="B103" s="553"/>
      <c r="C103" s="553"/>
      <c r="D103" s="553"/>
      <c r="E103" s="553"/>
      <c r="F103" s="553"/>
      <c r="G103" s="553"/>
      <c r="H103" s="786"/>
      <c r="I103" s="553"/>
      <c r="J103" s="556"/>
      <c r="K103" s="556"/>
    </row>
    <row r="104" spans="1:11" ht="17.25" x14ac:dyDescent="0.3">
      <c r="A104" s="553"/>
      <c r="B104" s="553"/>
      <c r="C104" s="553"/>
      <c r="D104" s="553"/>
      <c r="E104" s="553"/>
      <c r="F104" s="553"/>
      <c r="G104" s="553"/>
      <c r="H104" s="786"/>
      <c r="I104" s="553"/>
      <c r="J104" s="556"/>
      <c r="K104" s="556"/>
    </row>
    <row r="105" spans="1:11" ht="17.25" x14ac:dyDescent="0.3">
      <c r="A105" s="553"/>
      <c r="B105" s="553"/>
      <c r="C105" s="553"/>
      <c r="D105" s="553"/>
      <c r="E105" s="553"/>
      <c r="F105" s="553"/>
      <c r="G105" s="553"/>
      <c r="H105" s="786"/>
      <c r="I105" s="553"/>
      <c r="J105" s="556"/>
      <c r="K105" s="556"/>
    </row>
    <row r="106" spans="1:11" ht="17.25" x14ac:dyDescent="0.3">
      <c r="A106" s="553"/>
      <c r="B106" s="553"/>
      <c r="C106" s="553"/>
      <c r="D106" s="553"/>
      <c r="E106" s="553"/>
      <c r="F106" s="553"/>
      <c r="G106" s="553"/>
      <c r="H106" s="786"/>
      <c r="I106" s="553"/>
      <c r="J106" s="556"/>
      <c r="K106" s="556"/>
    </row>
    <row r="107" spans="1:11" ht="17.25" x14ac:dyDescent="0.3">
      <c r="A107" s="553"/>
      <c r="B107" s="553"/>
      <c r="C107" s="553"/>
      <c r="D107" s="553"/>
      <c r="E107" s="553"/>
      <c r="F107" s="553"/>
      <c r="G107" s="553"/>
      <c r="H107" s="786"/>
      <c r="I107" s="553"/>
      <c r="J107" s="556"/>
      <c r="K107" s="556"/>
    </row>
    <row r="108" spans="1:11" ht="17.25" x14ac:dyDescent="0.3">
      <c r="A108" s="553"/>
      <c r="B108" s="553"/>
      <c r="C108" s="553"/>
      <c r="D108" s="553"/>
      <c r="E108" s="553"/>
      <c r="F108" s="553"/>
      <c r="G108" s="553"/>
      <c r="H108" s="786"/>
      <c r="I108" s="553"/>
      <c r="J108" s="556"/>
      <c r="K108" s="556"/>
    </row>
    <row r="109" spans="1:11" ht="17.25" x14ac:dyDescent="0.3">
      <c r="A109" s="553"/>
      <c r="B109" s="553"/>
      <c r="C109" s="553"/>
      <c r="D109" s="553"/>
      <c r="E109" s="553"/>
      <c r="F109" s="553"/>
      <c r="G109" s="553"/>
      <c r="H109" s="786"/>
      <c r="I109" s="553"/>
      <c r="J109" s="556"/>
      <c r="K109" s="556"/>
    </row>
    <row r="110" spans="1:11" ht="17.25" x14ac:dyDescent="0.3">
      <c r="A110" s="553"/>
      <c r="B110" s="553"/>
      <c r="C110" s="553"/>
      <c r="D110" s="553"/>
      <c r="E110" s="553"/>
      <c r="F110" s="553"/>
      <c r="G110" s="553"/>
      <c r="H110" s="786"/>
      <c r="I110" s="553"/>
      <c r="J110" s="556"/>
      <c r="K110" s="556"/>
    </row>
    <row r="111" spans="1:11" ht="17.25" x14ac:dyDescent="0.3">
      <c r="A111" s="553"/>
      <c r="B111" s="553"/>
      <c r="C111" s="553"/>
      <c r="D111" s="553"/>
      <c r="E111" s="553"/>
      <c r="F111" s="553"/>
      <c r="G111" s="553"/>
      <c r="H111" s="786"/>
      <c r="I111" s="553"/>
      <c r="J111" s="556"/>
      <c r="K111" s="556"/>
    </row>
    <row r="112" spans="1:11" ht="17.25" x14ac:dyDescent="0.3">
      <c r="A112" s="553"/>
      <c r="B112" s="553"/>
      <c r="C112" s="553"/>
      <c r="D112" s="553"/>
      <c r="E112" s="553"/>
      <c r="F112" s="553"/>
      <c r="G112" s="553"/>
      <c r="H112" s="786"/>
      <c r="I112" s="553"/>
      <c r="J112" s="556"/>
      <c r="K112" s="556"/>
    </row>
    <row r="113" spans="1:11" ht="17.25" x14ac:dyDescent="0.3">
      <c r="A113" s="553"/>
      <c r="B113" s="553"/>
      <c r="C113" s="553"/>
      <c r="D113" s="553"/>
      <c r="E113" s="553"/>
      <c r="F113" s="553"/>
      <c r="G113" s="553"/>
      <c r="H113" s="786"/>
      <c r="I113" s="553"/>
      <c r="J113" s="556"/>
      <c r="K113" s="556"/>
    </row>
    <row r="114" spans="1:11" ht="17.25" x14ac:dyDescent="0.3">
      <c r="A114" s="553"/>
      <c r="B114" s="553"/>
      <c r="C114" s="553"/>
      <c r="D114" s="553"/>
      <c r="E114" s="553"/>
      <c r="F114" s="553"/>
      <c r="G114" s="553"/>
      <c r="H114" s="786"/>
      <c r="I114" s="553"/>
      <c r="J114" s="556"/>
      <c r="K114" s="556"/>
    </row>
    <row r="115" spans="1:11" ht="17.25" x14ac:dyDescent="0.3">
      <c r="A115" s="553"/>
      <c r="B115" s="553"/>
      <c r="C115" s="553"/>
      <c r="D115" s="553"/>
      <c r="E115" s="553"/>
      <c r="F115" s="553"/>
      <c r="G115" s="553"/>
      <c r="H115" s="786"/>
      <c r="I115" s="553"/>
      <c r="J115" s="556"/>
      <c r="K115" s="556"/>
    </row>
    <row r="116" spans="1:11" ht="17.25" x14ac:dyDescent="0.3">
      <c r="A116" s="553"/>
      <c r="B116" s="553"/>
      <c r="C116" s="553"/>
      <c r="D116" s="553"/>
      <c r="E116" s="553"/>
      <c r="F116" s="553"/>
      <c r="G116" s="553"/>
      <c r="H116" s="786"/>
      <c r="I116" s="553"/>
      <c r="J116" s="556"/>
      <c r="K116" s="556"/>
    </row>
    <row r="117" spans="1:11" ht="17.25" x14ac:dyDescent="0.3">
      <c r="A117" s="553"/>
      <c r="B117" s="553"/>
      <c r="C117" s="553"/>
      <c r="D117" s="553"/>
      <c r="E117" s="553"/>
      <c r="F117" s="553"/>
      <c r="G117" s="553"/>
      <c r="H117" s="786"/>
      <c r="I117" s="553"/>
      <c r="J117" s="556"/>
      <c r="K117" s="556"/>
    </row>
    <row r="118" spans="1:11" ht="17.25" x14ac:dyDescent="0.3">
      <c r="A118" s="553"/>
      <c r="B118" s="553"/>
      <c r="C118" s="553"/>
      <c r="D118" s="553"/>
      <c r="E118" s="553"/>
      <c r="F118" s="553"/>
      <c r="G118" s="553"/>
      <c r="H118" s="786"/>
      <c r="I118" s="553"/>
      <c r="J118" s="556"/>
      <c r="K118" s="556"/>
    </row>
    <row r="119" spans="1:11" ht="17.25" x14ac:dyDescent="0.3">
      <c r="A119" s="553"/>
      <c r="B119" s="553"/>
      <c r="C119" s="553"/>
      <c r="D119" s="553"/>
      <c r="E119" s="553"/>
      <c r="F119" s="553"/>
      <c r="G119" s="553"/>
      <c r="H119" s="786"/>
      <c r="I119" s="553"/>
      <c r="J119" s="556"/>
      <c r="K119" s="556"/>
    </row>
    <row r="120" spans="1:11" ht="17.25" x14ac:dyDescent="0.3">
      <c r="A120" s="553"/>
      <c r="B120" s="553"/>
      <c r="C120" s="553"/>
      <c r="D120" s="553"/>
      <c r="E120" s="553"/>
      <c r="F120" s="553"/>
      <c r="G120" s="553"/>
      <c r="H120" s="786"/>
      <c r="I120" s="553"/>
      <c r="J120" s="556"/>
      <c r="K120" s="556"/>
    </row>
    <row r="121" spans="1:11" ht="17.25" x14ac:dyDescent="0.3">
      <c r="A121" s="553"/>
      <c r="B121" s="553"/>
      <c r="C121" s="553"/>
      <c r="D121" s="553"/>
      <c r="E121" s="553"/>
      <c r="F121" s="553"/>
      <c r="G121" s="553"/>
      <c r="H121" s="786"/>
      <c r="I121" s="553"/>
      <c r="J121" s="556"/>
      <c r="K121" s="556"/>
    </row>
    <row r="122" spans="1:11" ht="17.25" x14ac:dyDescent="0.3">
      <c r="A122" s="553"/>
      <c r="B122" s="553"/>
      <c r="C122" s="553"/>
      <c r="D122" s="553"/>
      <c r="E122" s="553"/>
      <c r="F122" s="553"/>
      <c r="G122" s="553"/>
      <c r="H122" s="786"/>
      <c r="I122" s="553"/>
      <c r="J122" s="556"/>
      <c r="K122" s="556"/>
    </row>
    <row r="123" spans="1:11" ht="17.25" x14ac:dyDescent="0.3">
      <c r="A123" s="553"/>
      <c r="B123" s="553"/>
      <c r="C123" s="553"/>
      <c r="D123" s="553"/>
      <c r="E123" s="553"/>
      <c r="F123" s="553"/>
      <c r="G123" s="553"/>
      <c r="H123" s="786"/>
      <c r="I123" s="553"/>
      <c r="J123" s="556"/>
      <c r="K123" s="556"/>
    </row>
    <row r="124" spans="1:11" ht="17.25" x14ac:dyDescent="0.3">
      <c r="A124" s="553"/>
      <c r="B124" s="553"/>
      <c r="C124" s="553"/>
      <c r="D124" s="553"/>
      <c r="E124" s="553"/>
      <c r="F124" s="553"/>
      <c r="G124" s="553"/>
      <c r="H124" s="786"/>
      <c r="I124" s="553"/>
      <c r="J124" s="556"/>
      <c r="K124" s="556"/>
    </row>
    <row r="125" spans="1:11" ht="17.25" x14ac:dyDescent="0.3">
      <c r="A125" s="553"/>
      <c r="B125" s="553"/>
      <c r="C125" s="553"/>
      <c r="D125" s="553"/>
      <c r="E125" s="553"/>
      <c r="F125" s="553"/>
      <c r="G125" s="553"/>
      <c r="H125" s="786"/>
      <c r="I125" s="553"/>
      <c r="J125" s="556"/>
      <c r="K125" s="556"/>
    </row>
    <row r="126" spans="1:11" ht="17.25" x14ac:dyDescent="0.3">
      <c r="A126" s="553"/>
      <c r="B126" s="553"/>
      <c r="C126" s="553"/>
      <c r="D126" s="553"/>
      <c r="E126" s="553"/>
      <c r="F126" s="553"/>
      <c r="G126" s="553"/>
      <c r="H126" s="786"/>
      <c r="I126" s="553"/>
      <c r="J126" s="556"/>
      <c r="K126" s="556"/>
    </row>
    <row r="127" spans="1:11" ht="17.25" x14ac:dyDescent="0.3">
      <c r="A127" s="553"/>
      <c r="B127" s="553"/>
      <c r="C127" s="553"/>
      <c r="D127" s="553"/>
      <c r="E127" s="553"/>
      <c r="F127" s="553"/>
      <c r="G127" s="553"/>
      <c r="H127" s="786"/>
      <c r="I127" s="553"/>
      <c r="J127" s="556"/>
      <c r="K127" s="556"/>
    </row>
    <row r="128" spans="1:11" ht="17.25" x14ac:dyDescent="0.3">
      <c r="A128" s="553"/>
      <c r="B128" s="553"/>
      <c r="C128" s="553"/>
      <c r="D128" s="553"/>
      <c r="E128" s="553"/>
      <c r="F128" s="553"/>
      <c r="G128" s="553"/>
      <c r="H128" s="786"/>
      <c r="I128" s="553"/>
      <c r="J128" s="556"/>
      <c r="K128" s="556"/>
    </row>
    <row r="129" spans="1:11" ht="17.25" x14ac:dyDescent="0.3">
      <c r="A129" s="553"/>
      <c r="B129" s="553"/>
      <c r="C129" s="553"/>
      <c r="D129" s="553"/>
      <c r="E129" s="553"/>
      <c r="F129" s="553"/>
      <c r="G129" s="553"/>
      <c r="H129" s="786"/>
      <c r="I129" s="553"/>
      <c r="J129" s="556"/>
      <c r="K129" s="556"/>
    </row>
    <row r="130" spans="1:11" ht="17.25" x14ac:dyDescent="0.3">
      <c r="A130" s="553"/>
      <c r="B130" s="553"/>
      <c r="C130" s="553"/>
      <c r="D130" s="553"/>
      <c r="E130" s="553"/>
      <c r="F130" s="553"/>
      <c r="G130" s="553"/>
      <c r="H130" s="786"/>
      <c r="I130" s="553"/>
      <c r="J130" s="556"/>
      <c r="K130" s="556"/>
    </row>
    <row r="131" spans="1:11" ht="17.25" x14ac:dyDescent="0.3">
      <c r="A131" s="553"/>
      <c r="B131" s="553"/>
      <c r="C131" s="553"/>
      <c r="D131" s="553"/>
      <c r="E131" s="553"/>
      <c r="F131" s="553"/>
      <c r="G131" s="553"/>
      <c r="H131" s="786"/>
      <c r="I131" s="553"/>
      <c r="J131" s="556"/>
      <c r="K131" s="556"/>
    </row>
    <row r="132" spans="1:11" ht="17.25" x14ac:dyDescent="0.3">
      <c r="A132" s="553"/>
      <c r="B132" s="553"/>
      <c r="C132" s="553"/>
      <c r="D132" s="553"/>
      <c r="E132" s="553"/>
      <c r="F132" s="553"/>
      <c r="G132" s="553"/>
      <c r="H132" s="786"/>
      <c r="I132" s="553"/>
      <c r="J132" s="556"/>
      <c r="K132" s="556"/>
    </row>
    <row r="133" spans="1:11" ht="17.25" x14ac:dyDescent="0.3">
      <c r="A133" s="553"/>
      <c r="B133" s="553"/>
      <c r="C133" s="553"/>
      <c r="D133" s="553"/>
      <c r="E133" s="553"/>
      <c r="F133" s="553"/>
      <c r="G133" s="553"/>
      <c r="H133" s="786"/>
      <c r="I133" s="553"/>
      <c r="J133" s="556"/>
      <c r="K133" s="556"/>
    </row>
    <row r="134" spans="1:11" ht="17.25" x14ac:dyDescent="0.3">
      <c r="A134" s="553"/>
      <c r="B134" s="553"/>
      <c r="C134" s="553"/>
      <c r="D134" s="553"/>
      <c r="E134" s="553"/>
      <c r="F134" s="553"/>
      <c r="G134" s="553"/>
      <c r="H134" s="786"/>
      <c r="I134" s="553"/>
      <c r="J134" s="556"/>
      <c r="K134" s="556"/>
    </row>
    <row r="135" spans="1:11" ht="17.25" x14ac:dyDescent="0.3">
      <c r="A135" s="553"/>
      <c r="B135" s="553"/>
      <c r="C135" s="553"/>
      <c r="D135" s="553"/>
      <c r="E135" s="553"/>
      <c r="F135" s="553"/>
      <c r="G135" s="553"/>
      <c r="H135" s="786"/>
      <c r="I135" s="553"/>
      <c r="J135" s="556"/>
      <c r="K135" s="556"/>
    </row>
    <row r="136" spans="1:11" ht="17.25" x14ac:dyDescent="0.3">
      <c r="A136" s="553"/>
      <c r="B136" s="553"/>
      <c r="C136" s="553"/>
      <c r="D136" s="553"/>
      <c r="E136" s="553"/>
      <c r="F136" s="553"/>
      <c r="G136" s="553"/>
      <c r="H136" s="786"/>
      <c r="I136" s="553"/>
      <c r="J136" s="556"/>
      <c r="K136" s="556"/>
    </row>
    <row r="137" spans="1:11" ht="17.25" x14ac:dyDescent="0.3">
      <c r="A137" s="553"/>
      <c r="B137" s="553"/>
      <c r="C137" s="553"/>
      <c r="D137" s="553"/>
      <c r="E137" s="553"/>
      <c r="F137" s="553"/>
      <c r="G137" s="553"/>
      <c r="H137" s="786"/>
      <c r="I137" s="553"/>
      <c r="J137" s="556"/>
      <c r="K137" s="556"/>
    </row>
    <row r="138" spans="1:11" ht="17.25" x14ac:dyDescent="0.3">
      <c r="A138" s="553"/>
      <c r="B138" s="553"/>
      <c r="C138" s="553"/>
      <c r="D138" s="553"/>
      <c r="E138" s="553"/>
      <c r="F138" s="553"/>
      <c r="G138" s="553"/>
      <c r="H138" s="786"/>
      <c r="I138" s="553"/>
      <c r="J138" s="556"/>
      <c r="K138" s="556"/>
    </row>
    <row r="139" spans="1:11" ht="17.25" x14ac:dyDescent="0.3">
      <c r="A139" s="553"/>
      <c r="B139" s="553"/>
      <c r="C139" s="553"/>
      <c r="D139" s="553"/>
      <c r="E139" s="553"/>
      <c r="F139" s="553"/>
      <c r="G139" s="553"/>
      <c r="H139" s="786"/>
      <c r="I139" s="553"/>
      <c r="J139" s="556"/>
      <c r="K139" s="556"/>
    </row>
    <row r="140" spans="1:11" ht="17.25" x14ac:dyDescent="0.3">
      <c r="A140" s="553"/>
      <c r="B140" s="553"/>
      <c r="C140" s="553"/>
      <c r="D140" s="553"/>
      <c r="E140" s="553"/>
      <c r="F140" s="553"/>
      <c r="G140" s="553"/>
      <c r="H140" s="786"/>
      <c r="I140" s="553"/>
      <c r="J140" s="556"/>
      <c r="K140" s="556"/>
    </row>
    <row r="141" spans="1:11" ht="17.25" x14ac:dyDescent="0.3">
      <c r="A141" s="553"/>
      <c r="B141" s="553"/>
      <c r="C141" s="553"/>
      <c r="D141" s="553"/>
      <c r="E141" s="553"/>
      <c r="F141" s="553"/>
      <c r="G141" s="553"/>
      <c r="H141" s="786"/>
      <c r="I141" s="553"/>
      <c r="J141" s="556"/>
      <c r="K141" s="556"/>
    </row>
    <row r="142" spans="1:11" ht="17.25" x14ac:dyDescent="0.3">
      <c r="A142" s="553"/>
      <c r="B142" s="553"/>
      <c r="C142" s="553"/>
      <c r="D142" s="553"/>
      <c r="E142" s="553"/>
      <c r="F142" s="553"/>
      <c r="G142" s="553"/>
      <c r="H142" s="786"/>
      <c r="I142" s="553"/>
      <c r="J142" s="556"/>
      <c r="K142" s="556"/>
    </row>
    <row r="143" spans="1:11" ht="17.25" x14ac:dyDescent="0.3">
      <c r="A143" s="553"/>
      <c r="B143" s="553"/>
      <c r="C143" s="553"/>
      <c r="D143" s="553"/>
      <c r="E143" s="553"/>
      <c r="F143" s="553"/>
      <c r="G143" s="553"/>
      <c r="H143" s="786"/>
      <c r="I143" s="553"/>
      <c r="J143" s="556"/>
      <c r="K143" s="556"/>
    </row>
    <row r="144" spans="1:11" ht="17.25" x14ac:dyDescent="0.3">
      <c r="A144" s="553"/>
      <c r="B144" s="553"/>
      <c r="C144" s="553"/>
      <c r="D144" s="553"/>
      <c r="E144" s="553"/>
      <c r="F144" s="553"/>
      <c r="G144" s="553"/>
      <c r="H144" s="786"/>
      <c r="I144" s="553"/>
      <c r="J144" s="556"/>
      <c r="K144" s="556"/>
    </row>
    <row r="145" spans="1:11" ht="17.25" x14ac:dyDescent="0.3">
      <c r="A145" s="553"/>
      <c r="B145" s="553"/>
      <c r="C145" s="553"/>
      <c r="D145" s="553"/>
      <c r="E145" s="553"/>
      <c r="F145" s="553"/>
      <c r="G145" s="553"/>
      <c r="H145" s="786"/>
      <c r="I145" s="553"/>
      <c r="J145" s="556"/>
      <c r="K145" s="556"/>
    </row>
    <row r="146" spans="1:11" ht="17.25" x14ac:dyDescent="0.3">
      <c r="A146" s="553"/>
      <c r="B146" s="553"/>
      <c r="C146" s="553"/>
      <c r="D146" s="553"/>
      <c r="E146" s="553"/>
      <c r="F146" s="553"/>
      <c r="G146" s="553"/>
      <c r="H146" s="786"/>
      <c r="I146" s="553"/>
      <c r="J146" s="556"/>
      <c r="K146" s="556"/>
    </row>
    <row r="147" spans="1:11" ht="17.25" x14ac:dyDescent="0.3">
      <c r="A147" s="553"/>
      <c r="B147" s="553"/>
      <c r="C147" s="553"/>
      <c r="D147" s="553"/>
      <c r="E147" s="553"/>
      <c r="F147" s="553"/>
      <c r="G147" s="553"/>
      <c r="H147" s="786"/>
      <c r="I147" s="553"/>
      <c r="J147" s="556"/>
      <c r="K147" s="556"/>
    </row>
    <row r="148" spans="1:11" ht="17.25" x14ac:dyDescent="0.3">
      <c r="A148" s="553"/>
      <c r="B148" s="553"/>
      <c r="C148" s="553"/>
      <c r="D148" s="553"/>
      <c r="E148" s="553"/>
      <c r="F148" s="553"/>
      <c r="G148" s="553"/>
      <c r="H148" s="786"/>
      <c r="I148" s="553"/>
      <c r="J148" s="556"/>
      <c r="K148" s="556"/>
    </row>
    <row r="149" spans="1:11" ht="17.25" x14ac:dyDescent="0.3">
      <c r="A149" s="553"/>
      <c r="B149" s="553"/>
      <c r="C149" s="553"/>
      <c r="D149" s="553"/>
      <c r="E149" s="553"/>
      <c r="F149" s="553"/>
      <c r="G149" s="553"/>
      <c r="H149" s="786"/>
      <c r="I149" s="553"/>
      <c r="J149" s="556"/>
      <c r="K149" s="556"/>
    </row>
    <row r="150" spans="1:11" ht="17.25" x14ac:dyDescent="0.3">
      <c r="A150" s="553"/>
      <c r="B150" s="553"/>
      <c r="C150" s="553"/>
      <c r="D150" s="553"/>
      <c r="E150" s="553"/>
      <c r="F150" s="553"/>
      <c r="G150" s="553"/>
      <c r="H150" s="786"/>
      <c r="I150" s="553"/>
      <c r="J150" s="556"/>
      <c r="K150" s="556"/>
    </row>
    <row r="151" spans="1:11" ht="17.25" x14ac:dyDescent="0.3">
      <c r="A151" s="553"/>
      <c r="B151" s="553"/>
      <c r="C151" s="553"/>
      <c r="D151" s="553"/>
      <c r="E151" s="553"/>
      <c r="F151" s="553"/>
      <c r="G151" s="553"/>
      <c r="H151" s="786"/>
      <c r="I151" s="553"/>
      <c r="J151" s="556"/>
      <c r="K151" s="556"/>
    </row>
    <row r="152" spans="1:11" ht="17.25" x14ac:dyDescent="0.3">
      <c r="A152" s="553"/>
      <c r="B152" s="553"/>
      <c r="C152" s="553"/>
      <c r="D152" s="553"/>
      <c r="E152" s="553"/>
      <c r="F152" s="553"/>
      <c r="G152" s="553"/>
      <c r="H152" s="786"/>
      <c r="I152" s="553"/>
      <c r="J152" s="556"/>
      <c r="K152" s="556"/>
    </row>
    <row r="153" spans="1:11" ht="17.25" x14ac:dyDescent="0.3">
      <c r="A153" s="553"/>
      <c r="B153" s="553"/>
      <c r="C153" s="553"/>
      <c r="D153" s="553"/>
      <c r="E153" s="553"/>
      <c r="F153" s="553"/>
      <c r="G153" s="553"/>
      <c r="H153" s="786"/>
      <c r="I153" s="553"/>
      <c r="J153" s="556"/>
      <c r="K153" s="556"/>
    </row>
    <row r="154" spans="1:11" ht="17.25" x14ac:dyDescent="0.3">
      <c r="A154" s="553"/>
      <c r="B154" s="553"/>
      <c r="C154" s="553"/>
      <c r="D154" s="553"/>
      <c r="E154" s="553"/>
      <c r="F154" s="553"/>
      <c r="G154" s="553"/>
      <c r="H154" s="786"/>
      <c r="I154" s="553"/>
      <c r="J154" s="556"/>
      <c r="K154" s="556"/>
    </row>
    <row r="155" spans="1:11" ht="17.25" x14ac:dyDescent="0.3">
      <c r="A155" s="553"/>
      <c r="B155" s="553"/>
      <c r="C155" s="553"/>
      <c r="D155" s="553"/>
      <c r="E155" s="553"/>
      <c r="F155" s="553"/>
      <c r="G155" s="553"/>
      <c r="H155" s="786"/>
      <c r="I155" s="553"/>
      <c r="J155" s="556"/>
      <c r="K155" s="556"/>
    </row>
    <row r="156" spans="1:11" ht="17.25" x14ac:dyDescent="0.3">
      <c r="A156" s="553"/>
      <c r="B156" s="553"/>
      <c r="C156" s="553"/>
      <c r="D156" s="553"/>
      <c r="E156" s="553"/>
      <c r="F156" s="553"/>
      <c r="G156" s="553"/>
      <c r="H156" s="786"/>
      <c r="I156" s="553"/>
      <c r="J156" s="556"/>
      <c r="K156" s="556"/>
    </row>
    <row r="157" spans="1:11" ht="17.25" x14ac:dyDescent="0.3">
      <c r="A157" s="553"/>
      <c r="B157" s="553"/>
      <c r="C157" s="553"/>
      <c r="D157" s="553"/>
      <c r="E157" s="553"/>
      <c r="F157" s="553"/>
      <c r="G157" s="553"/>
      <c r="H157" s="786"/>
      <c r="I157" s="553"/>
      <c r="J157" s="556"/>
      <c r="K157" s="556"/>
    </row>
    <row r="158" spans="1:11" ht="17.25" x14ac:dyDescent="0.3">
      <c r="A158" s="553"/>
      <c r="B158" s="553"/>
      <c r="C158" s="553"/>
      <c r="D158" s="553"/>
      <c r="E158" s="553"/>
      <c r="F158" s="553"/>
      <c r="G158" s="553"/>
      <c r="H158" s="786"/>
      <c r="I158" s="553"/>
      <c r="J158" s="556"/>
      <c r="K158" s="556"/>
    </row>
    <row r="159" spans="1:11" ht="17.25" x14ac:dyDescent="0.3">
      <c r="A159" s="553"/>
      <c r="B159" s="553"/>
      <c r="C159" s="553"/>
      <c r="D159" s="553"/>
      <c r="E159" s="553"/>
      <c r="F159" s="553"/>
      <c r="G159" s="553"/>
      <c r="H159" s="786"/>
      <c r="I159" s="553"/>
      <c r="J159" s="556"/>
      <c r="K159" s="556"/>
    </row>
    <row r="160" spans="1:11" ht="17.25" x14ac:dyDescent="0.3">
      <c r="A160" s="553"/>
      <c r="B160" s="553"/>
      <c r="C160" s="553"/>
      <c r="D160" s="553"/>
      <c r="E160" s="553"/>
      <c r="F160" s="553"/>
      <c r="G160" s="553"/>
      <c r="H160" s="786"/>
      <c r="I160" s="553"/>
      <c r="J160" s="556"/>
      <c r="K160" s="556"/>
    </row>
    <row r="161" spans="1:11" ht="17.25" x14ac:dyDescent="0.3">
      <c r="A161" s="553"/>
      <c r="B161" s="553"/>
      <c r="C161" s="553"/>
      <c r="D161" s="553"/>
      <c r="E161" s="553"/>
      <c r="F161" s="553"/>
      <c r="G161" s="553"/>
      <c r="H161" s="786"/>
      <c r="I161" s="553"/>
      <c r="J161" s="556"/>
      <c r="K161" s="556"/>
    </row>
    <row r="162" spans="1:11" ht="17.25" x14ac:dyDescent="0.3">
      <c r="A162" s="553"/>
      <c r="B162" s="553"/>
      <c r="C162" s="553"/>
      <c r="D162" s="553"/>
      <c r="E162" s="553"/>
      <c r="F162" s="553"/>
      <c r="G162" s="553"/>
      <c r="H162" s="786"/>
      <c r="I162" s="553"/>
      <c r="J162" s="556"/>
      <c r="K162" s="556"/>
    </row>
    <row r="163" spans="1:11" ht="17.25" x14ac:dyDescent="0.3">
      <c r="A163" s="553"/>
      <c r="B163" s="553"/>
      <c r="C163" s="553"/>
      <c r="D163" s="553"/>
      <c r="E163" s="553"/>
      <c r="F163" s="553"/>
      <c r="G163" s="553"/>
      <c r="H163" s="786"/>
      <c r="I163" s="553"/>
      <c r="J163" s="556"/>
      <c r="K163" s="556"/>
    </row>
    <row r="164" spans="1:11" ht="17.25" x14ac:dyDescent="0.3">
      <c r="A164" s="553"/>
      <c r="B164" s="553"/>
      <c r="C164" s="553"/>
      <c r="D164" s="553"/>
      <c r="E164" s="553"/>
      <c r="F164" s="553"/>
      <c r="G164" s="553"/>
      <c r="H164" s="786"/>
      <c r="I164" s="553"/>
      <c r="J164" s="556"/>
      <c r="K164" s="556"/>
    </row>
    <row r="165" spans="1:11" ht="17.25" x14ac:dyDescent="0.3">
      <c r="A165" s="553"/>
      <c r="B165" s="553"/>
      <c r="C165" s="553"/>
      <c r="D165" s="553"/>
      <c r="E165" s="553"/>
      <c r="F165" s="553"/>
      <c r="G165" s="553"/>
      <c r="H165" s="786"/>
      <c r="I165" s="553"/>
      <c r="J165" s="556"/>
      <c r="K165" s="556"/>
    </row>
    <row r="166" spans="1:11" ht="17.25" x14ac:dyDescent="0.3">
      <c r="A166" s="553"/>
      <c r="B166" s="553"/>
      <c r="C166" s="553"/>
      <c r="D166" s="553"/>
      <c r="E166" s="553"/>
      <c r="F166" s="553"/>
      <c r="G166" s="553"/>
      <c r="H166" s="786"/>
      <c r="I166" s="553"/>
      <c r="J166" s="556"/>
      <c r="K166" s="556"/>
    </row>
    <row r="167" spans="1:11" ht="17.25" x14ac:dyDescent="0.3">
      <c r="A167" s="553"/>
      <c r="B167" s="553"/>
      <c r="C167" s="553"/>
      <c r="D167" s="553"/>
      <c r="E167" s="553"/>
      <c r="F167" s="553"/>
      <c r="G167" s="553"/>
      <c r="H167" s="786"/>
      <c r="I167" s="553"/>
      <c r="J167" s="556"/>
      <c r="K167" s="556"/>
    </row>
    <row r="168" spans="1:11" ht="17.25" x14ac:dyDescent="0.3">
      <c r="A168" s="553"/>
      <c r="B168" s="553"/>
      <c r="C168" s="553"/>
      <c r="D168" s="553"/>
      <c r="E168" s="553"/>
      <c r="F168" s="553"/>
      <c r="G168" s="553"/>
      <c r="H168" s="786"/>
      <c r="I168" s="553"/>
      <c r="J168" s="556"/>
      <c r="K168" s="556"/>
    </row>
    <row r="169" spans="1:11" ht="17.25" x14ac:dyDescent="0.3">
      <c r="A169" s="553"/>
      <c r="B169" s="553"/>
      <c r="C169" s="553"/>
      <c r="D169" s="553"/>
      <c r="E169" s="553"/>
      <c r="F169" s="553"/>
      <c r="G169" s="553"/>
      <c r="H169" s="786"/>
      <c r="I169" s="553"/>
      <c r="J169" s="556"/>
      <c r="K169" s="556"/>
    </row>
    <row r="170" spans="1:11" ht="17.25" x14ac:dyDescent="0.3">
      <c r="A170" s="553"/>
      <c r="B170" s="553"/>
      <c r="C170" s="553"/>
      <c r="D170" s="553"/>
      <c r="E170" s="553"/>
      <c r="F170" s="553"/>
      <c r="G170" s="553"/>
      <c r="H170" s="786"/>
      <c r="I170" s="553"/>
      <c r="J170" s="556"/>
      <c r="K170" s="556"/>
    </row>
    <row r="171" spans="1:11" ht="17.25" x14ac:dyDescent="0.3">
      <c r="A171" s="553"/>
      <c r="B171" s="553"/>
      <c r="C171" s="553"/>
      <c r="D171" s="553"/>
      <c r="E171" s="553"/>
      <c r="F171" s="553"/>
      <c r="G171" s="553"/>
      <c r="H171" s="786"/>
      <c r="I171" s="553"/>
      <c r="J171" s="556"/>
      <c r="K171" s="556"/>
    </row>
    <row r="172" spans="1:11" ht="17.25" x14ac:dyDescent="0.3">
      <c r="A172" s="553"/>
      <c r="B172" s="553"/>
      <c r="C172" s="553"/>
      <c r="D172" s="553"/>
      <c r="E172" s="553"/>
      <c r="F172" s="553"/>
      <c r="G172" s="553"/>
      <c r="H172" s="786"/>
      <c r="I172" s="553"/>
      <c r="J172" s="556"/>
      <c r="K172" s="556"/>
    </row>
    <row r="173" spans="1:11" ht="17.25" x14ac:dyDescent="0.3">
      <c r="A173" s="553"/>
      <c r="B173" s="553"/>
      <c r="C173" s="553"/>
      <c r="D173" s="553"/>
      <c r="E173" s="553"/>
      <c r="F173" s="553"/>
      <c r="G173" s="553"/>
      <c r="H173" s="786"/>
      <c r="I173" s="553"/>
      <c r="J173" s="556"/>
      <c r="K173" s="556"/>
    </row>
    <row r="174" spans="1:11" ht="17.25" x14ac:dyDescent="0.3">
      <c r="A174" s="553"/>
      <c r="B174" s="553"/>
      <c r="C174" s="553"/>
      <c r="D174" s="553"/>
      <c r="E174" s="553"/>
      <c r="F174" s="553"/>
      <c r="G174" s="553"/>
      <c r="H174" s="786"/>
      <c r="I174" s="553"/>
      <c r="J174" s="556"/>
      <c r="K174" s="556"/>
    </row>
    <row r="175" spans="1:11" ht="17.25" x14ac:dyDescent="0.3">
      <c r="A175" s="553"/>
      <c r="B175" s="553"/>
      <c r="C175" s="553"/>
      <c r="D175" s="553"/>
      <c r="E175" s="553"/>
      <c r="F175" s="553"/>
      <c r="G175" s="553"/>
      <c r="H175" s="786"/>
      <c r="I175" s="553"/>
      <c r="J175" s="556"/>
      <c r="K175" s="556"/>
    </row>
    <row r="176" spans="1:11" ht="17.25" x14ac:dyDescent="0.3">
      <c r="A176" s="553"/>
      <c r="B176" s="553"/>
      <c r="C176" s="553"/>
      <c r="D176" s="553"/>
      <c r="E176" s="553"/>
      <c r="F176" s="553"/>
      <c r="G176" s="553"/>
      <c r="H176" s="786"/>
      <c r="I176" s="553"/>
      <c r="J176" s="556"/>
      <c r="K176" s="556"/>
    </row>
    <row r="177" spans="1:11" ht="17.25" x14ac:dyDescent="0.3">
      <c r="A177" s="553"/>
      <c r="B177" s="553"/>
      <c r="C177" s="553"/>
      <c r="D177" s="553"/>
      <c r="E177" s="553"/>
      <c r="F177" s="553"/>
      <c r="G177" s="553"/>
      <c r="H177" s="786"/>
      <c r="I177" s="553"/>
      <c r="J177" s="556"/>
      <c r="K177" s="556"/>
    </row>
    <row r="178" spans="1:11" ht="17.25" x14ac:dyDescent="0.3">
      <c r="A178" s="553"/>
      <c r="B178" s="553"/>
      <c r="C178" s="553"/>
      <c r="D178" s="553"/>
      <c r="E178" s="553"/>
      <c r="F178" s="553"/>
      <c r="G178" s="553"/>
      <c r="H178" s="786"/>
      <c r="I178" s="553"/>
      <c r="J178" s="556"/>
      <c r="K178" s="556"/>
    </row>
    <row r="179" spans="1:11" ht="17.25" x14ac:dyDescent="0.3">
      <c r="A179" s="553"/>
      <c r="B179" s="553"/>
      <c r="C179" s="553"/>
      <c r="D179" s="553"/>
      <c r="E179" s="553"/>
      <c r="F179" s="553"/>
      <c r="G179" s="553"/>
      <c r="H179" s="786"/>
      <c r="I179" s="553"/>
      <c r="J179" s="556"/>
      <c r="K179" s="556"/>
    </row>
    <row r="180" spans="1:11" ht="17.25" x14ac:dyDescent="0.3">
      <c r="A180" s="553"/>
      <c r="B180" s="553"/>
      <c r="C180" s="553"/>
      <c r="D180" s="553"/>
      <c r="E180" s="553"/>
      <c r="F180" s="553"/>
      <c r="G180" s="553"/>
      <c r="H180" s="786"/>
      <c r="I180" s="553"/>
      <c r="J180" s="556"/>
      <c r="K180" s="556"/>
    </row>
    <row r="181" spans="1:11" ht="17.25" x14ac:dyDescent="0.3">
      <c r="A181" s="553"/>
      <c r="B181" s="553"/>
      <c r="C181" s="553"/>
      <c r="D181" s="553"/>
      <c r="E181" s="553"/>
      <c r="F181" s="553"/>
      <c r="G181" s="553"/>
      <c r="H181" s="786"/>
      <c r="I181" s="553"/>
      <c r="J181" s="556"/>
      <c r="K181" s="556"/>
    </row>
    <row r="182" spans="1:11" ht="17.25" x14ac:dyDescent="0.3">
      <c r="A182" s="553"/>
      <c r="B182" s="553"/>
      <c r="C182" s="553"/>
      <c r="D182" s="553"/>
      <c r="E182" s="553"/>
      <c r="F182" s="553"/>
      <c r="G182" s="553"/>
      <c r="H182" s="786"/>
      <c r="I182" s="553"/>
      <c r="J182" s="556"/>
      <c r="K182" s="556"/>
    </row>
    <row r="183" spans="1:11" ht="17.25" x14ac:dyDescent="0.3">
      <c r="A183" s="553"/>
      <c r="B183" s="553"/>
      <c r="C183" s="553"/>
      <c r="D183" s="553"/>
      <c r="E183" s="553"/>
      <c r="F183" s="553"/>
      <c r="G183" s="553"/>
      <c r="H183" s="786"/>
      <c r="I183" s="553"/>
      <c r="J183" s="556"/>
      <c r="K183" s="556"/>
    </row>
    <row r="184" spans="1:11" ht="17.25" x14ac:dyDescent="0.3">
      <c r="A184" s="553"/>
      <c r="B184" s="553"/>
      <c r="C184" s="553"/>
      <c r="D184" s="553"/>
      <c r="E184" s="553"/>
      <c r="F184" s="553"/>
      <c r="G184" s="553"/>
      <c r="H184" s="786"/>
      <c r="I184" s="553"/>
      <c r="J184" s="556"/>
      <c r="K184" s="556"/>
    </row>
    <row r="185" spans="1:11" ht="17.25" x14ac:dyDescent="0.3">
      <c r="A185" s="553"/>
      <c r="B185" s="553"/>
      <c r="C185" s="553"/>
      <c r="D185" s="553"/>
      <c r="E185" s="553"/>
      <c r="F185" s="553"/>
      <c r="G185" s="553"/>
      <c r="H185" s="786"/>
      <c r="I185" s="553"/>
      <c r="J185" s="556"/>
      <c r="K185" s="556"/>
    </row>
    <row r="186" spans="1:11" ht="17.25" x14ac:dyDescent="0.3">
      <c r="A186" s="553"/>
      <c r="B186" s="553"/>
      <c r="C186" s="553"/>
      <c r="D186" s="553"/>
      <c r="E186" s="553"/>
      <c r="F186" s="553"/>
      <c r="G186" s="553"/>
      <c r="H186" s="786"/>
      <c r="I186" s="553"/>
      <c r="J186" s="556"/>
      <c r="K186" s="556"/>
    </row>
    <row r="187" spans="1:11" ht="17.25" x14ac:dyDescent="0.3">
      <c r="A187" s="553"/>
      <c r="B187" s="553"/>
      <c r="C187" s="553"/>
      <c r="D187" s="553"/>
      <c r="E187" s="553"/>
      <c r="F187" s="553"/>
      <c r="G187" s="553"/>
      <c r="H187" s="786"/>
      <c r="I187" s="553"/>
      <c r="J187" s="556"/>
      <c r="K187" s="556"/>
    </row>
    <row r="188" spans="1:11" ht="17.25" x14ac:dyDescent="0.3">
      <c r="A188" s="553"/>
      <c r="B188" s="553"/>
      <c r="C188" s="553"/>
      <c r="D188" s="553"/>
      <c r="E188" s="553"/>
      <c r="F188" s="553"/>
      <c r="G188" s="553"/>
      <c r="H188" s="786"/>
      <c r="I188" s="553"/>
      <c r="J188" s="556"/>
      <c r="K188" s="556"/>
    </row>
    <row r="189" spans="1:11" ht="17.25" x14ac:dyDescent="0.3">
      <c r="A189" s="553"/>
      <c r="B189" s="553"/>
      <c r="C189" s="553"/>
      <c r="D189" s="553"/>
      <c r="E189" s="553"/>
      <c r="F189" s="553"/>
      <c r="G189" s="553"/>
      <c r="H189" s="786"/>
      <c r="I189" s="553"/>
      <c r="J189" s="556"/>
      <c r="K189" s="556"/>
    </row>
    <row r="190" spans="1:11" ht="17.25" x14ac:dyDescent="0.3">
      <c r="A190" s="553"/>
      <c r="B190" s="553"/>
      <c r="C190" s="553"/>
      <c r="D190" s="553"/>
      <c r="E190" s="553"/>
      <c r="F190" s="553"/>
      <c r="G190" s="553"/>
      <c r="H190" s="786"/>
      <c r="I190" s="553"/>
      <c r="J190" s="556"/>
      <c r="K190" s="556"/>
    </row>
    <row r="191" spans="1:11" ht="17.25" x14ac:dyDescent="0.3">
      <c r="A191" s="553"/>
      <c r="B191" s="553"/>
      <c r="C191" s="553"/>
      <c r="D191" s="553"/>
      <c r="E191" s="553"/>
      <c r="F191" s="553"/>
      <c r="G191" s="553"/>
      <c r="H191" s="786"/>
      <c r="I191" s="553"/>
      <c r="J191" s="556"/>
      <c r="K191" s="556"/>
    </row>
    <row r="192" spans="1:11" ht="17.25" x14ac:dyDescent="0.3">
      <c r="A192" s="553"/>
      <c r="B192" s="553"/>
      <c r="C192" s="553"/>
      <c r="D192" s="553"/>
      <c r="E192" s="553"/>
      <c r="F192" s="553"/>
      <c r="G192" s="553"/>
      <c r="H192" s="786"/>
      <c r="I192" s="553"/>
      <c r="J192" s="556"/>
      <c r="K192" s="556"/>
    </row>
    <row r="193" spans="1:11" ht="17.25" x14ac:dyDescent="0.3">
      <c r="A193" s="553"/>
      <c r="B193" s="553"/>
      <c r="C193" s="553"/>
      <c r="D193" s="553"/>
      <c r="E193" s="553"/>
      <c r="F193" s="553"/>
      <c r="G193" s="553"/>
      <c r="H193" s="786"/>
      <c r="I193" s="553"/>
      <c r="J193" s="556"/>
      <c r="K193" s="556"/>
    </row>
    <row r="194" spans="1:11" ht="17.25" x14ac:dyDescent="0.3">
      <c r="A194" s="553"/>
      <c r="B194" s="553"/>
      <c r="C194" s="553"/>
      <c r="D194" s="553"/>
      <c r="E194" s="553"/>
      <c r="F194" s="553"/>
      <c r="G194" s="553"/>
      <c r="H194" s="786"/>
      <c r="I194" s="553"/>
      <c r="J194" s="556"/>
      <c r="K194" s="556"/>
    </row>
    <row r="195" spans="1:11" ht="17.25" x14ac:dyDescent="0.3">
      <c r="A195" s="553"/>
      <c r="B195" s="553"/>
      <c r="C195" s="553"/>
      <c r="D195" s="553"/>
      <c r="E195" s="553"/>
      <c r="F195" s="553"/>
      <c r="G195" s="553"/>
      <c r="H195" s="786"/>
      <c r="I195" s="553"/>
      <c r="J195" s="556"/>
      <c r="K195" s="556"/>
    </row>
    <row r="196" spans="1:11" ht="17.25" x14ac:dyDescent="0.3">
      <c r="A196" s="553"/>
      <c r="B196" s="553"/>
      <c r="C196" s="553"/>
      <c r="D196" s="553"/>
      <c r="E196" s="553"/>
      <c r="F196" s="553"/>
      <c r="G196" s="553"/>
      <c r="H196" s="786"/>
      <c r="I196" s="553"/>
      <c r="J196" s="556"/>
      <c r="K196" s="556"/>
    </row>
    <row r="197" spans="1:11" ht="17.25" x14ac:dyDescent="0.3">
      <c r="A197" s="553"/>
      <c r="B197" s="553"/>
      <c r="C197" s="553"/>
      <c r="D197" s="553"/>
      <c r="E197" s="553"/>
      <c r="F197" s="553"/>
      <c r="G197" s="553"/>
      <c r="H197" s="786"/>
      <c r="I197" s="553"/>
      <c r="J197" s="556"/>
      <c r="K197" s="556"/>
    </row>
    <row r="198" spans="1:11" ht="17.25" x14ac:dyDescent="0.3">
      <c r="A198" s="553"/>
      <c r="B198" s="553"/>
      <c r="C198" s="553"/>
      <c r="D198" s="553"/>
      <c r="E198" s="553"/>
      <c r="F198" s="553"/>
      <c r="G198" s="553"/>
      <c r="H198" s="786"/>
      <c r="I198" s="553"/>
      <c r="J198" s="556"/>
      <c r="K198" s="556"/>
    </row>
    <row r="199" spans="1:11" ht="17.25" x14ac:dyDescent="0.3">
      <c r="A199" s="553"/>
      <c r="B199" s="553"/>
      <c r="C199" s="553"/>
      <c r="D199" s="553"/>
      <c r="E199" s="553"/>
      <c r="F199" s="553"/>
      <c r="G199" s="553"/>
      <c r="H199" s="786"/>
      <c r="I199" s="553"/>
      <c r="J199" s="556"/>
      <c r="K199" s="556"/>
    </row>
    <row r="200" spans="1:11" ht="17.25" x14ac:dyDescent="0.3">
      <c r="A200" s="553"/>
      <c r="B200" s="553"/>
      <c r="C200" s="553"/>
      <c r="D200" s="553"/>
      <c r="E200" s="553"/>
      <c r="F200" s="553"/>
      <c r="G200" s="553"/>
      <c r="H200" s="786"/>
      <c r="I200" s="553"/>
      <c r="J200" s="556"/>
      <c r="K200" s="556"/>
    </row>
    <row r="201" spans="1:11" ht="17.25" x14ac:dyDescent="0.3">
      <c r="A201" s="553"/>
      <c r="B201" s="553"/>
      <c r="C201" s="553"/>
      <c r="D201" s="553"/>
      <c r="E201" s="553"/>
      <c r="F201" s="553"/>
      <c r="G201" s="553"/>
      <c r="H201" s="786"/>
      <c r="I201" s="553"/>
      <c r="J201" s="556"/>
      <c r="K201" s="556"/>
    </row>
    <row r="202" spans="1:11" ht="17.25" x14ac:dyDescent="0.3">
      <c r="A202" s="553"/>
      <c r="B202" s="553"/>
      <c r="C202" s="553"/>
      <c r="D202" s="553"/>
      <c r="E202" s="553"/>
      <c r="F202" s="553"/>
      <c r="G202" s="553"/>
      <c r="H202" s="786"/>
      <c r="I202" s="553"/>
      <c r="J202" s="556"/>
      <c r="K202" s="556"/>
    </row>
    <row r="203" spans="1:11" ht="17.25" x14ac:dyDescent="0.3">
      <c r="A203" s="553"/>
      <c r="B203" s="553"/>
      <c r="C203" s="553"/>
      <c r="D203" s="553"/>
      <c r="E203" s="553"/>
      <c r="F203" s="553"/>
      <c r="G203" s="553"/>
      <c r="H203" s="786"/>
      <c r="I203" s="553"/>
      <c r="J203" s="556"/>
      <c r="K203" s="556"/>
    </row>
    <row r="204" spans="1:11" ht="17.25" x14ac:dyDescent="0.3">
      <c r="A204" s="553"/>
      <c r="B204" s="553"/>
      <c r="C204" s="553"/>
      <c r="D204" s="553"/>
      <c r="E204" s="553"/>
      <c r="F204" s="553"/>
      <c r="G204" s="553"/>
      <c r="H204" s="786"/>
      <c r="I204" s="553"/>
      <c r="J204" s="556"/>
      <c r="K204" s="556"/>
    </row>
    <row r="205" spans="1:11" ht="17.25" x14ac:dyDescent="0.3">
      <c r="A205" s="553"/>
      <c r="B205" s="553"/>
      <c r="C205" s="553"/>
      <c r="D205" s="553"/>
      <c r="E205" s="553"/>
      <c r="F205" s="553"/>
      <c r="G205" s="553"/>
      <c r="H205" s="786"/>
      <c r="I205" s="553"/>
      <c r="J205" s="556"/>
      <c r="K205" s="556"/>
    </row>
    <row r="206" spans="1:11" ht="17.25" x14ac:dyDescent="0.3">
      <c r="A206" s="553"/>
      <c r="B206" s="553"/>
      <c r="C206" s="553"/>
      <c r="D206" s="553"/>
      <c r="E206" s="553"/>
      <c r="F206" s="553"/>
      <c r="G206" s="553"/>
      <c r="H206" s="786"/>
      <c r="I206" s="553"/>
      <c r="J206" s="556"/>
      <c r="K206" s="556"/>
    </row>
    <row r="207" spans="1:11" ht="17.25" x14ac:dyDescent="0.3">
      <c r="A207" s="553"/>
      <c r="B207" s="553"/>
      <c r="C207" s="553"/>
      <c r="D207" s="553"/>
      <c r="E207" s="553"/>
      <c r="F207" s="553"/>
      <c r="G207" s="553"/>
      <c r="H207" s="786"/>
      <c r="I207" s="553"/>
      <c r="J207" s="556"/>
      <c r="K207" s="556"/>
    </row>
    <row r="208" spans="1:11" ht="17.25" x14ac:dyDescent="0.3">
      <c r="A208" s="553"/>
      <c r="B208" s="553"/>
      <c r="C208" s="553"/>
      <c r="D208" s="553"/>
      <c r="E208" s="553"/>
      <c r="F208" s="553"/>
      <c r="G208" s="553"/>
      <c r="H208" s="786"/>
      <c r="I208" s="553"/>
      <c r="J208" s="556"/>
      <c r="K208" s="556"/>
    </row>
    <row r="209" spans="1:11" ht="17.25" x14ac:dyDescent="0.3">
      <c r="A209" s="553"/>
      <c r="B209" s="553"/>
      <c r="C209" s="553"/>
      <c r="D209" s="553"/>
      <c r="E209" s="553"/>
      <c r="F209" s="553"/>
      <c r="G209" s="553"/>
      <c r="H209" s="786"/>
      <c r="I209" s="553"/>
      <c r="J209" s="556"/>
      <c r="K209" s="556"/>
    </row>
    <row r="210" spans="1:11" ht="17.25" x14ac:dyDescent="0.3">
      <c r="A210" s="553"/>
      <c r="B210" s="553"/>
      <c r="C210" s="553"/>
      <c r="D210" s="553"/>
      <c r="E210" s="553"/>
      <c r="F210" s="553"/>
      <c r="G210" s="553"/>
      <c r="H210" s="786"/>
      <c r="I210" s="553"/>
      <c r="J210" s="556"/>
      <c r="K210" s="556"/>
    </row>
    <row r="211" spans="1:11" ht="17.25" x14ac:dyDescent="0.3">
      <c r="A211" s="553"/>
      <c r="B211" s="553"/>
      <c r="C211" s="553"/>
      <c r="D211" s="553"/>
      <c r="E211" s="553"/>
      <c r="F211" s="553"/>
      <c r="G211" s="553"/>
      <c r="H211" s="786"/>
      <c r="I211" s="553"/>
      <c r="J211" s="556"/>
      <c r="K211" s="556"/>
    </row>
    <row r="212" spans="1:11" ht="17.25" x14ac:dyDescent="0.3">
      <c r="A212" s="553"/>
      <c r="B212" s="553"/>
      <c r="C212" s="553"/>
      <c r="D212" s="553"/>
      <c r="E212" s="553"/>
      <c r="F212" s="553"/>
      <c r="G212" s="553"/>
      <c r="H212" s="786"/>
      <c r="I212" s="553"/>
      <c r="J212" s="556"/>
      <c r="K212" s="556"/>
    </row>
    <row r="213" spans="1:11" ht="17.25" x14ac:dyDescent="0.3">
      <c r="A213" s="553"/>
      <c r="B213" s="553"/>
      <c r="C213" s="553"/>
      <c r="D213" s="553"/>
      <c r="E213" s="553"/>
      <c r="F213" s="553"/>
      <c r="G213" s="553"/>
      <c r="H213" s="786"/>
      <c r="I213" s="553"/>
      <c r="J213" s="556"/>
      <c r="K213" s="556"/>
    </row>
    <row r="214" spans="1:11" ht="17.25" x14ac:dyDescent="0.3">
      <c r="A214" s="553"/>
      <c r="B214" s="553"/>
      <c r="C214" s="553"/>
      <c r="D214" s="553"/>
      <c r="E214" s="553"/>
      <c r="F214" s="553"/>
      <c r="G214" s="553"/>
      <c r="H214" s="786"/>
      <c r="I214" s="553"/>
      <c r="J214" s="556"/>
      <c r="K214" s="556"/>
    </row>
    <row r="215" spans="1:11" ht="17.25" x14ac:dyDescent="0.3">
      <c r="A215" s="553"/>
      <c r="B215" s="553"/>
      <c r="C215" s="553"/>
      <c r="D215" s="553"/>
      <c r="E215" s="553"/>
      <c r="F215" s="553"/>
      <c r="G215" s="553"/>
      <c r="H215" s="786"/>
      <c r="I215" s="553"/>
      <c r="J215" s="556"/>
      <c r="K215" s="556"/>
    </row>
    <row r="216" spans="1:11" ht="17.25" x14ac:dyDescent="0.3">
      <c r="A216" s="553"/>
      <c r="B216" s="553"/>
      <c r="C216" s="553"/>
      <c r="D216" s="553"/>
      <c r="E216" s="553"/>
      <c r="F216" s="553"/>
      <c r="G216" s="553"/>
      <c r="H216" s="786"/>
      <c r="I216" s="553"/>
      <c r="J216" s="556"/>
      <c r="K216" s="556"/>
    </row>
    <row r="217" spans="1:11" ht="17.25" x14ac:dyDescent="0.3">
      <c r="A217" s="553"/>
      <c r="B217" s="553"/>
      <c r="C217" s="553"/>
      <c r="D217" s="553"/>
      <c r="E217" s="553"/>
      <c r="F217" s="553"/>
      <c r="G217" s="553"/>
      <c r="H217" s="786"/>
      <c r="I217" s="553"/>
      <c r="J217" s="556"/>
      <c r="K217" s="556"/>
    </row>
    <row r="218" spans="1:11" ht="17.25" x14ac:dyDescent="0.3">
      <c r="A218" s="553"/>
      <c r="B218" s="553"/>
      <c r="C218" s="553"/>
      <c r="D218" s="553"/>
      <c r="E218" s="553"/>
      <c r="F218" s="553"/>
      <c r="G218" s="553"/>
      <c r="H218" s="786"/>
      <c r="I218" s="553"/>
      <c r="J218" s="556"/>
      <c r="K218" s="556"/>
    </row>
    <row r="219" spans="1:11" ht="17.25" x14ac:dyDescent="0.3">
      <c r="A219" s="553"/>
      <c r="B219" s="553"/>
      <c r="C219" s="553"/>
      <c r="D219" s="553"/>
      <c r="E219" s="553"/>
      <c r="F219" s="553"/>
      <c r="G219" s="553"/>
      <c r="H219" s="786"/>
      <c r="I219" s="553"/>
      <c r="J219" s="556"/>
      <c r="K219" s="556"/>
    </row>
    <row r="220" spans="1:11" ht="17.25" x14ac:dyDescent="0.3">
      <c r="A220" s="553"/>
      <c r="B220" s="553"/>
      <c r="C220" s="553"/>
      <c r="D220" s="553"/>
      <c r="E220" s="553"/>
      <c r="F220" s="553"/>
      <c r="G220" s="553"/>
      <c r="H220" s="786"/>
      <c r="I220" s="553"/>
      <c r="J220" s="556"/>
      <c r="K220" s="556"/>
    </row>
    <row r="221" spans="1:11" ht="17.25" x14ac:dyDescent="0.3">
      <c r="A221" s="553"/>
      <c r="B221" s="553"/>
      <c r="C221" s="553"/>
      <c r="D221" s="553"/>
      <c r="E221" s="553"/>
      <c r="F221" s="553"/>
      <c r="G221" s="553"/>
      <c r="H221" s="786"/>
      <c r="I221" s="553"/>
      <c r="J221" s="556"/>
      <c r="K221" s="556"/>
    </row>
    <row r="222" spans="1:11" ht="17.25" x14ac:dyDescent="0.3">
      <c r="A222" s="553"/>
      <c r="B222" s="553"/>
      <c r="C222" s="553"/>
      <c r="D222" s="553"/>
      <c r="E222" s="553"/>
      <c r="F222" s="553"/>
      <c r="G222" s="553"/>
      <c r="H222" s="786"/>
      <c r="I222" s="553"/>
      <c r="J222" s="556"/>
      <c r="K222" s="556"/>
    </row>
    <row r="223" spans="1:11" ht="17.25" x14ac:dyDescent="0.3">
      <c r="A223" s="553"/>
      <c r="B223" s="553"/>
      <c r="C223" s="553"/>
      <c r="D223" s="553"/>
      <c r="E223" s="553"/>
      <c r="F223" s="553"/>
      <c r="G223" s="553"/>
      <c r="H223" s="786"/>
      <c r="I223" s="553"/>
      <c r="J223" s="556"/>
      <c r="K223" s="556"/>
    </row>
    <row r="224" spans="1:11" ht="17.25" x14ac:dyDescent="0.3">
      <c r="A224" s="553"/>
      <c r="B224" s="553"/>
      <c r="C224" s="553"/>
      <c r="D224" s="553"/>
      <c r="E224" s="553"/>
      <c r="F224" s="553"/>
      <c r="G224" s="553"/>
      <c r="H224" s="786"/>
      <c r="I224" s="553"/>
      <c r="J224" s="556"/>
      <c r="K224" s="556"/>
    </row>
    <row r="225" spans="1:11" ht="17.25" x14ac:dyDescent="0.3">
      <c r="A225" s="553"/>
      <c r="B225" s="553"/>
      <c r="C225" s="553"/>
      <c r="D225" s="553"/>
      <c r="E225" s="553"/>
      <c r="F225" s="553"/>
      <c r="G225" s="553"/>
      <c r="H225" s="786"/>
      <c r="I225" s="553"/>
      <c r="J225" s="556"/>
      <c r="K225" s="556"/>
    </row>
    <row r="226" spans="1:11" ht="17.25" x14ac:dyDescent="0.3">
      <c r="A226" s="553"/>
      <c r="B226" s="553"/>
      <c r="C226" s="553"/>
      <c r="D226" s="553"/>
      <c r="E226" s="553"/>
      <c r="F226" s="553"/>
      <c r="G226" s="553"/>
      <c r="H226" s="786"/>
      <c r="I226" s="553"/>
      <c r="J226" s="556"/>
      <c r="K226" s="556"/>
    </row>
    <row r="227" spans="1:11" ht="17.25" x14ac:dyDescent="0.3">
      <c r="A227" s="553"/>
      <c r="B227" s="553"/>
      <c r="C227" s="553"/>
      <c r="D227" s="553"/>
      <c r="E227" s="553"/>
      <c r="F227" s="553"/>
      <c r="G227" s="553"/>
      <c r="H227" s="786"/>
      <c r="I227" s="553"/>
      <c r="J227" s="556"/>
      <c r="K227" s="556"/>
    </row>
    <row r="228" spans="1:11" ht="17.25" x14ac:dyDescent="0.3">
      <c r="A228" s="553"/>
      <c r="B228" s="553"/>
      <c r="C228" s="553"/>
      <c r="D228" s="553"/>
      <c r="E228" s="553"/>
      <c r="F228" s="553"/>
      <c r="G228" s="553"/>
      <c r="H228" s="786"/>
      <c r="I228" s="553"/>
      <c r="J228" s="556"/>
      <c r="K228" s="556"/>
    </row>
  </sheetData>
  <mergeCells count="12">
    <mergeCell ref="D72:G72"/>
    <mergeCell ref="D51:G51"/>
    <mergeCell ref="D57:G57"/>
    <mergeCell ref="G61:H61"/>
    <mergeCell ref="G62:H62"/>
    <mergeCell ref="D63:H63"/>
    <mergeCell ref="D43:G43"/>
    <mergeCell ref="D8:G8"/>
    <mergeCell ref="D14:G14"/>
    <mergeCell ref="D23:G23"/>
    <mergeCell ref="D29:G29"/>
    <mergeCell ref="D37:G37"/>
  </mergeCells>
  <printOptions horizontalCentered="1"/>
  <pageMargins left="0.78740157480314965" right="0.59055118110236227" top="0.78740157480314965" bottom="0.59055118110236227" header="0" footer="0"/>
  <pageSetup paperSize="9" scale="50" fitToHeight="2" orientation="portrait" r:id="rId1"/>
  <headerFooter alignWithMargins="0"/>
  <rowBreaks count="1" manualBreakCount="1">
    <brk id="67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pageSetUpPr fitToPage="1"/>
  </sheetPr>
  <dimension ref="A1:AI72"/>
  <sheetViews>
    <sheetView showGridLines="0" view="pageBreakPreview" zoomScale="90" zoomScaleNormal="70" zoomScaleSheetLayoutView="90" workbookViewId="0">
      <selection activeCell="E24" sqref="E24"/>
    </sheetView>
  </sheetViews>
  <sheetFormatPr baseColWidth="10" defaultColWidth="11.42578125" defaultRowHeight="16.5" x14ac:dyDescent="0.3"/>
  <cols>
    <col min="1" max="1" width="3.42578125" style="24" customWidth="1"/>
    <col min="2" max="2" width="23.85546875" style="24" customWidth="1"/>
    <col min="3" max="3" width="10.7109375" style="24" customWidth="1"/>
    <col min="4" max="5" width="9.140625" style="24" customWidth="1"/>
    <col min="6" max="6" width="8.7109375" style="24" customWidth="1"/>
    <col min="7" max="7" width="10.7109375" style="24" customWidth="1"/>
    <col min="8" max="8" width="12.5703125" style="24" customWidth="1"/>
    <col min="9" max="9" width="53.42578125" style="24" customWidth="1"/>
    <col min="10" max="10" width="7.140625" style="24" customWidth="1"/>
    <col min="11" max="11" width="5.5703125" style="47" customWidth="1"/>
    <col min="12" max="12" width="18.7109375" style="47" customWidth="1"/>
    <col min="13" max="13" width="23" style="47" customWidth="1"/>
    <col min="14" max="14" width="10" style="47" customWidth="1"/>
    <col min="15" max="15" width="8.85546875" style="47" customWidth="1"/>
    <col min="16" max="16" width="7.7109375" style="47" customWidth="1"/>
    <col min="17" max="17" width="12.28515625" style="47" customWidth="1"/>
    <col min="18" max="18" width="12.28515625" style="47" bestFit="1" customWidth="1"/>
    <col min="19" max="19" width="20.28515625" style="47" bestFit="1" customWidth="1"/>
    <col min="20" max="20" width="25.5703125" style="47" bestFit="1" customWidth="1"/>
    <col min="21" max="21" width="9.140625" style="47" bestFit="1" customWidth="1"/>
    <col min="22" max="22" width="6" style="47" bestFit="1" customWidth="1"/>
    <col min="23" max="23" width="7.28515625" style="47" bestFit="1" customWidth="1"/>
    <col min="24" max="24" width="14.140625" style="47" bestFit="1" customWidth="1"/>
    <col min="25" max="25" width="12.85546875" style="47" bestFit="1" customWidth="1"/>
    <col min="26" max="26" width="18.28515625" style="24" bestFit="1" customWidth="1"/>
    <col min="27" max="27" width="21.7109375" style="24" bestFit="1" customWidth="1"/>
    <col min="28" max="28" width="13.7109375" style="24" bestFit="1" customWidth="1"/>
    <col min="29" max="29" width="23" style="24" bestFit="1" customWidth="1"/>
    <col min="30" max="30" width="8" style="24" customWidth="1"/>
    <col min="31" max="31" width="35.42578125" style="24" bestFit="1" customWidth="1"/>
    <col min="32" max="33" width="9.28515625" style="24" customWidth="1"/>
    <col min="34" max="34" width="8.7109375" style="24" customWidth="1"/>
    <col min="35" max="16384" width="11.42578125" style="24"/>
  </cols>
  <sheetData>
    <row r="1" spans="1:35" ht="17.25" x14ac:dyDescent="0.3">
      <c r="A1" s="341" t="s">
        <v>1183</v>
      </c>
      <c r="B1" s="342"/>
      <c r="C1" s="343"/>
      <c r="D1" s="343"/>
      <c r="E1" s="343"/>
      <c r="F1" s="343"/>
      <c r="G1" s="343"/>
      <c r="H1" s="343"/>
      <c r="I1" s="343"/>
      <c r="J1" s="343"/>
      <c r="K1" s="804"/>
      <c r="L1" s="345"/>
      <c r="M1" s="345"/>
      <c r="N1" s="345"/>
      <c r="O1" s="345"/>
      <c r="P1" s="345"/>
      <c r="Q1" s="345"/>
      <c r="S1" s="514" t="s">
        <v>163</v>
      </c>
      <c r="T1" s="513" t="s">
        <v>294</v>
      </c>
      <c r="AD1" s="346"/>
      <c r="AE1" s="346"/>
      <c r="AF1" s="346"/>
      <c r="AI1" s="346"/>
    </row>
    <row r="2" spans="1:35" x14ac:dyDescent="0.3">
      <c r="A2" s="75"/>
      <c r="B2" s="75"/>
      <c r="C2" s="75"/>
      <c r="D2" s="75"/>
      <c r="E2" s="75"/>
      <c r="F2" s="75"/>
      <c r="G2" s="75"/>
      <c r="H2" s="75"/>
      <c r="I2" s="75"/>
      <c r="J2" s="75"/>
      <c r="K2" s="122"/>
      <c r="L2" s="123"/>
      <c r="M2" s="123"/>
      <c r="N2" s="123"/>
      <c r="O2" s="123"/>
      <c r="P2" s="123"/>
      <c r="Q2" s="123"/>
      <c r="S2" s="514" t="s">
        <v>1112</v>
      </c>
      <c r="T2" s="513" t="s">
        <v>1113</v>
      </c>
      <c r="AF2" s="346"/>
      <c r="AI2" s="346"/>
    </row>
    <row r="3" spans="1:35" x14ac:dyDescent="0.3">
      <c r="A3" s="75"/>
      <c r="B3" s="284" t="s">
        <v>1184</v>
      </c>
      <c r="C3" s="75"/>
      <c r="D3" s="75"/>
      <c r="E3" s="75"/>
      <c r="F3" s="75"/>
      <c r="G3" s="75"/>
      <c r="H3" s="75"/>
      <c r="I3" s="75"/>
      <c r="J3" s="347"/>
      <c r="K3" s="122"/>
      <c r="L3" s="71" t="s">
        <v>1117</v>
      </c>
      <c r="M3" s="47" t="s">
        <v>294</v>
      </c>
      <c r="Q3" s="123"/>
      <c r="AF3" s="346"/>
      <c r="AI3" s="346"/>
    </row>
    <row r="4" spans="1:35" ht="17.25" thickBot="1" x14ac:dyDescent="0.35">
      <c r="A4" s="75"/>
      <c r="B4" s="75"/>
      <c r="C4" s="75"/>
      <c r="D4" s="75"/>
      <c r="E4" s="75"/>
      <c r="F4" s="75"/>
      <c r="G4" s="75"/>
      <c r="H4" s="75"/>
      <c r="I4" s="75"/>
      <c r="J4" s="75"/>
      <c r="K4" s="122"/>
      <c r="L4" s="71" t="s">
        <v>1112</v>
      </c>
      <c r="M4" s="47" t="s">
        <v>1113</v>
      </c>
      <c r="S4" s="2" t="s">
        <v>1083</v>
      </c>
      <c r="T4" s="2" t="s">
        <v>300</v>
      </c>
      <c r="U4" s="2"/>
      <c r="V4" s="2"/>
      <c r="W4" s="2"/>
      <c r="X4" s="2"/>
    </row>
    <row r="5" spans="1:35" x14ac:dyDescent="0.3">
      <c r="A5" s="75"/>
      <c r="B5" s="348" t="s">
        <v>1185</v>
      </c>
      <c r="C5" s="1793" t="s">
        <v>1186</v>
      </c>
      <c r="D5" s="1793" t="s">
        <v>1187</v>
      </c>
      <c r="E5" s="1793" t="s">
        <v>307</v>
      </c>
      <c r="F5" s="1793" t="s">
        <v>1188</v>
      </c>
      <c r="G5" s="1795" t="s">
        <v>1127</v>
      </c>
      <c r="H5" s="75"/>
      <c r="I5" s="75"/>
      <c r="J5" s="75"/>
      <c r="K5" s="122"/>
      <c r="S5" s="2" t="s">
        <v>315</v>
      </c>
      <c r="T5" s="2" t="s">
        <v>305</v>
      </c>
      <c r="U5" s="2" t="s">
        <v>306</v>
      </c>
      <c r="V5" s="2" t="s">
        <v>307</v>
      </c>
      <c r="W5" s="2" t="s">
        <v>308</v>
      </c>
      <c r="X5" s="2" t="s">
        <v>290</v>
      </c>
      <c r="AF5" s="349"/>
      <c r="AG5" s="349"/>
    </row>
    <row r="6" spans="1:35" ht="17.25" thickBot="1" x14ac:dyDescent="0.35">
      <c r="A6" s="75"/>
      <c r="B6" s="350" t="s">
        <v>1189</v>
      </c>
      <c r="C6" s="1794"/>
      <c r="D6" s="1794"/>
      <c r="E6" s="1794"/>
      <c r="F6" s="1794"/>
      <c r="G6" s="1796"/>
      <c r="H6" s="75"/>
      <c r="I6" s="75"/>
      <c r="J6" s="75"/>
      <c r="K6" s="122"/>
      <c r="L6" s="47" t="s">
        <v>1190</v>
      </c>
      <c r="M6" s="47" t="s">
        <v>300</v>
      </c>
      <c r="S6" s="2" t="s">
        <v>292</v>
      </c>
      <c r="T6" s="2">
        <v>5414.2030000000223</v>
      </c>
      <c r="U6" s="2">
        <v>8010.3899999999894</v>
      </c>
      <c r="V6" s="2">
        <v>401.4409999999998</v>
      </c>
      <c r="W6" s="2">
        <v>1015.6900000000012</v>
      </c>
      <c r="X6" s="2">
        <v>14841.724000000011</v>
      </c>
    </row>
    <row r="7" spans="1:35" x14ac:dyDescent="0.3">
      <c r="A7" s="75"/>
      <c r="B7" s="352"/>
      <c r="C7" s="353"/>
      <c r="D7" s="353"/>
      <c r="E7" s="353"/>
      <c r="F7" s="353"/>
      <c r="G7" s="354"/>
      <c r="H7" s="75"/>
      <c r="I7" s="75"/>
      <c r="J7" s="75"/>
      <c r="K7" s="122"/>
      <c r="L7" s="47" t="s">
        <v>315</v>
      </c>
      <c r="M7" s="47" t="s">
        <v>305</v>
      </c>
      <c r="N7" s="47" t="s">
        <v>306</v>
      </c>
      <c r="O7" s="47" t="s">
        <v>307</v>
      </c>
      <c r="P7" s="47" t="s">
        <v>308</v>
      </c>
      <c r="Q7" s="47" t="s">
        <v>290</v>
      </c>
      <c r="S7" s="2" t="s">
        <v>166</v>
      </c>
      <c r="T7" s="2">
        <v>129.90300000000002</v>
      </c>
      <c r="U7" s="2">
        <v>1390.7390000000064</v>
      </c>
      <c r="V7" s="2"/>
      <c r="W7" s="2"/>
      <c r="X7" s="2">
        <v>1520.6420000000064</v>
      </c>
      <c r="AB7" s="351"/>
      <c r="AC7" s="351"/>
      <c r="AE7" s="351"/>
    </row>
    <row r="8" spans="1:35" x14ac:dyDescent="0.3">
      <c r="A8" s="75"/>
      <c r="B8" s="355" t="s">
        <v>1191</v>
      </c>
      <c r="C8" s="356">
        <v>5414.2030000000223</v>
      </c>
      <c r="D8" s="356">
        <v>8010.3899999999894</v>
      </c>
      <c r="E8" s="356">
        <v>401.4409999999998</v>
      </c>
      <c r="F8" s="356">
        <v>1015.6900000000012</v>
      </c>
      <c r="G8" s="357">
        <f>SUM(C8:F8)</f>
        <v>14841.724000000011</v>
      </c>
      <c r="H8" s="75"/>
      <c r="I8" s="75"/>
      <c r="J8" s="75"/>
      <c r="K8" s="122"/>
      <c r="L8" s="47" t="s">
        <v>1115</v>
      </c>
      <c r="M8" s="47">
        <v>5384.4560000000129</v>
      </c>
      <c r="N8" s="47">
        <v>7781.3339999999662</v>
      </c>
      <c r="O8" s="47">
        <v>286.23500000000024</v>
      </c>
      <c r="P8" s="47">
        <v>408.98999999999995</v>
      </c>
      <c r="Q8" s="47">
        <v>13861.014999999979</v>
      </c>
      <c r="S8" s="2" t="s">
        <v>290</v>
      </c>
      <c r="T8" s="2">
        <v>5544.1060000000225</v>
      </c>
      <c r="U8" s="2">
        <v>9401.1289999999954</v>
      </c>
      <c r="V8" s="2">
        <v>401.4409999999998</v>
      </c>
      <c r="W8" s="2">
        <v>1015.6900000000012</v>
      </c>
      <c r="X8" s="2">
        <v>16362.366000000018</v>
      </c>
      <c r="AB8" s="351"/>
      <c r="AC8" s="351"/>
      <c r="AE8" s="351"/>
      <c r="AF8" s="351"/>
      <c r="AG8" s="351"/>
      <c r="AH8" s="351"/>
    </row>
    <row r="9" spans="1:35" x14ac:dyDescent="0.3">
      <c r="A9" s="75"/>
      <c r="B9" s="358"/>
      <c r="C9" s="359"/>
      <c r="D9" s="359"/>
      <c r="E9" s="359"/>
      <c r="F9" s="360"/>
      <c r="G9" s="361">
        <f>+G8/G13</f>
        <v>0.90706466289777377</v>
      </c>
      <c r="H9" s="75"/>
      <c r="I9" s="75"/>
      <c r="J9" s="75"/>
      <c r="K9" s="122"/>
      <c r="L9" s="47" t="s">
        <v>1171</v>
      </c>
      <c r="M9" s="47">
        <v>129.90299999999993</v>
      </c>
      <c r="N9" s="47">
        <v>1349.4510000000005</v>
      </c>
      <c r="Q9" s="47">
        <v>1479.3540000000005</v>
      </c>
      <c r="AB9" s="351"/>
      <c r="AC9" s="351"/>
      <c r="AE9" s="351"/>
      <c r="AF9" s="351"/>
      <c r="AG9" s="351"/>
      <c r="AH9" s="351"/>
    </row>
    <row r="10" spans="1:35" x14ac:dyDescent="0.3">
      <c r="A10" s="75"/>
      <c r="B10" s="362"/>
      <c r="C10" s="363"/>
      <c r="D10" s="363"/>
      <c r="E10" s="363"/>
      <c r="F10" s="364"/>
      <c r="G10" s="365"/>
      <c r="H10" s="75"/>
      <c r="I10" s="75"/>
      <c r="J10" s="75"/>
      <c r="K10" s="122"/>
      <c r="L10" s="47" t="s">
        <v>290</v>
      </c>
      <c r="M10" s="47">
        <v>5514.3590000000131</v>
      </c>
      <c r="N10" s="47">
        <v>9130.7849999999671</v>
      </c>
      <c r="O10" s="47">
        <v>286.23500000000024</v>
      </c>
      <c r="P10" s="47">
        <v>408.98999999999995</v>
      </c>
      <c r="Q10" s="47">
        <v>15340.368999999981</v>
      </c>
      <c r="AB10" s="351"/>
      <c r="AC10" s="351"/>
      <c r="AE10" s="351"/>
      <c r="AF10" s="351"/>
      <c r="AG10" s="351"/>
      <c r="AH10" s="351"/>
    </row>
    <row r="11" spans="1:35" x14ac:dyDescent="0.3">
      <c r="A11" s="75"/>
      <c r="B11" s="355" t="s">
        <v>1192</v>
      </c>
      <c r="C11" s="356">
        <v>129.90300000000002</v>
      </c>
      <c r="D11" s="356">
        <v>1390.7390000000064</v>
      </c>
      <c r="E11" s="356"/>
      <c r="F11" s="356"/>
      <c r="G11" s="357">
        <f>SUM(C11:F11)</f>
        <v>1520.6420000000064</v>
      </c>
      <c r="H11" s="75"/>
      <c r="I11" s="75"/>
      <c r="J11" s="75"/>
      <c r="K11" s="122"/>
      <c r="AB11" s="351"/>
      <c r="AC11" s="351"/>
      <c r="AE11" s="351"/>
      <c r="AF11" s="351"/>
      <c r="AG11" s="351"/>
      <c r="AH11" s="351"/>
    </row>
    <row r="12" spans="1:35" x14ac:dyDescent="0.3">
      <c r="A12" s="75"/>
      <c r="B12" s="366"/>
      <c r="C12" s="367"/>
      <c r="D12" s="367"/>
      <c r="E12" s="367"/>
      <c r="F12" s="368"/>
      <c r="G12" s="361">
        <f>+G11/G13</f>
        <v>9.293533710222622E-2</v>
      </c>
      <c r="H12" s="75"/>
      <c r="I12" s="75"/>
      <c r="J12" s="75"/>
      <c r="K12" s="122"/>
      <c r="L12" s="123"/>
      <c r="M12" s="123"/>
      <c r="N12" s="123"/>
      <c r="O12" s="123"/>
      <c r="P12" s="123"/>
      <c r="Q12" s="123"/>
      <c r="AB12" s="351"/>
      <c r="AC12" s="351"/>
      <c r="AE12" s="351"/>
      <c r="AF12" s="351"/>
      <c r="AG12" s="351"/>
    </row>
    <row r="13" spans="1:35" x14ac:dyDescent="0.3">
      <c r="A13" s="75"/>
      <c r="B13" s="369" t="s">
        <v>1193</v>
      </c>
      <c r="C13" s="370">
        <f>+C8+C11</f>
        <v>5544.1060000000225</v>
      </c>
      <c r="D13" s="370">
        <f>+D8+D11</f>
        <v>9401.1289999999954</v>
      </c>
      <c r="E13" s="370">
        <f>+E8+E11</f>
        <v>401.4409999999998</v>
      </c>
      <c r="F13" s="370">
        <f>+F8+F11</f>
        <v>1015.6900000000012</v>
      </c>
      <c r="G13" s="371">
        <f>+G8+G11</f>
        <v>16362.366000000018</v>
      </c>
      <c r="H13" s="75"/>
      <c r="I13" s="75"/>
      <c r="J13" s="75"/>
      <c r="K13" s="122"/>
      <c r="L13" s="123"/>
      <c r="M13" s="123"/>
      <c r="N13" s="123"/>
      <c r="O13" s="123"/>
      <c r="P13" s="123"/>
      <c r="Q13" s="123"/>
      <c r="AB13" s="351"/>
      <c r="AC13" s="351"/>
      <c r="AE13" s="351"/>
      <c r="AF13" s="351"/>
      <c r="AG13" s="351"/>
      <c r="AH13" s="351"/>
    </row>
    <row r="14" spans="1:35" ht="17.25" thickBot="1" x14ac:dyDescent="0.35">
      <c r="A14" s="75"/>
      <c r="B14" s="372"/>
      <c r="C14" s="373">
        <f>+C13/$G$13</f>
        <v>0.33883278249612658</v>
      </c>
      <c r="D14" s="373">
        <f>+D13/$G$13</f>
        <v>0.5745580437450174</v>
      </c>
      <c r="E14" s="373">
        <f>+E13/$G$13</f>
        <v>2.4534410243604095E-2</v>
      </c>
      <c r="F14" s="373">
        <f>+F13/$G$13</f>
        <v>6.2074763515252013E-2</v>
      </c>
      <c r="G14" s="374"/>
      <c r="H14" s="75"/>
      <c r="I14" s="75"/>
      <c r="J14" s="75"/>
      <c r="K14" s="122"/>
      <c r="Q14" s="123"/>
      <c r="AB14" s="351"/>
      <c r="AC14" s="351"/>
      <c r="AE14" s="351"/>
      <c r="AF14" s="351"/>
      <c r="AG14" s="351"/>
      <c r="AH14" s="351"/>
    </row>
    <row r="15" spans="1:35" x14ac:dyDescent="0.3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122"/>
      <c r="Q15" s="123"/>
      <c r="AB15" s="351"/>
      <c r="AC15" s="351"/>
      <c r="AE15" s="351"/>
      <c r="AF15" s="351"/>
      <c r="AG15" s="351"/>
    </row>
    <row r="16" spans="1:35" x14ac:dyDescent="0.3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122"/>
      <c r="Q16" s="123"/>
      <c r="AB16" s="351"/>
      <c r="AC16" s="351"/>
      <c r="AE16" s="351"/>
    </row>
    <row r="17" spans="1:33" x14ac:dyDescent="0.3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122"/>
      <c r="Q17" s="123"/>
      <c r="AB17" s="351"/>
      <c r="AC17" s="351"/>
      <c r="AE17" s="351"/>
    </row>
    <row r="18" spans="1:33" x14ac:dyDescent="0.3">
      <c r="A18" s="75"/>
      <c r="B18" s="75"/>
      <c r="C18" s="75"/>
      <c r="D18" s="75"/>
      <c r="E18" s="75"/>
      <c r="F18" s="75"/>
      <c r="G18" s="375"/>
      <c r="H18" s="75"/>
      <c r="I18" s="75"/>
      <c r="J18" s="75"/>
      <c r="K18" s="122"/>
      <c r="Q18" s="123"/>
      <c r="AB18" s="351"/>
      <c r="AC18" s="351"/>
      <c r="AE18" s="351"/>
      <c r="AF18" s="351"/>
      <c r="AG18" s="351"/>
    </row>
    <row r="19" spans="1:33" x14ac:dyDescent="0.3">
      <c r="A19" s="75"/>
      <c r="B19" s="75"/>
      <c r="C19" s="75"/>
      <c r="D19" s="75"/>
      <c r="E19" s="75"/>
      <c r="F19" s="75"/>
      <c r="G19" s="376"/>
      <c r="H19" s="75"/>
      <c r="I19" s="75"/>
      <c r="J19" s="75"/>
      <c r="K19" s="122"/>
      <c r="Q19" s="123"/>
      <c r="AE19" s="351"/>
    </row>
    <row r="20" spans="1:33" ht="16.5" customHeight="1" x14ac:dyDescent="0.3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122"/>
      <c r="Q20" s="123"/>
      <c r="AE20" s="351"/>
      <c r="AF20" s="351"/>
      <c r="AG20" s="351"/>
    </row>
    <row r="21" spans="1:33" ht="16.5" customHeight="1" x14ac:dyDescent="0.3">
      <c r="A21" s="75"/>
      <c r="B21" s="75"/>
      <c r="C21" s="75"/>
      <c r="D21" s="75"/>
      <c r="E21" s="75"/>
      <c r="F21" s="75"/>
      <c r="G21" s="377"/>
      <c r="H21" s="75"/>
      <c r="I21" s="75"/>
      <c r="J21" s="75"/>
      <c r="K21" s="122"/>
      <c r="Q21" s="123"/>
      <c r="AE21" s="351"/>
      <c r="AF21" s="351"/>
      <c r="AG21" s="351"/>
    </row>
    <row r="22" spans="1:33" ht="16.5" customHeight="1" x14ac:dyDescent="0.3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122"/>
      <c r="P22" s="123"/>
      <c r="Q22" s="123"/>
      <c r="AE22" s="351"/>
    </row>
    <row r="23" spans="1:33" ht="16.5" customHeight="1" x14ac:dyDescent="0.3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122"/>
      <c r="P23" s="123"/>
      <c r="Q23" s="123"/>
      <c r="AE23" s="351"/>
    </row>
    <row r="24" spans="1:33" ht="16.5" customHeight="1" x14ac:dyDescent="0.3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122"/>
      <c r="L24" s="123"/>
      <c r="M24" s="123"/>
      <c r="P24" s="123"/>
      <c r="Q24" s="123"/>
      <c r="AE24" s="351"/>
    </row>
    <row r="25" spans="1:33" ht="16.5" customHeight="1" x14ac:dyDescent="0.3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122"/>
      <c r="L25" s="123"/>
      <c r="M25" s="123"/>
      <c r="N25" s="123"/>
      <c r="O25" s="123"/>
      <c r="P25" s="123"/>
      <c r="Q25" s="123"/>
      <c r="AE25" s="351"/>
    </row>
    <row r="26" spans="1:33" ht="16.5" customHeight="1" x14ac:dyDescent="0.3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122"/>
      <c r="L26" s="123"/>
      <c r="M26" s="123"/>
      <c r="N26" s="123"/>
      <c r="O26" s="123"/>
      <c r="P26" s="123"/>
      <c r="Q26" s="123"/>
      <c r="AE26" s="351"/>
    </row>
    <row r="27" spans="1:33" x14ac:dyDescent="0.3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122"/>
      <c r="L27" s="71" t="s">
        <v>1117</v>
      </c>
      <c r="M27" s="47" t="s">
        <v>294</v>
      </c>
      <c r="N27" s="123"/>
      <c r="O27" s="123"/>
      <c r="P27" s="123"/>
      <c r="Q27" s="123"/>
      <c r="S27" s="514" t="s">
        <v>163</v>
      </c>
      <c r="T27" s="513" t="s">
        <v>294</v>
      </c>
      <c r="Y27" s="123"/>
      <c r="AE27" s="351"/>
    </row>
    <row r="28" spans="1:33" x14ac:dyDescent="0.3">
      <c r="A28" s="75"/>
      <c r="B28" s="378" t="s">
        <v>1194</v>
      </c>
      <c r="C28" s="75"/>
      <c r="D28" s="75"/>
      <c r="E28" s="75"/>
      <c r="F28" s="75"/>
      <c r="G28" s="75"/>
      <c r="H28" s="75"/>
      <c r="I28" s="75"/>
      <c r="J28" s="75"/>
      <c r="K28" s="122"/>
      <c r="L28" s="71" t="s">
        <v>1112</v>
      </c>
      <c r="M28" s="47" t="s">
        <v>1113</v>
      </c>
      <c r="S28" s="514" t="s">
        <v>1112</v>
      </c>
      <c r="T28" s="513" t="s">
        <v>1113</v>
      </c>
      <c r="AE28" s="351"/>
    </row>
    <row r="29" spans="1:33" ht="16.5" customHeight="1" thickBot="1" x14ac:dyDescent="0.35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122"/>
      <c r="AE29" s="351"/>
    </row>
    <row r="30" spans="1:33" x14ac:dyDescent="0.3">
      <c r="A30" s="75"/>
      <c r="B30" s="348" t="s">
        <v>1185</v>
      </c>
      <c r="C30" s="1793" t="s">
        <v>1186</v>
      </c>
      <c r="D30" s="1793" t="s">
        <v>1187</v>
      </c>
      <c r="E30" s="1793" t="s">
        <v>307</v>
      </c>
      <c r="F30" s="1793" t="s">
        <v>1188</v>
      </c>
      <c r="G30" s="1795" t="s">
        <v>1127</v>
      </c>
      <c r="H30" s="75"/>
      <c r="I30" s="75"/>
      <c r="J30" s="75"/>
      <c r="K30" s="122"/>
      <c r="L30" s="47" t="s">
        <v>1190</v>
      </c>
      <c r="M30" s="47" t="s">
        <v>300</v>
      </c>
      <c r="S30" s="2" t="s">
        <v>1083</v>
      </c>
      <c r="T30" s="2" t="s">
        <v>300</v>
      </c>
      <c r="U30" s="2"/>
      <c r="V30" s="2"/>
      <c r="W30" s="2"/>
      <c r="X30" s="2"/>
      <c r="AE30" s="351"/>
    </row>
    <row r="31" spans="1:33" ht="17.25" thickBot="1" x14ac:dyDescent="0.35">
      <c r="A31" s="75"/>
      <c r="B31" s="350" t="s">
        <v>1195</v>
      </c>
      <c r="C31" s="1794"/>
      <c r="D31" s="1794"/>
      <c r="E31" s="1794"/>
      <c r="F31" s="1794"/>
      <c r="G31" s="1796"/>
      <c r="H31" s="75"/>
      <c r="I31" s="75"/>
      <c r="J31" s="75"/>
      <c r="K31" s="122"/>
      <c r="L31" s="47" t="s">
        <v>315</v>
      </c>
      <c r="M31" s="47" t="s">
        <v>305</v>
      </c>
      <c r="N31" s="47" t="s">
        <v>306</v>
      </c>
      <c r="O31" s="47" t="s">
        <v>307</v>
      </c>
      <c r="P31" s="47" t="s">
        <v>308</v>
      </c>
      <c r="Q31" s="47" t="s">
        <v>290</v>
      </c>
      <c r="S31" s="2" t="s">
        <v>315</v>
      </c>
      <c r="T31" s="2" t="s">
        <v>305</v>
      </c>
      <c r="U31" s="2" t="s">
        <v>306</v>
      </c>
      <c r="V31" s="2" t="s">
        <v>307</v>
      </c>
      <c r="W31" s="2" t="s">
        <v>308</v>
      </c>
      <c r="X31" s="2" t="s">
        <v>290</v>
      </c>
      <c r="AE31" s="351"/>
    </row>
    <row r="32" spans="1:33" x14ac:dyDescent="0.3">
      <c r="A32" s="75"/>
      <c r="B32" s="352"/>
      <c r="C32" s="353"/>
      <c r="D32" s="353"/>
      <c r="E32" s="353"/>
      <c r="F32" s="353"/>
      <c r="G32" s="354"/>
      <c r="H32" s="75"/>
      <c r="I32" s="75"/>
      <c r="J32" s="75"/>
      <c r="K32" s="122"/>
      <c r="L32" s="47" t="s">
        <v>1196</v>
      </c>
      <c r="M32" s="47">
        <v>5401.5219999999981</v>
      </c>
      <c r="N32" s="47">
        <v>7768.5670000000073</v>
      </c>
      <c r="O32" s="47">
        <v>286.22500000000025</v>
      </c>
      <c r="P32" s="47">
        <v>408.28999999999991</v>
      </c>
      <c r="Q32" s="47">
        <v>13864.604000000005</v>
      </c>
      <c r="S32" s="2" t="s">
        <v>1196</v>
      </c>
      <c r="T32" s="2">
        <v>5436.6680000000042</v>
      </c>
      <c r="U32" s="2">
        <v>8009.8369999999904</v>
      </c>
      <c r="V32" s="2">
        <v>401.43099999999981</v>
      </c>
      <c r="W32" s="2">
        <v>1014.9900000000011</v>
      </c>
      <c r="X32" s="2">
        <v>14862.925999999996</v>
      </c>
      <c r="AE32" s="351"/>
    </row>
    <row r="33" spans="1:31" x14ac:dyDescent="0.3">
      <c r="A33" s="75"/>
      <c r="B33" s="379" t="s">
        <v>1196</v>
      </c>
      <c r="C33" s="356">
        <v>5436.6680000000042</v>
      </c>
      <c r="D33" s="356">
        <v>8009.8369999999904</v>
      </c>
      <c r="E33" s="356">
        <v>401.43099999999981</v>
      </c>
      <c r="F33" s="356">
        <v>1014.9900000000011</v>
      </c>
      <c r="G33" s="357">
        <f>SUM(C33:F33)</f>
        <v>14862.925999999996</v>
      </c>
      <c r="H33" s="75"/>
      <c r="I33" s="75"/>
      <c r="J33" s="75"/>
      <c r="K33" s="122"/>
      <c r="L33" s="47" t="s">
        <v>1197</v>
      </c>
      <c r="M33" s="47">
        <v>112.83699999999983</v>
      </c>
      <c r="N33" s="47">
        <v>1362.2180000000028</v>
      </c>
      <c r="O33" s="47">
        <v>0.01</v>
      </c>
      <c r="P33" s="47">
        <v>0.7</v>
      </c>
      <c r="Q33" s="47">
        <v>1475.7650000000026</v>
      </c>
      <c r="S33" s="2" t="s">
        <v>1197</v>
      </c>
      <c r="T33" s="2">
        <v>107.4379999999999</v>
      </c>
      <c r="U33" s="2">
        <v>1391.2920000000026</v>
      </c>
      <c r="V33" s="2">
        <v>0.01</v>
      </c>
      <c r="W33" s="2">
        <v>0.7</v>
      </c>
      <c r="X33" s="2">
        <v>1499.4400000000026</v>
      </c>
      <c r="AE33" s="351"/>
    </row>
    <row r="34" spans="1:31" x14ac:dyDescent="0.3">
      <c r="A34" s="75"/>
      <c r="B34" s="358"/>
      <c r="C34" s="359"/>
      <c r="D34" s="359"/>
      <c r="E34" s="359"/>
      <c r="F34" s="360"/>
      <c r="G34" s="361">
        <f>+G33/$G$38</f>
        <v>0.90836044127114612</v>
      </c>
      <c r="H34" s="75"/>
      <c r="I34" s="75"/>
      <c r="J34" s="75"/>
      <c r="K34" s="122"/>
      <c r="L34" s="47" t="s">
        <v>290</v>
      </c>
      <c r="M34" s="47">
        <v>5514.3589999999976</v>
      </c>
      <c r="N34" s="47">
        <v>9130.7850000000108</v>
      </c>
      <c r="O34" s="47">
        <v>286.23500000000024</v>
      </c>
      <c r="P34" s="47">
        <v>408.9899999999999</v>
      </c>
      <c r="Q34" s="47">
        <v>15340.369000000008</v>
      </c>
      <c r="S34" s="2" t="s">
        <v>290</v>
      </c>
      <c r="T34" s="2">
        <v>5544.1060000000043</v>
      </c>
      <c r="U34" s="2">
        <v>9401.1289999999935</v>
      </c>
      <c r="V34" s="2">
        <v>401.4409999999998</v>
      </c>
      <c r="W34" s="2">
        <v>1015.6900000000012</v>
      </c>
      <c r="X34" s="2">
        <v>16362.365999999998</v>
      </c>
      <c r="AE34" s="351"/>
    </row>
    <row r="35" spans="1:31" x14ac:dyDescent="0.3">
      <c r="A35" s="75"/>
      <c r="B35" s="362"/>
      <c r="C35" s="363"/>
      <c r="D35" s="363"/>
      <c r="E35" s="363"/>
      <c r="F35" s="364"/>
      <c r="G35" s="365"/>
      <c r="H35" s="75"/>
      <c r="I35" s="75"/>
      <c r="J35" s="75"/>
      <c r="K35" s="122"/>
      <c r="AE35" s="351"/>
    </row>
    <row r="36" spans="1:31" ht="16.5" customHeight="1" x14ac:dyDescent="0.3">
      <c r="A36" s="75"/>
      <c r="B36" s="379" t="s">
        <v>1198</v>
      </c>
      <c r="C36" s="356">
        <v>107.4379999999999</v>
      </c>
      <c r="D36" s="356">
        <v>1391.2920000000026</v>
      </c>
      <c r="E36" s="356">
        <v>0.01</v>
      </c>
      <c r="F36" s="356">
        <v>0.7</v>
      </c>
      <c r="G36" s="357">
        <f>SUM(C36:F36)</f>
        <v>1499.4400000000026</v>
      </c>
      <c r="H36" s="75"/>
      <c r="I36" s="75"/>
      <c r="J36" s="75"/>
      <c r="K36" s="122"/>
      <c r="L36" s="123"/>
      <c r="M36" s="123"/>
      <c r="N36" s="123"/>
      <c r="O36" s="123"/>
      <c r="P36" s="123"/>
      <c r="Q36" s="123"/>
    </row>
    <row r="37" spans="1:31" ht="16.5" customHeight="1" x14ac:dyDescent="0.3">
      <c r="A37" s="75"/>
      <c r="B37" s="366"/>
      <c r="C37" s="367"/>
      <c r="D37" s="367"/>
      <c r="E37" s="367"/>
      <c r="F37" s="368"/>
      <c r="G37" s="361">
        <f>+G36/$G$38</f>
        <v>9.1639558728853932E-2</v>
      </c>
      <c r="H37" s="75"/>
      <c r="I37" s="75"/>
      <c r="J37" s="75"/>
      <c r="K37" s="122"/>
      <c r="L37" s="123"/>
      <c r="M37" s="123"/>
      <c r="N37" s="123"/>
      <c r="O37" s="123"/>
      <c r="P37" s="123"/>
      <c r="Q37" s="123"/>
    </row>
    <row r="38" spans="1:31" ht="16.5" customHeight="1" x14ac:dyDescent="0.3">
      <c r="A38" s="75"/>
      <c r="B38" s="379" t="s">
        <v>1193</v>
      </c>
      <c r="C38" s="370">
        <f>+C33+C36</f>
        <v>5544.1060000000043</v>
      </c>
      <c r="D38" s="370">
        <f>+D33+D36</f>
        <v>9401.1289999999935</v>
      </c>
      <c r="E38" s="370">
        <f>+E33+E36</f>
        <v>401.4409999999998</v>
      </c>
      <c r="F38" s="370">
        <f>+F33+F36</f>
        <v>1015.6900000000012</v>
      </c>
      <c r="G38" s="371">
        <f>+G33+G36</f>
        <v>16362.365999999998</v>
      </c>
      <c r="H38" s="75"/>
      <c r="I38" s="75"/>
      <c r="J38" s="75"/>
      <c r="K38" s="122"/>
      <c r="L38" s="123"/>
      <c r="M38" s="123"/>
      <c r="N38" s="123"/>
      <c r="O38" s="123"/>
      <c r="P38" s="123"/>
      <c r="Q38" s="123"/>
    </row>
    <row r="39" spans="1:31" ht="16.5" customHeight="1" thickBot="1" x14ac:dyDescent="0.35">
      <c r="A39" s="75"/>
      <c r="B39" s="372"/>
      <c r="C39" s="373">
        <f>+C38/$G$38</f>
        <v>0.33883278249612586</v>
      </c>
      <c r="D39" s="373">
        <f>+D38/$G$38</f>
        <v>0.57455804374501795</v>
      </c>
      <c r="E39" s="373">
        <f>+E38/$G$38</f>
        <v>2.4534410243604126E-2</v>
      </c>
      <c r="F39" s="373">
        <f>+F38/$G$38</f>
        <v>6.2074763515252089E-2</v>
      </c>
      <c r="G39" s="374"/>
      <c r="H39" s="75"/>
      <c r="I39" s="75"/>
      <c r="J39" s="75"/>
      <c r="K39" s="122"/>
      <c r="L39" s="123"/>
      <c r="M39" s="123"/>
      <c r="N39" s="123"/>
      <c r="O39" s="123"/>
      <c r="P39" s="123"/>
      <c r="Q39" s="123"/>
    </row>
    <row r="40" spans="1:31" ht="16.5" customHeight="1" x14ac:dyDescent="0.3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122"/>
      <c r="L40" s="123"/>
      <c r="M40" s="123"/>
      <c r="N40" s="123"/>
      <c r="O40" s="123"/>
      <c r="P40" s="123"/>
      <c r="Q40" s="123"/>
    </row>
    <row r="41" spans="1:31" ht="16.5" customHeight="1" x14ac:dyDescent="0.3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122"/>
      <c r="L41" s="123"/>
      <c r="M41" s="123"/>
      <c r="N41" s="123"/>
      <c r="O41" s="123"/>
      <c r="P41" s="123"/>
      <c r="Q41" s="123"/>
    </row>
    <row r="42" spans="1:31" ht="16.5" customHeight="1" x14ac:dyDescent="0.3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122"/>
      <c r="L42" s="123"/>
      <c r="M42" s="123"/>
      <c r="N42" s="123"/>
      <c r="O42" s="123"/>
      <c r="P42" s="123"/>
      <c r="Q42" s="123"/>
    </row>
    <row r="43" spans="1:31" ht="16.5" customHeight="1" x14ac:dyDescent="0.3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122"/>
      <c r="L43" s="123"/>
      <c r="M43" s="123"/>
      <c r="N43" s="123"/>
      <c r="O43" s="123"/>
      <c r="P43" s="123"/>
      <c r="Q43" s="123"/>
    </row>
    <row r="44" spans="1:31" ht="16.5" customHeight="1" x14ac:dyDescent="0.3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122"/>
      <c r="L44" s="123"/>
      <c r="M44" s="123"/>
      <c r="N44" s="123"/>
      <c r="O44" s="123"/>
      <c r="P44" s="123"/>
      <c r="Q44" s="123"/>
    </row>
    <row r="45" spans="1:31" ht="16.5" customHeight="1" x14ac:dyDescent="0.3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122"/>
      <c r="L45" s="123"/>
      <c r="M45" s="123"/>
      <c r="N45" s="123"/>
      <c r="O45" s="123"/>
      <c r="P45" s="123"/>
      <c r="Q45" s="123"/>
    </row>
    <row r="46" spans="1:31" ht="16.5" customHeight="1" x14ac:dyDescent="0.3">
      <c r="A46" s="75"/>
      <c r="B46" s="380"/>
      <c r="C46" s="380"/>
      <c r="D46" s="380"/>
      <c r="E46" s="380"/>
      <c r="F46" s="75"/>
      <c r="G46" s="75"/>
      <c r="H46" s="75"/>
      <c r="I46" s="75"/>
      <c r="J46" s="75"/>
      <c r="K46" s="122"/>
      <c r="L46" s="123"/>
      <c r="M46" s="123"/>
      <c r="N46" s="123"/>
      <c r="O46" s="123"/>
      <c r="P46" s="123"/>
      <c r="Q46" s="123"/>
    </row>
    <row r="47" spans="1:31" ht="16.5" customHeight="1" x14ac:dyDescent="0.3">
      <c r="A47" s="75"/>
      <c r="B47" s="380"/>
      <c r="C47" s="380"/>
      <c r="D47" s="380"/>
      <c r="E47" s="380"/>
      <c r="F47" s="75"/>
      <c r="G47" s="75"/>
      <c r="H47" s="75"/>
      <c r="I47" s="75"/>
      <c r="J47" s="75"/>
      <c r="K47" s="122"/>
      <c r="L47" s="123"/>
      <c r="M47" s="123"/>
      <c r="N47" s="123"/>
      <c r="O47" s="123"/>
      <c r="P47" s="123"/>
      <c r="Q47" s="123"/>
    </row>
    <row r="48" spans="1:31" ht="16.5" customHeight="1" x14ac:dyDescent="0.3">
      <c r="A48" s="75"/>
      <c r="B48" s="380"/>
      <c r="C48" s="380"/>
      <c r="D48" s="380"/>
      <c r="E48" s="380"/>
      <c r="F48" s="75"/>
      <c r="G48" s="75"/>
      <c r="H48" s="75"/>
      <c r="I48" s="75"/>
      <c r="J48" s="75"/>
      <c r="K48" s="122"/>
      <c r="L48" s="123"/>
      <c r="M48" s="123"/>
      <c r="N48" s="123"/>
      <c r="O48" s="123"/>
      <c r="P48" s="123"/>
      <c r="Q48" s="123"/>
    </row>
    <row r="49" spans="1:25" ht="16.5" customHeight="1" x14ac:dyDescent="0.3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122"/>
      <c r="L49" s="123"/>
      <c r="M49" s="123"/>
      <c r="N49" s="123"/>
      <c r="O49" s="123"/>
      <c r="P49" s="123"/>
      <c r="Q49" s="123"/>
    </row>
    <row r="50" spans="1:25" ht="16.5" customHeight="1" x14ac:dyDescent="0.3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122"/>
      <c r="L50" s="123"/>
      <c r="M50" s="123"/>
      <c r="N50" s="123"/>
      <c r="O50" s="123"/>
      <c r="P50" s="123"/>
      <c r="Q50" s="123"/>
    </row>
    <row r="51" spans="1:25" x14ac:dyDescent="0.3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122"/>
      <c r="L51" s="71" t="s">
        <v>1117</v>
      </c>
      <c r="M51" s="47" t="s">
        <v>294</v>
      </c>
      <c r="N51" s="123"/>
      <c r="O51" s="123"/>
      <c r="P51" s="123"/>
      <c r="Q51" s="123"/>
      <c r="S51" s="514" t="s">
        <v>163</v>
      </c>
      <c r="T51" s="513" t="s">
        <v>294</v>
      </c>
    </row>
    <row r="52" spans="1:25" x14ac:dyDescent="0.3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122"/>
      <c r="L52" s="71" t="s">
        <v>1199</v>
      </c>
      <c r="M52" s="47" t="s">
        <v>294</v>
      </c>
      <c r="P52" s="123"/>
      <c r="Q52" s="123"/>
      <c r="S52" s="514" t="s">
        <v>1112</v>
      </c>
      <c r="T52" s="513" t="s">
        <v>1113</v>
      </c>
    </row>
    <row r="53" spans="1:25" x14ac:dyDescent="0.3">
      <c r="A53" s="75"/>
      <c r="B53" s="378" t="s">
        <v>1200</v>
      </c>
      <c r="C53" s="75"/>
      <c r="D53" s="75"/>
      <c r="E53" s="75"/>
      <c r="F53" s="75"/>
      <c r="G53" s="75"/>
      <c r="H53" s="75"/>
      <c r="I53" s="75"/>
      <c r="J53" s="75"/>
      <c r="K53" s="122"/>
      <c r="L53" s="71" t="s">
        <v>1112</v>
      </c>
      <c r="M53" s="47" t="s">
        <v>1113</v>
      </c>
      <c r="Q53" s="123"/>
    </row>
    <row r="54" spans="1:25" ht="17.25" thickBot="1" x14ac:dyDescent="0.35">
      <c r="A54" s="75"/>
      <c r="B54" s="381"/>
      <c r="C54" s="75"/>
      <c r="D54" s="75"/>
      <c r="E54" s="75"/>
      <c r="F54" s="75"/>
      <c r="G54" s="75"/>
      <c r="H54" s="75"/>
      <c r="I54" s="75"/>
      <c r="J54" s="75"/>
      <c r="K54" s="122"/>
      <c r="Q54" s="123"/>
      <c r="S54" s="2" t="s">
        <v>1083</v>
      </c>
      <c r="T54" s="2" t="s">
        <v>300</v>
      </c>
      <c r="U54" s="2"/>
      <c r="V54" s="2"/>
    </row>
    <row r="55" spans="1:25" x14ac:dyDescent="0.3">
      <c r="A55" s="75"/>
      <c r="B55" s="398" t="s">
        <v>1195</v>
      </c>
      <c r="C55" s="1797" t="s">
        <v>1196</v>
      </c>
      <c r="D55" s="1798" t="s">
        <v>1198</v>
      </c>
      <c r="E55" s="1799"/>
      <c r="F55" s="1798" t="s">
        <v>1127</v>
      </c>
      <c r="G55" s="1802"/>
      <c r="H55" s="75"/>
      <c r="I55" s="75"/>
      <c r="J55" s="75"/>
      <c r="K55" s="122"/>
      <c r="L55" s="47" t="s">
        <v>1190</v>
      </c>
      <c r="M55" s="47" t="s">
        <v>300</v>
      </c>
      <c r="S55" s="2" t="s">
        <v>315</v>
      </c>
      <c r="T55" s="2" t="s">
        <v>1196</v>
      </c>
      <c r="U55" s="2" t="s">
        <v>1197</v>
      </c>
      <c r="V55" s="2" t="s">
        <v>290</v>
      </c>
    </row>
    <row r="56" spans="1:25" ht="17.25" thickBot="1" x14ac:dyDescent="0.35">
      <c r="A56" s="75"/>
      <c r="B56" s="399" t="s">
        <v>1189</v>
      </c>
      <c r="C56" s="1794"/>
      <c r="D56" s="1800"/>
      <c r="E56" s="1801"/>
      <c r="F56" s="1800"/>
      <c r="G56" s="1803"/>
      <c r="H56" s="75"/>
      <c r="I56" s="75"/>
      <c r="J56" s="75"/>
      <c r="K56" s="122"/>
      <c r="L56" s="47" t="s">
        <v>315</v>
      </c>
      <c r="M56" s="47" t="s">
        <v>1196</v>
      </c>
      <c r="N56" s="47" t="s">
        <v>1197</v>
      </c>
      <c r="O56" s="47" t="s">
        <v>290</v>
      </c>
      <c r="S56" s="2" t="s">
        <v>292</v>
      </c>
      <c r="T56" s="2">
        <v>14595.858999999935</v>
      </c>
      <c r="U56" s="2">
        <v>245.86499999999791</v>
      </c>
      <c r="V56" s="2">
        <v>14841.723999999933</v>
      </c>
      <c r="X56" s="805">
        <v>0.98343420211829846</v>
      </c>
      <c r="Y56" s="805">
        <v>1.6565797881701549E-2</v>
      </c>
    </row>
    <row r="57" spans="1:25" x14ac:dyDescent="0.3">
      <c r="A57" s="75"/>
      <c r="B57" s="382"/>
      <c r="C57" s="353"/>
      <c r="D57" s="1804"/>
      <c r="E57" s="1805"/>
      <c r="F57" s="310"/>
      <c r="G57" s="383"/>
      <c r="H57" s="75"/>
      <c r="I57" s="75"/>
      <c r="J57" s="75"/>
      <c r="K57" s="122"/>
      <c r="L57" s="47" t="s">
        <v>1115</v>
      </c>
      <c r="M57" s="47">
        <v>13620.116999999746</v>
      </c>
      <c r="N57" s="47">
        <v>240.897999999999</v>
      </c>
      <c r="O57" s="47">
        <v>13861.014999999745</v>
      </c>
      <c r="S57" s="2" t="s">
        <v>166</v>
      </c>
      <c r="T57" s="2">
        <v>267.06699999999978</v>
      </c>
      <c r="U57" s="2">
        <v>1253.5750000000089</v>
      </c>
      <c r="V57" s="2">
        <v>1520.6420000000087</v>
      </c>
      <c r="X57" s="805">
        <v>0.17562779405014345</v>
      </c>
      <c r="Y57" s="805">
        <v>0.8243722059498565</v>
      </c>
    </row>
    <row r="58" spans="1:25" x14ac:dyDescent="0.3">
      <c r="A58" s="75"/>
      <c r="B58" s="384" t="s">
        <v>1191</v>
      </c>
      <c r="C58" s="356">
        <f>+T56</f>
        <v>14595.858999999935</v>
      </c>
      <c r="D58" s="1806">
        <f>+U56</f>
        <v>245.86499999999791</v>
      </c>
      <c r="E58" s="1807"/>
      <c r="F58" s="1808">
        <f>+C58+D58</f>
        <v>14841.723999999933</v>
      </c>
      <c r="G58" s="1809"/>
      <c r="H58" s="75"/>
      <c r="I58" s="75"/>
      <c r="J58" s="75"/>
      <c r="K58" s="122"/>
      <c r="L58" s="47" t="s">
        <v>1171</v>
      </c>
      <c r="M58" s="47">
        <v>244.48700000000034</v>
      </c>
      <c r="N58" s="47">
        <v>1234.86700000001</v>
      </c>
      <c r="O58" s="47">
        <v>1479.3540000000069</v>
      </c>
      <c r="S58" s="2" t="s">
        <v>290</v>
      </c>
      <c r="T58" s="2">
        <v>14862.925999999934</v>
      </c>
      <c r="U58" s="2">
        <v>1499.4400000000069</v>
      </c>
      <c r="V58" s="2">
        <v>16362.365999999942</v>
      </c>
    </row>
    <row r="59" spans="1:25" x14ac:dyDescent="0.3">
      <c r="A59" s="75"/>
      <c r="B59" s="385"/>
      <c r="C59" s="359"/>
      <c r="D59" s="1816"/>
      <c r="E59" s="1817"/>
      <c r="F59" s="1818">
        <f>+F58/F63</f>
        <v>0.90706466289777321</v>
      </c>
      <c r="G59" s="1819"/>
      <c r="H59" s="75"/>
      <c r="I59" s="75"/>
      <c r="J59" s="75"/>
      <c r="K59" s="122"/>
      <c r="L59" s="47" t="s">
        <v>290</v>
      </c>
      <c r="M59" s="47">
        <v>13864.603999999747</v>
      </c>
      <c r="N59" s="47">
        <v>1475.7650000000058</v>
      </c>
      <c r="O59" s="47">
        <v>15340.368999999751</v>
      </c>
    </row>
    <row r="60" spans="1:25" x14ac:dyDescent="0.3">
      <c r="A60" s="75"/>
      <c r="B60" s="386"/>
      <c r="C60" s="363"/>
      <c r="D60" s="1820"/>
      <c r="E60" s="1821"/>
      <c r="F60" s="387"/>
      <c r="G60" s="388"/>
      <c r="H60" s="75"/>
      <c r="I60" s="75"/>
      <c r="J60" s="75"/>
      <c r="K60" s="122"/>
      <c r="Q60" s="123"/>
    </row>
    <row r="61" spans="1:25" ht="16.5" customHeight="1" x14ac:dyDescent="0.3">
      <c r="A61" s="75"/>
      <c r="B61" s="384" t="s">
        <v>1192</v>
      </c>
      <c r="C61" s="356">
        <f>+T57</f>
        <v>267.06699999999978</v>
      </c>
      <c r="D61" s="1806">
        <f>+U57</f>
        <v>1253.5750000000089</v>
      </c>
      <c r="E61" s="1807"/>
      <c r="F61" s="1808">
        <f>+C61+D61</f>
        <v>1520.6420000000087</v>
      </c>
      <c r="G61" s="1809"/>
      <c r="H61" s="75"/>
      <c r="I61" s="75"/>
      <c r="J61" s="75"/>
      <c r="K61" s="122"/>
      <c r="L61" s="389">
        <v>0.98236610291934734</v>
      </c>
      <c r="M61" s="389">
        <v>0.1632360165744533</v>
      </c>
      <c r="N61" s="123"/>
      <c r="O61" s="123"/>
      <c r="P61" s="123"/>
      <c r="Q61" s="123"/>
      <c r="T61" s="805"/>
      <c r="U61" s="805"/>
    </row>
    <row r="62" spans="1:25" ht="16.5" customHeight="1" x14ac:dyDescent="0.3">
      <c r="A62" s="75"/>
      <c r="B62" s="390"/>
      <c r="C62" s="367"/>
      <c r="D62" s="1822"/>
      <c r="E62" s="1823"/>
      <c r="F62" s="1818">
        <f>+F61/F63</f>
        <v>9.2935337102226789E-2</v>
      </c>
      <c r="G62" s="1819"/>
      <c r="H62" s="75"/>
      <c r="I62" s="75"/>
      <c r="J62" s="75"/>
      <c r="K62" s="122"/>
      <c r="L62" s="389">
        <v>1.7633897080652633E-2</v>
      </c>
      <c r="M62" s="389">
        <v>0.83676398342554892</v>
      </c>
      <c r="N62" s="123"/>
      <c r="O62" s="123"/>
      <c r="P62" s="123"/>
      <c r="Q62" s="123"/>
      <c r="T62" s="805"/>
      <c r="U62" s="805"/>
    </row>
    <row r="63" spans="1:25" ht="16.5" customHeight="1" x14ac:dyDescent="0.3">
      <c r="A63" s="75"/>
      <c r="B63" s="391" t="s">
        <v>1193</v>
      </c>
      <c r="C63" s="392">
        <f>+C58+C61</f>
        <v>14862.925999999934</v>
      </c>
      <c r="D63" s="1810">
        <f>+D58+D61</f>
        <v>1499.4400000000069</v>
      </c>
      <c r="E63" s="1811"/>
      <c r="F63" s="1812">
        <f>+F61+F58</f>
        <v>16362.365999999942</v>
      </c>
      <c r="G63" s="1813"/>
      <c r="H63" s="75"/>
      <c r="I63" s="75"/>
      <c r="J63" s="75"/>
      <c r="K63" s="122"/>
      <c r="L63" s="123"/>
      <c r="M63" s="123"/>
      <c r="N63" s="123"/>
      <c r="O63" s="123"/>
      <c r="P63" s="123"/>
      <c r="Q63" s="123"/>
    </row>
    <row r="64" spans="1:25" ht="16.5" customHeight="1" thickBot="1" x14ac:dyDescent="0.35">
      <c r="A64" s="75"/>
      <c r="B64" s="333"/>
      <c r="C64" s="393">
        <f>+C63/F63</f>
        <v>0.90836044127114546</v>
      </c>
      <c r="D64" s="1814">
        <f>+D63/F63</f>
        <v>9.16395587288545E-2</v>
      </c>
      <c r="E64" s="1815"/>
      <c r="F64" s="314"/>
      <c r="G64" s="395"/>
      <c r="H64" s="75"/>
      <c r="I64" s="75"/>
      <c r="J64" s="75"/>
      <c r="K64" s="122"/>
      <c r="L64" s="123"/>
      <c r="M64" s="123"/>
      <c r="N64" s="123"/>
      <c r="O64" s="123"/>
      <c r="P64" s="123"/>
      <c r="Q64" s="123"/>
    </row>
    <row r="65" spans="1:17" x14ac:dyDescent="0.3">
      <c r="A65" s="75"/>
      <c r="B65" s="75"/>
      <c r="C65" s="396"/>
      <c r="D65" s="396"/>
      <c r="E65" s="396"/>
      <c r="F65" s="75"/>
      <c r="G65" s="75"/>
      <c r="H65" s="75"/>
      <c r="I65" s="75"/>
      <c r="J65" s="75"/>
      <c r="K65" s="122"/>
      <c r="L65" s="123"/>
      <c r="M65" s="123"/>
      <c r="N65" s="123"/>
      <c r="O65" s="123"/>
      <c r="P65" s="123"/>
      <c r="Q65" s="123"/>
    </row>
    <row r="66" spans="1:17" x14ac:dyDescent="0.3">
      <c r="A66" s="75"/>
      <c r="B66" s="75"/>
      <c r="C66" s="396"/>
      <c r="D66" s="396"/>
      <c r="E66" s="396"/>
      <c r="F66" s="75"/>
      <c r="G66" s="75"/>
      <c r="H66" s="75"/>
      <c r="I66" s="75"/>
      <c r="J66" s="75"/>
      <c r="K66" s="122"/>
      <c r="L66" s="123"/>
      <c r="M66" s="123"/>
      <c r="N66" s="123"/>
      <c r="O66" s="123"/>
      <c r="P66" s="123"/>
      <c r="Q66" s="123"/>
    </row>
    <row r="67" spans="1:17" x14ac:dyDescent="0.3">
      <c r="A67" s="75"/>
      <c r="B67" s="75"/>
      <c r="C67" s="75"/>
      <c r="D67" s="75"/>
      <c r="E67" s="396"/>
      <c r="F67" s="75"/>
      <c r="G67" s="75"/>
      <c r="H67" s="75"/>
      <c r="I67" s="75"/>
      <c r="J67" s="75"/>
      <c r="K67" s="122"/>
      <c r="L67" s="123"/>
      <c r="M67" s="123"/>
      <c r="N67" s="123"/>
      <c r="O67" s="123"/>
      <c r="P67" s="123"/>
      <c r="Q67" s="123"/>
    </row>
    <row r="68" spans="1:17" x14ac:dyDescent="0.3">
      <c r="A68" s="75"/>
      <c r="B68" s="380"/>
      <c r="C68" s="380"/>
      <c r="D68" s="75"/>
      <c r="E68" s="396"/>
      <c r="F68" s="396"/>
      <c r="G68" s="75"/>
      <c r="H68" s="75"/>
      <c r="I68" s="75"/>
      <c r="J68" s="75"/>
      <c r="K68" s="122"/>
      <c r="L68" s="123"/>
      <c r="M68" s="123"/>
      <c r="N68" s="123"/>
      <c r="O68" s="123"/>
      <c r="P68" s="123"/>
      <c r="Q68" s="123"/>
    </row>
    <row r="69" spans="1:17" x14ac:dyDescent="0.3">
      <c r="A69" s="75"/>
      <c r="B69" s="380"/>
      <c r="C69" s="380"/>
      <c r="D69" s="75"/>
      <c r="E69" s="396"/>
      <c r="F69" s="75"/>
      <c r="G69" s="75"/>
      <c r="H69" s="75"/>
      <c r="I69" s="75"/>
      <c r="J69" s="75"/>
      <c r="K69" s="122"/>
      <c r="L69" s="123"/>
      <c r="M69" s="123"/>
      <c r="N69" s="123"/>
      <c r="O69" s="123"/>
      <c r="P69" s="123"/>
      <c r="Q69" s="123"/>
    </row>
    <row r="70" spans="1:17" x14ac:dyDescent="0.3">
      <c r="A70" s="75"/>
      <c r="B70" s="75"/>
      <c r="C70" s="396"/>
      <c r="D70" s="396"/>
      <c r="E70" s="396"/>
      <c r="F70" s="396"/>
      <c r="G70" s="75"/>
      <c r="H70" s="75"/>
      <c r="I70" s="75"/>
      <c r="J70" s="75"/>
      <c r="K70" s="122"/>
      <c r="L70" s="123"/>
      <c r="M70" s="123"/>
      <c r="N70" s="123"/>
      <c r="O70" s="123"/>
      <c r="P70" s="123"/>
      <c r="Q70" s="123"/>
    </row>
    <row r="71" spans="1:17" x14ac:dyDescent="0.3">
      <c r="A71" s="75"/>
      <c r="B71" s="75"/>
      <c r="C71" s="396"/>
      <c r="D71" s="396"/>
      <c r="E71" s="396"/>
      <c r="F71" s="75"/>
      <c r="G71" s="75"/>
      <c r="H71" s="75"/>
      <c r="I71" s="75"/>
      <c r="J71" s="75"/>
      <c r="K71" s="122"/>
      <c r="L71" s="123"/>
      <c r="M71" s="123"/>
      <c r="N71" s="123"/>
      <c r="O71" s="123"/>
      <c r="P71" s="123"/>
      <c r="Q71" s="123"/>
    </row>
    <row r="72" spans="1:17" x14ac:dyDescent="0.3">
      <c r="A72" s="75"/>
      <c r="B72" s="75"/>
      <c r="C72" s="75"/>
      <c r="D72" s="397"/>
      <c r="E72" s="397"/>
      <c r="F72" s="75"/>
      <c r="G72" s="75"/>
      <c r="H72" s="75"/>
      <c r="I72" s="75"/>
      <c r="J72" s="75"/>
      <c r="K72" s="122"/>
      <c r="L72" s="123"/>
      <c r="M72" s="123"/>
      <c r="N72" s="123"/>
      <c r="O72" s="123"/>
      <c r="P72" s="123"/>
      <c r="Q72" s="123"/>
    </row>
  </sheetData>
  <mergeCells count="26">
    <mergeCell ref="D63:E63"/>
    <mergeCell ref="F63:G63"/>
    <mergeCell ref="D64:E64"/>
    <mergeCell ref="D59:E59"/>
    <mergeCell ref="F59:G59"/>
    <mergeCell ref="D60:E60"/>
    <mergeCell ref="D61:E61"/>
    <mergeCell ref="F61:G61"/>
    <mergeCell ref="D62:E62"/>
    <mergeCell ref="F62:G62"/>
    <mergeCell ref="C55:C56"/>
    <mergeCell ref="D55:E56"/>
    <mergeCell ref="F55:G56"/>
    <mergeCell ref="D57:E57"/>
    <mergeCell ref="D58:E58"/>
    <mergeCell ref="F58:G58"/>
    <mergeCell ref="C5:C6"/>
    <mergeCell ref="D5:D6"/>
    <mergeCell ref="E5:E6"/>
    <mergeCell ref="F5:F6"/>
    <mergeCell ref="G5:G6"/>
    <mergeCell ref="C30:C31"/>
    <mergeCell ref="D30:D31"/>
    <mergeCell ref="E30:E31"/>
    <mergeCell ref="F30:F31"/>
    <mergeCell ref="G30:G31"/>
  </mergeCells>
  <pageMargins left="0.78740157480314965" right="0.59055118110236215" top="0.78740157480314965" bottom="0.59055118110236215" header="0.31496062992125984" footer="0.31496062992125984"/>
  <pageSetup paperSize="9" scale="58" orientation="portrait" r:id="rId1"/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55</vt:i4>
      </vt:variant>
    </vt:vector>
  </HeadingPairs>
  <TitlesOfParts>
    <vt:vector size="93" baseType="lpstr">
      <vt:lpstr>3.1</vt:lpstr>
      <vt:lpstr>3.1.2</vt:lpstr>
      <vt:lpstr>3.2.1</vt:lpstr>
      <vt:lpstr>3.2.1.2 y 3.2.1.3</vt:lpstr>
      <vt:lpstr>3.2.2.1 - 3.2.2.2</vt:lpstr>
      <vt:lpstr>3.2.2.3</vt:lpstr>
      <vt:lpstr>3.2.3.1</vt:lpstr>
      <vt:lpstr>3.2.3.2</vt:lpstr>
      <vt:lpstr>3.3.1</vt:lpstr>
      <vt:lpstr>3.3.2.1 (PI)</vt:lpstr>
      <vt:lpstr>3.3.2.1 (Graf)</vt:lpstr>
      <vt:lpstr>3.3.2.2 (PI)</vt:lpstr>
      <vt:lpstr>3.3.2.2 (Graf) y 3.3.2.3</vt:lpstr>
      <vt:lpstr>3.4.1 PE</vt:lpstr>
      <vt:lpstr>3.4.2.1 (PE)</vt:lpstr>
      <vt:lpstr>3.4.2.1 (Graf)</vt:lpstr>
      <vt:lpstr>3.4.2.2</vt:lpstr>
      <vt:lpstr>3.4.2.2 - 3.4.2.3</vt:lpstr>
      <vt:lpstr>3.5.1</vt:lpstr>
      <vt:lpstr>3.5.2.1</vt:lpstr>
      <vt:lpstr>3.5.2.1 GRAF</vt:lpstr>
      <vt:lpstr>3.5.2.2</vt:lpstr>
      <vt:lpstr>3.5.2.2 - 3.5.2.3</vt:lpstr>
      <vt:lpstr>3.5.3.1.1</vt:lpstr>
      <vt:lpstr>3.5.3.1.1 GRAF</vt:lpstr>
      <vt:lpstr>3.5.3.1.2</vt:lpstr>
      <vt:lpstr>3.5.3.1.3</vt:lpstr>
      <vt:lpstr>3.5.3.2.1</vt:lpstr>
      <vt:lpstr>3.5.3.2.1 Graf</vt:lpstr>
      <vt:lpstr>3.5.3.2.2</vt:lpstr>
      <vt:lpstr>3.5.3.2.2 Graf</vt:lpstr>
      <vt:lpstr>3.6.1 - 3.6.2</vt:lpstr>
      <vt:lpstr>3.6.3</vt:lpstr>
      <vt:lpstr>3.6.3.2</vt:lpstr>
      <vt:lpstr>3.6.3.2.3.1</vt:lpstr>
      <vt:lpstr>3.6.3.2.3.2</vt:lpstr>
      <vt:lpstr>3.6.3.2.4</vt:lpstr>
      <vt:lpstr>3.6.3.2.5</vt:lpstr>
      <vt:lpstr>'3.1'!Área_de_impresión</vt:lpstr>
      <vt:lpstr>'3.1.2'!Área_de_impresión</vt:lpstr>
      <vt:lpstr>'3.2.1'!Área_de_impresión</vt:lpstr>
      <vt:lpstr>'3.2.1.2 y 3.2.1.3'!Área_de_impresión</vt:lpstr>
      <vt:lpstr>'3.2.2.1 - 3.2.2.2'!Área_de_impresión</vt:lpstr>
      <vt:lpstr>'3.2.2.3'!Área_de_impresión</vt:lpstr>
      <vt:lpstr>'3.2.3.1'!Área_de_impresión</vt:lpstr>
      <vt:lpstr>'3.2.3.2'!Área_de_impresión</vt:lpstr>
      <vt:lpstr>'3.3.1'!Área_de_impresión</vt:lpstr>
      <vt:lpstr>'3.3.2.1 (Graf)'!Área_de_impresión</vt:lpstr>
      <vt:lpstr>'3.3.2.1 (PI)'!Área_de_impresión</vt:lpstr>
      <vt:lpstr>'3.3.2.2 (Graf) y 3.3.2.3'!Área_de_impresión</vt:lpstr>
      <vt:lpstr>'3.3.2.2 (PI)'!Área_de_impresión</vt:lpstr>
      <vt:lpstr>'3.4.1 PE'!Área_de_impresión</vt:lpstr>
      <vt:lpstr>'3.4.2.1 (Graf)'!Área_de_impresión</vt:lpstr>
      <vt:lpstr>'3.4.2.1 (PE)'!Área_de_impresión</vt:lpstr>
      <vt:lpstr>'3.4.2.2'!Área_de_impresión</vt:lpstr>
      <vt:lpstr>'3.4.2.2 - 3.4.2.3'!Área_de_impresión</vt:lpstr>
      <vt:lpstr>'3.5.1'!Área_de_impresión</vt:lpstr>
      <vt:lpstr>'3.5.2.1'!Área_de_impresión</vt:lpstr>
      <vt:lpstr>'3.5.2.1 GRAF'!Área_de_impresión</vt:lpstr>
      <vt:lpstr>'3.5.2.2'!Área_de_impresión</vt:lpstr>
      <vt:lpstr>'3.5.2.2 - 3.5.2.3'!Área_de_impresión</vt:lpstr>
      <vt:lpstr>'3.5.3.1.1'!Área_de_impresión</vt:lpstr>
      <vt:lpstr>'3.5.3.1.1 GRAF'!Área_de_impresión</vt:lpstr>
      <vt:lpstr>'3.5.3.1.2'!Área_de_impresión</vt:lpstr>
      <vt:lpstr>'3.5.3.1.3'!Área_de_impresión</vt:lpstr>
      <vt:lpstr>'3.5.3.2.1'!Área_de_impresión</vt:lpstr>
      <vt:lpstr>'3.5.3.2.1 Graf'!Área_de_impresión</vt:lpstr>
      <vt:lpstr>'3.5.3.2.2'!Área_de_impresión</vt:lpstr>
      <vt:lpstr>'3.5.3.2.2 Graf'!Área_de_impresión</vt:lpstr>
      <vt:lpstr>'3.6.1 - 3.6.2'!Área_de_impresión</vt:lpstr>
      <vt:lpstr>'3.6.3'!Área_de_impresión</vt:lpstr>
      <vt:lpstr>'3.6.3.2'!Área_de_impresión</vt:lpstr>
      <vt:lpstr>'3.6.3.2.3.1'!Área_de_impresión</vt:lpstr>
      <vt:lpstr>'3.6.3.2.3.2'!Área_de_impresión</vt:lpstr>
      <vt:lpstr>'3.6.3.2.4'!Área_de_impresión</vt:lpstr>
      <vt:lpstr>'3.6.3.2.5'!Área_de_impresión</vt:lpstr>
      <vt:lpstr>'3.1'!Títulos_a_imprimir</vt:lpstr>
      <vt:lpstr>'3.2.1'!Títulos_a_imprimir</vt:lpstr>
      <vt:lpstr>'3.2.1.2 y 3.2.1.3'!Títulos_a_imprimir</vt:lpstr>
      <vt:lpstr>'3.2.2.1 - 3.2.2.2'!Títulos_a_imprimir</vt:lpstr>
      <vt:lpstr>'3.2.3.1'!Títulos_a_imprimir</vt:lpstr>
      <vt:lpstr>'3.3.2.1 (PI)'!Títulos_a_imprimir</vt:lpstr>
      <vt:lpstr>'3.3.2.2 (PI)'!Títulos_a_imprimir</vt:lpstr>
      <vt:lpstr>'3.4.2.2'!Títulos_a_imprimir</vt:lpstr>
      <vt:lpstr>'3.5.2.1'!Títulos_a_imprimir</vt:lpstr>
      <vt:lpstr>'3.5.2.2'!Títulos_a_imprimir</vt:lpstr>
      <vt:lpstr>'3.5.3.1.1'!Títulos_a_imprimir</vt:lpstr>
      <vt:lpstr>'3.5.3.1.2'!Títulos_a_imprimir</vt:lpstr>
      <vt:lpstr>'3.5.3.2.1'!Títulos_a_imprimir</vt:lpstr>
      <vt:lpstr>'3.5.3.2.2'!Títulos_a_imprimir</vt:lpstr>
      <vt:lpstr>'3.6.3.2.3.1'!Títulos_a_imprimir</vt:lpstr>
      <vt:lpstr>'3.6.3.2.3.2'!Títulos_a_imprimir</vt:lpstr>
      <vt:lpstr>'3.6.3.2.5'!Títulos_a_imprimir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Anival</dc:creator>
  <cp:lastModifiedBy>Neyra Vilca Anival Wenceslao</cp:lastModifiedBy>
  <cp:lastPrinted>2025-01-22T16:30:35Z</cp:lastPrinted>
  <dcterms:created xsi:type="dcterms:W3CDTF">2021-04-11T04:16:38Z</dcterms:created>
  <dcterms:modified xsi:type="dcterms:W3CDTF">2025-01-23T23:08:40Z</dcterms:modified>
</cp:coreProperties>
</file>