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Y:\dpe\DOC_DIFUSION\ANUARIOS\ANUARIO 2023\04. Capitulo 4 Transmision 2023\"/>
    </mc:Choice>
  </mc:AlternateContent>
  <xr:revisionPtr revIDLastSave="0" documentId="13_ncr:1_{ADEC3E10-2FB2-457C-8F93-F6B865131BDC}" xr6:coauthVersionLast="47" xr6:coauthVersionMax="47" xr10:uidLastSave="{00000000-0000-0000-0000-000000000000}"/>
  <bookViews>
    <workbookView xWindow="14220" yWindow="0" windowWidth="24210" windowHeight="15600" tabRatio="523" xr2:uid="{00000000-000D-0000-FFFF-FFFF00000000}"/>
  </bookViews>
  <sheets>
    <sheet name="4.1" sheetId="17" r:id="rId1"/>
    <sheet name="4.2" sheetId="13" r:id="rId2"/>
    <sheet name="4.3" sheetId="14" r:id="rId3"/>
    <sheet name="4.4" sheetId="16" r:id="rId4"/>
  </sheets>
  <externalReferences>
    <externalReference r:id="rId5"/>
    <externalReference r:id="rId6"/>
  </externalReferences>
  <definedNames>
    <definedName name="_xlnm._FilterDatabase" localSheetId="3" hidden="1">'4.4'!$B$3:$J$41</definedName>
    <definedName name="AMAZONAS" localSheetId="3">#REF!</definedName>
    <definedName name="AMAZONAS">#REF!</definedName>
    <definedName name="ANCASH" localSheetId="3">#REF!</definedName>
    <definedName name="ANCASH">#REF!</definedName>
    <definedName name="APURIMAC" localSheetId="3">#REF!</definedName>
    <definedName name="APURIMAC">#REF!</definedName>
    <definedName name="_xlnm.Print_Area" localSheetId="0">'4.1'!$A$1:$F$30</definedName>
    <definedName name="_xlnm.Print_Area" localSheetId="1">'4.2'!$A$1:$H$117</definedName>
    <definedName name="_xlnm.Print_Area" localSheetId="2">'4.3'!$A$1:$H$73</definedName>
    <definedName name="_xlnm.Print_Area" localSheetId="3">'4.4'!$A$1:$J$96</definedName>
    <definedName name="AREQUIPA" localSheetId="3">#REF!</definedName>
    <definedName name="AREQUIPA">#REF!</definedName>
    <definedName name="AYACUCHO">[1]X_DEPA!#REF!</definedName>
    <definedName name="CAJAMARCA" localSheetId="3">#REF!</definedName>
    <definedName name="CAJAMARCA">#REF!</definedName>
    <definedName name="CUSCO" localSheetId="3">#REF!</definedName>
    <definedName name="CUSCO">#REF!</definedName>
    <definedName name="ESTADO" localSheetId="3">#REF!</definedName>
    <definedName name="ESTADO">#REF!</definedName>
    <definedName name="HUANCAVELICA" localSheetId="3">#REF!</definedName>
    <definedName name="HUANCAVELICA">#REF!</definedName>
    <definedName name="HUANUCO" localSheetId="3">#REF!</definedName>
    <definedName name="HUANUCO">#REF!</definedName>
    <definedName name="ICA" localSheetId="3">#REF!</definedName>
    <definedName name="ICA">#REF!</definedName>
    <definedName name="JUNIN" localSheetId="3">#REF!</definedName>
    <definedName name="JUNIN">#REF!</definedName>
    <definedName name="LA_LIBERTAD" localSheetId="3">#REF!</definedName>
    <definedName name="LA_LIBERTAD">#REF!</definedName>
    <definedName name="LAMBAYEQUE" localSheetId="3">#REF!</definedName>
    <definedName name="LAMBAYEQUE">#REF!</definedName>
    <definedName name="LIMA" localSheetId="3">#REF!</definedName>
    <definedName name="LIMA">#REF!</definedName>
    <definedName name="LIMA_I">[1]X_DEPA!#REF!</definedName>
    <definedName name="LIMA_II">[1]X_DEPA!#REF!</definedName>
    <definedName name="LORETO" localSheetId="3">#REF!</definedName>
    <definedName name="LORETO">#REF!</definedName>
    <definedName name="MADRE_DIOS" localSheetId="3">#REF!</definedName>
    <definedName name="MADRE_DIOS">#REF!</definedName>
    <definedName name="MOQUEGUA" localSheetId="3">#REF!</definedName>
    <definedName name="MOQUEGUA">#REF!</definedName>
    <definedName name="PARTICIP" localSheetId="3">#REF!</definedName>
    <definedName name="PARTICIP">[2]Participación!$J$43:$S$94</definedName>
    <definedName name="PASCO" localSheetId="3">#REF!</definedName>
    <definedName name="PASCO">#REF!</definedName>
    <definedName name="PIURA" localSheetId="3">#REF!</definedName>
    <definedName name="PIURA">#REF!</definedName>
    <definedName name="PIURA_I">[1]X_DEPA!#REF!</definedName>
    <definedName name="PRINCIPALES" localSheetId="3">#REF!</definedName>
    <definedName name="PRINCIPALES">[2]Participación!$AP$2:$BA$37</definedName>
    <definedName name="PUNO" localSheetId="3">#REF!</definedName>
    <definedName name="PUNO">#REF!</definedName>
    <definedName name="SAN_MARTIN" localSheetId="3">#REF!</definedName>
    <definedName name="SAN_MARTIN">#REF!</definedName>
    <definedName name="TACNA" localSheetId="3">#REF!</definedName>
    <definedName name="TACNA">#REF!</definedName>
    <definedName name="TOTAL" localSheetId="3">#REF!</definedName>
    <definedName name="TOTAL">#REF!</definedName>
    <definedName name="TUMBES" localSheetId="3">#REF!</definedName>
    <definedName name="TUMBES">#REF!</definedName>
    <definedName name="UCAYALI" localSheetId="3">#REF!</definedName>
    <definedName name="UCAYALI">#REF!</definedName>
  </definedNames>
  <calcPr calcId="181029"/>
</workbook>
</file>

<file path=xl/calcChain.xml><?xml version="1.0" encoding="utf-8"?>
<calcChain xmlns="http://schemas.openxmlformats.org/spreadsheetml/2006/main">
  <c r="I63" i="16" l="1"/>
  <c r="C29" i="17"/>
  <c r="C28" i="17"/>
  <c r="M13" i="13" l="1"/>
  <c r="N13" i="13"/>
  <c r="O13" i="13"/>
  <c r="L13" i="13"/>
  <c r="F16" i="14" l="1"/>
  <c r="F14" i="14"/>
  <c r="D16" i="14"/>
  <c r="D14" i="14"/>
  <c r="F12" i="14"/>
  <c r="E12" i="14"/>
  <c r="D12" i="14"/>
  <c r="F10" i="14"/>
  <c r="E10" i="14"/>
  <c r="D8" i="14"/>
  <c r="C12" i="14"/>
  <c r="C8" i="14"/>
  <c r="E86" i="13"/>
  <c r="D88" i="13"/>
  <c r="D86" i="13"/>
  <c r="D84" i="13"/>
  <c r="D80" i="13"/>
  <c r="F48" i="13"/>
  <c r="F46" i="13"/>
  <c r="D48" i="13"/>
  <c r="D46" i="13"/>
  <c r="F44" i="13"/>
  <c r="E44" i="13"/>
  <c r="D44" i="13"/>
  <c r="F42" i="13"/>
  <c r="E42" i="13"/>
  <c r="D40" i="13"/>
  <c r="C44" i="13"/>
  <c r="C40" i="13"/>
  <c r="F8" i="13"/>
  <c r="E8" i="13"/>
  <c r="J41" i="16" l="1"/>
  <c r="K11" i="14" l="1"/>
  <c r="M11" i="14"/>
  <c r="D90" i="13" l="1"/>
  <c r="E90" i="13"/>
  <c r="Q44" i="13" l="1"/>
  <c r="Q43" i="13" l="1"/>
  <c r="Q42" i="13"/>
  <c r="Q41" i="13"/>
  <c r="Q40" i="13"/>
  <c r="I69" i="16"/>
  <c r="I67" i="16"/>
  <c r="I62" i="16"/>
  <c r="I53" i="16"/>
  <c r="M84" i="16" s="1"/>
  <c r="O11" i="14"/>
  <c r="K10" i="14"/>
  <c r="L10" i="14"/>
  <c r="M10" i="14"/>
  <c r="N10" i="14"/>
  <c r="O10" i="14"/>
  <c r="L11" i="14"/>
  <c r="N11" i="14"/>
  <c r="I64" i="16" l="1"/>
  <c r="I57" i="16"/>
  <c r="I56" i="16" l="1"/>
  <c r="M87" i="16" s="1"/>
  <c r="I49" i="16"/>
  <c r="C8" i="17" l="1"/>
  <c r="C9" i="17" s="1"/>
  <c r="C10" i="17" s="1"/>
  <c r="C11" i="17" s="1"/>
  <c r="C12" i="17" s="1"/>
  <c r="C13" i="17" s="1"/>
  <c r="C14" i="17" s="1"/>
  <c r="C15" i="17" s="1"/>
  <c r="C16" i="17" s="1"/>
  <c r="C17" i="17" s="1"/>
  <c r="C18" i="17" s="1"/>
  <c r="C19" i="17" s="1"/>
  <c r="C20" i="17" s="1"/>
  <c r="C21" i="17" s="1"/>
  <c r="C22" i="17" l="1"/>
  <c r="C23" i="17" s="1"/>
  <c r="C24" i="17" s="1"/>
  <c r="C25" i="17" s="1"/>
  <c r="C26" i="17" s="1"/>
  <c r="C27" i="17" s="1"/>
  <c r="G46" i="14"/>
  <c r="I68" i="16" l="1"/>
  <c r="G46" i="13"/>
  <c r="G72" i="16" s="1"/>
  <c r="G71" i="16" s="1"/>
  <c r="I51" i="16"/>
  <c r="M82" i="16" s="1"/>
  <c r="I61" i="16"/>
  <c r="I59" i="16"/>
  <c r="I50" i="16"/>
  <c r="M81" i="16" s="1"/>
  <c r="I70" i="16"/>
  <c r="I54" i="16"/>
  <c r="M85" i="16" s="1"/>
  <c r="I55" i="16"/>
  <c r="M86" i="16" s="1"/>
  <c r="I66" i="16"/>
  <c r="I60" i="16"/>
  <c r="I52" i="16"/>
  <c r="M83" i="16" s="1"/>
  <c r="I58" i="16"/>
  <c r="I65" i="16"/>
  <c r="M80" i="16"/>
  <c r="F18" i="14"/>
  <c r="E18" i="14"/>
  <c r="D18" i="14"/>
  <c r="C18" i="14"/>
  <c r="E50" i="13"/>
  <c r="D50" i="13"/>
  <c r="C50" i="13"/>
  <c r="F50" i="13"/>
  <c r="D50" i="14"/>
  <c r="G16" i="14"/>
  <c r="G14" i="14"/>
  <c r="G12" i="14"/>
  <c r="G10" i="14"/>
  <c r="G8" i="14"/>
  <c r="G48" i="13"/>
  <c r="H72" i="16" s="1"/>
  <c r="H71" i="16" s="1"/>
  <c r="G44" i="13"/>
  <c r="F72" i="16" s="1"/>
  <c r="F71" i="16" s="1"/>
  <c r="G42" i="13"/>
  <c r="E72" i="16" s="1"/>
  <c r="E71" i="16" s="1"/>
  <c r="G40" i="13"/>
  <c r="D72" i="16" s="1"/>
  <c r="D71" i="16" s="1"/>
  <c r="G10" i="13"/>
  <c r="G8" i="13"/>
  <c r="D12" i="13"/>
  <c r="C12" i="13"/>
  <c r="F80" i="13"/>
  <c r="E12" i="13"/>
  <c r="F82" i="13"/>
  <c r="F84" i="13"/>
  <c r="F86" i="13"/>
  <c r="F88" i="13"/>
  <c r="F50" i="14"/>
  <c r="F12" i="13"/>
  <c r="I71" i="16" l="1"/>
  <c r="M88" i="16" s="1"/>
  <c r="F90" i="13"/>
  <c r="D91" i="13" s="1"/>
  <c r="G12" i="13"/>
  <c r="M14" i="13" s="1"/>
  <c r="I72" i="16"/>
  <c r="J63" i="16" s="1"/>
  <c r="G50" i="14"/>
  <c r="F51" i="14" s="1"/>
  <c r="G18" i="14"/>
  <c r="G15" i="14" s="1"/>
  <c r="G50" i="13"/>
  <c r="D51" i="13" s="1"/>
  <c r="G11" i="13" l="1"/>
  <c r="O14" i="13"/>
  <c r="N14" i="13"/>
  <c r="G9" i="13"/>
  <c r="L14" i="13"/>
  <c r="J62" i="16"/>
  <c r="J69" i="16"/>
  <c r="J67" i="16"/>
  <c r="J70" i="16"/>
  <c r="J68" i="16"/>
  <c r="J66" i="16"/>
  <c r="J71" i="16"/>
  <c r="D19" i="14"/>
  <c r="G11" i="14"/>
  <c r="E51" i="13"/>
  <c r="G45" i="13"/>
  <c r="G47" i="13"/>
  <c r="F89" i="13"/>
  <c r="E91" i="13"/>
  <c r="F81" i="13"/>
  <c r="F83" i="13"/>
  <c r="F85" i="13"/>
  <c r="F87" i="13"/>
  <c r="F51" i="13"/>
  <c r="D13" i="13"/>
  <c r="J49" i="16"/>
  <c r="C13" i="13"/>
  <c r="J58" i="16"/>
  <c r="J61" i="16"/>
  <c r="F13" i="13"/>
  <c r="E13" i="13"/>
  <c r="M89" i="16"/>
  <c r="J64" i="16"/>
  <c r="J50" i="16"/>
  <c r="J51" i="16"/>
  <c r="J57" i="16"/>
  <c r="J52" i="16"/>
  <c r="J54" i="16"/>
  <c r="J60" i="16"/>
  <c r="J65" i="16"/>
  <c r="J56" i="16"/>
  <c r="J53" i="16"/>
  <c r="J55" i="16"/>
  <c r="J59" i="16"/>
  <c r="D51" i="14"/>
  <c r="G47" i="14"/>
  <c r="G17" i="14"/>
  <c r="E19" i="14"/>
  <c r="F19" i="14"/>
  <c r="C19" i="14"/>
  <c r="G9" i="14"/>
  <c r="G13" i="14"/>
  <c r="G43" i="13"/>
  <c r="C51" i="13"/>
  <c r="G41" i="13"/>
  <c r="G49" i="13"/>
  <c r="N84" i="16" l="1"/>
  <c r="N87" i="16"/>
  <c r="N85" i="16"/>
  <c r="N82" i="16"/>
  <c r="N88" i="16"/>
  <c r="N80" i="16"/>
  <c r="N86" i="16"/>
  <c r="N81" i="16"/>
  <c r="N83" i="16"/>
  <c r="J72" i="16"/>
  <c r="N89" i="16" l="1"/>
</calcChain>
</file>

<file path=xl/sharedStrings.xml><?xml version="1.0" encoding="utf-8"?>
<sst xmlns="http://schemas.openxmlformats.org/spreadsheetml/2006/main" count="414" uniqueCount="193">
  <si>
    <t>Sistema</t>
  </si>
  <si>
    <t>SEIN</t>
  </si>
  <si>
    <t>SS AA</t>
  </si>
  <si>
    <t>Tipo de línea</t>
  </si>
  <si>
    <t>Principal</t>
  </si>
  <si>
    <t>Total</t>
  </si>
  <si>
    <t>TOTAL</t>
  </si>
  <si>
    <t>30 - 50</t>
  </si>
  <si>
    <t>Tipo de sistema</t>
  </si>
  <si>
    <t>Tipo de Línea</t>
  </si>
  <si>
    <t>Tensión (kV)</t>
  </si>
  <si>
    <t>b. Por nivel de tensión y tipo de línea</t>
  </si>
  <si>
    <t>c. Por nivel de tensión y sistema</t>
  </si>
  <si>
    <t>60 - 75</t>
  </si>
  <si>
    <t>4.3.1.  SISTEMA ELÉCTRICO INTERCONECTADO NACIONAL (km)</t>
  </si>
  <si>
    <t>4.3.2.  SISTEMAS AISLADOS (km)</t>
  </si>
  <si>
    <t>Zona</t>
  </si>
  <si>
    <t>Titular</t>
  </si>
  <si>
    <t>Número de ternas</t>
  </si>
  <si>
    <t>Norte</t>
  </si>
  <si>
    <t>REP</t>
  </si>
  <si>
    <t>TRANSMANTARO</t>
  </si>
  <si>
    <t>Sur</t>
  </si>
  <si>
    <t>REDESUR</t>
  </si>
  <si>
    <t xml:space="preserve">    Nombre de Empresa</t>
  </si>
  <si>
    <t xml:space="preserve">                            Tensión ( kV )</t>
  </si>
  <si>
    <t>Participación</t>
  </si>
  <si>
    <t>( km )</t>
  </si>
  <si>
    <t>%</t>
  </si>
  <si>
    <t xml:space="preserve">                                                    Total</t>
  </si>
  <si>
    <t>Garantizado</t>
  </si>
  <si>
    <t>Complemetario</t>
  </si>
  <si>
    <t xml:space="preserve">Sistema </t>
  </si>
  <si>
    <t>Secundario</t>
  </si>
  <si>
    <t>4.4. LÍNEAS REPRESENTATIVAS DEL SISTEMA  ELÉCTRICO INTERCONECTADO NACIONAL</t>
  </si>
  <si>
    <t xml:space="preserve">(*) NOTA: No incluye líneas de transmisión menores a 30 kV </t>
  </si>
  <si>
    <t>SGT</t>
  </si>
  <si>
    <t>SCT</t>
  </si>
  <si>
    <t>SPT</t>
  </si>
  <si>
    <t>SST</t>
  </si>
  <si>
    <t>ATN 1 S.A.</t>
  </si>
  <si>
    <t>Otros*</t>
  </si>
  <si>
    <t>TESUR</t>
  </si>
  <si>
    <t>OTROS</t>
  </si>
  <si>
    <t>S.E. Salida</t>
  </si>
  <si>
    <t>S.E. Llegada</t>
  </si>
  <si>
    <t>Linea</t>
  </si>
  <si>
    <t>Tensión  nominal 
(kV)</t>
  </si>
  <si>
    <t>Longitud
(km)</t>
  </si>
  <si>
    <t>CARABAYLLO</t>
  </si>
  <si>
    <t>CHIMBOTE NUEVA</t>
  </si>
  <si>
    <t>TRUJILLO NUEVA</t>
  </si>
  <si>
    <t>LA NIÑA</t>
  </si>
  <si>
    <t>CTM</t>
  </si>
  <si>
    <t>OCOÑA</t>
  </si>
  <si>
    <t>MONTALVO</t>
  </si>
  <si>
    <t>TRUJILLO NORTE</t>
  </si>
  <si>
    <t>PARAMONGA NUEVA</t>
  </si>
  <si>
    <t>GUADALUPE</t>
  </si>
  <si>
    <t>TALARA</t>
  </si>
  <si>
    <t>PIURA OESTE</t>
  </si>
  <si>
    <t>Centro</t>
  </si>
  <si>
    <t>CAMPO ARMIÑO</t>
  </si>
  <si>
    <t>POMACOCHA</t>
  </si>
  <si>
    <t>COTARUSE</t>
  </si>
  <si>
    <t>SOCABAYA</t>
  </si>
  <si>
    <t>ATN 2 S.A.</t>
  </si>
  <si>
    <t>ABY</t>
  </si>
  <si>
    <t>CHIMBOTE1</t>
  </si>
  <si>
    <t>SAN JOSÉ</t>
  </si>
  <si>
    <t>CARHUMAYO NVA</t>
  </si>
  <si>
    <t>CHILCA CTM</t>
  </si>
  <si>
    <t>POROMA</t>
  </si>
  <si>
    <t>a. Por sistema y tipo de línea</t>
  </si>
  <si>
    <t>Leyenda: 
SGT: Sistema Garantizado de Transmisión
SCT: Sistema Complmentario de  Transmisión
SPT: Sistema Principal de Transmisión
SST: Sistema Secundario de Transmisión</t>
  </si>
  <si>
    <t>4.2.   LONGITUD TOTAL DE LÍNEAS DE TRANSMISIÓN  A  NIVEL NACIONAL *</t>
  </si>
  <si>
    <t>4.3. LONGITUD DE LÍNEAS DE TRANSMISIÓN POR SISTEMA *</t>
  </si>
  <si>
    <t>N°</t>
  </si>
  <si>
    <t>Nombre de la empresa</t>
  </si>
  <si>
    <t>Abreviatura</t>
  </si>
  <si>
    <t>ATN</t>
  </si>
  <si>
    <t>ATN1</t>
  </si>
  <si>
    <t>ATN2</t>
  </si>
  <si>
    <t>NORPERUANA</t>
  </si>
  <si>
    <t>CONELSUR</t>
  </si>
  <si>
    <t>CONENHUA</t>
  </si>
  <si>
    <t>ISAPERU</t>
  </si>
  <si>
    <t>4.1. EMPRESAS TRANSMISORAS DE ENERGÍA ELÉCTRICA</t>
  </si>
  <si>
    <t>CCNCM</t>
  </si>
  <si>
    <t>Código</t>
  </si>
  <si>
    <t>CACLIC</t>
  </si>
  <si>
    <t>CAJAMARCA NORTE</t>
  </si>
  <si>
    <t>LA RAMADA</t>
  </si>
  <si>
    <t>KIMAN AYLLU</t>
  </si>
  <si>
    <t>BELAUNDE TERRY</t>
  </si>
  <si>
    <t>CONOCOCHA</t>
  </si>
  <si>
    <t>PARAGSHA</t>
  </si>
  <si>
    <t>VIZCARRA</t>
  </si>
  <si>
    <t>PARAGSHA II</t>
  </si>
  <si>
    <t>COLCABAMBA</t>
  </si>
  <si>
    <t>ABANCAY NUEVA</t>
  </si>
  <si>
    <t>SURIRAY</t>
  </si>
  <si>
    <t>YARABAMBA</t>
  </si>
  <si>
    <t>TINTAYA NUEVA</t>
  </si>
  <si>
    <t>MOQUEGUA</t>
  </si>
  <si>
    <t>PUNO</t>
  </si>
  <si>
    <t>TACNA</t>
  </si>
  <si>
    <t>ISA PERÚ</t>
  </si>
  <si>
    <t>L-2250</t>
  </si>
  <si>
    <t>L-5010</t>
  </si>
  <si>
    <t>L-2234</t>
  </si>
  <si>
    <t>L-2194</t>
  </si>
  <si>
    <t>L-2192</t>
  </si>
  <si>
    <t>L-2275</t>
  </si>
  <si>
    <t>L-2273</t>
  </si>
  <si>
    <t>L-2272</t>
  </si>
  <si>
    <t>L-2274</t>
  </si>
  <si>
    <t>L-5008</t>
  </si>
  <si>
    <t>L-2269</t>
  </si>
  <si>
    <t>L-2270</t>
  </si>
  <si>
    <t>L-2215/2216</t>
  </si>
  <si>
    <t>L-2254</t>
  </si>
  <si>
    <t>L-2264</t>
  </si>
  <si>
    <t>L-5006</t>
  </si>
  <si>
    <t>L-2294</t>
  </si>
  <si>
    <t>L-5032</t>
  </si>
  <si>
    <t>L-5031</t>
  </si>
  <si>
    <t>L-2051</t>
  </si>
  <si>
    <t>L-2052</t>
  </si>
  <si>
    <t>L-2060</t>
  </si>
  <si>
    <t>L-2059</t>
  </si>
  <si>
    <t>L-2053/2054</t>
  </si>
  <si>
    <t>L-5034</t>
  </si>
  <si>
    <t>L-5033</t>
  </si>
  <si>
    <t>L-5036</t>
  </si>
  <si>
    <t>L-2022</t>
  </si>
  <si>
    <t>L-2023</t>
  </si>
  <si>
    <t>L-5037</t>
  </si>
  <si>
    <t>L-2025</t>
  </si>
  <si>
    <t>L-2026</t>
  </si>
  <si>
    <t>L-2030</t>
  </si>
  <si>
    <t>L-2029</t>
  </si>
  <si>
    <t>Suma de Long. Terna (km)</t>
  </si>
  <si>
    <t>Etiquetas de columna</t>
  </si>
  <si>
    <t>Etiquetas de fila</t>
  </si>
  <si>
    <t>G</t>
  </si>
  <si>
    <t>C</t>
  </si>
  <si>
    <t>P</t>
  </si>
  <si>
    <t>S</t>
  </si>
  <si>
    <t>Total general</t>
  </si>
  <si>
    <t>&lt;60 - 75&gt;</t>
  </si>
  <si>
    <t>&lt;30 - 50&gt;</t>
  </si>
  <si>
    <t>I</t>
  </si>
  <si>
    <t>ATN S.A.</t>
  </si>
  <si>
    <t>TRANSMISORA ANDINA</t>
  </si>
  <si>
    <t>TESUR 2</t>
  </si>
  <si>
    <t>4.5. LONGITUD DE LINEAS - PRINCIPALES EMPRESAS CONCESIONARIAS DE LINEAS DE TRANSMISION</t>
  </si>
  <si>
    <t>AYMARAES</t>
  </si>
  <si>
    <t>TESUR 3</t>
  </si>
  <si>
    <t>Compañía Transmisora Andina S.A.</t>
  </si>
  <si>
    <t>Compañía Transmisora Norperuana S.R.L.</t>
  </si>
  <si>
    <t>Concesionaria Línea de Transmisión CCNCM S.A.C.</t>
  </si>
  <si>
    <t>Conelsur Lt S.A.C.</t>
  </si>
  <si>
    <t>Consorcio Energético de Huancavelica S.A.</t>
  </si>
  <si>
    <t>Consorcio Transmantaro S.A.</t>
  </si>
  <si>
    <t>Empresa de Transmisión Aymaraes S.A.C.</t>
  </si>
  <si>
    <t>Empresa de Transmisión Guadalupe S.A.C.</t>
  </si>
  <si>
    <t>Interconexión Eléctrica Isa Perú S.A.</t>
  </si>
  <si>
    <t>Pomacocha Power S.A.C.</t>
  </si>
  <si>
    <t>Red de Energía del Perú S.A.</t>
  </si>
  <si>
    <t>Red Eléctrica del Sur S.A.</t>
  </si>
  <si>
    <t>Transmisora Eléctrica del Sur 2 S.A.C.</t>
  </si>
  <si>
    <t>Transmisora Eléctrica del Sur 3 S.A.C.</t>
  </si>
  <si>
    <t>Transmisora Eléctrica del Sur S.A.C.</t>
  </si>
  <si>
    <t>Compañía Transmisora Sur Andino S.A.C.</t>
  </si>
  <si>
    <t>SUR ANDINO</t>
  </si>
  <si>
    <t>Atlantica Transmisión Sur S.A.</t>
  </si>
  <si>
    <t>ATLANTICA</t>
  </si>
  <si>
    <t>ATLANTICA TRANSMISION</t>
  </si>
  <si>
    <t>Terna Peru S.A.C.</t>
  </si>
  <si>
    <t>TERNA PERU</t>
  </si>
  <si>
    <t>ISA</t>
  </si>
  <si>
    <t>AISLADO</t>
  </si>
  <si>
    <t>Puerto Maldonado Transmisora S.A.C.</t>
  </si>
  <si>
    <t>PUERTO MALDONADO</t>
  </si>
  <si>
    <r>
      <rPr>
        <sz val="11"/>
        <rFont val="Century Gothic"/>
        <family val="2"/>
      </rPr>
      <t xml:space="preserve">(*) </t>
    </r>
    <r>
      <rPr>
        <sz val="9"/>
        <rFont val="Century Gothic"/>
        <family val="2"/>
      </rPr>
      <t>Corresponde a otras empresas del mercado Eléctrico y de uso propio</t>
    </r>
  </si>
  <si>
    <t>CARAPONGO</t>
  </si>
  <si>
    <t>CAMPAS</t>
  </si>
  <si>
    <t xml:space="preserve">L-5022 </t>
  </si>
  <si>
    <t>L-5021</t>
  </si>
  <si>
    <t>Transmisora Eléctrica del Sur 4 S.A.C.</t>
  </si>
  <si>
    <t>TESUR 4</t>
  </si>
  <si>
    <t>En el año 2023 se registró la operación comercial de 23 empresas cuya actividad principal es la transmisión de energía eléctrica.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</si>
</sst>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0.0%"/>
    <numFmt numFmtId="168" formatCode="_-* #,##0.0_-;\-* #,##0.0_-;_-* &quot;-&quot;??_-;_-@_-"/>
    <numFmt numFmtId="169" formatCode="_(* #,##0.0_);_(* \(#,##0.0\);_(* &quot;-&quot;?_);_(@_)"/>
    <numFmt numFmtId="170" formatCode="#\ ##0"/>
    <numFmt numFmtId="171" formatCode="#\ ##0.00"/>
    <numFmt numFmtId="172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F9F9F"/>
      <name val="Arial"/>
      <family val="2"/>
    </font>
    <font>
      <b/>
      <sz val="11"/>
      <color theme="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sz val="10"/>
      <color rgb="FF9F9F9F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0"/>
      <color theme="0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0"/>
      <color rgb="FF9F9F9F"/>
      <name val="Century Gothic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8"/>
      <color rgb="FF9F9F9F"/>
      <name val="Century Gothic"/>
      <family val="2"/>
    </font>
    <font>
      <b/>
      <sz val="11"/>
      <color rgb="FF9F9F9F"/>
      <name val="Century Gothic"/>
      <family val="2"/>
    </font>
    <font>
      <b/>
      <sz val="11"/>
      <color rgb="FF9F9F9F"/>
      <name val="Calibri"/>
      <family val="2"/>
      <scheme val="minor"/>
    </font>
    <font>
      <b/>
      <sz val="16"/>
      <name val="Century Gothic"/>
      <family val="2"/>
    </font>
    <font>
      <b/>
      <sz val="13"/>
      <name val="Century Gothic"/>
      <family val="2"/>
    </font>
    <font>
      <b/>
      <sz val="12"/>
      <color rgb="FF9F9F9F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0"/>
      <color theme="1"/>
      <name val="Century Gothic"/>
      <family val="2"/>
    </font>
    <font>
      <sz val="1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85858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1"/>
      </right>
      <top/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hair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1">
    <xf numFmtId="0" fontId="0" fillId="0" borderId="0" xfId="0"/>
    <xf numFmtId="0" fontId="3" fillId="2" borderId="0" xfId="0" applyFont="1" applyFill="1"/>
    <xf numFmtId="0" fontId="0" fillId="2" borderId="0" xfId="0" applyFill="1"/>
    <xf numFmtId="0" fontId="7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8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8" fillId="2" borderId="3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left" vertical="top" indent="1"/>
    </xf>
    <xf numFmtId="0" fontId="2" fillId="0" borderId="0" xfId="0" applyFont="1"/>
    <xf numFmtId="0" fontId="7" fillId="2" borderId="56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26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0" fillId="3" borderId="5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0" fontId="13" fillId="0" borderId="0" xfId="0" applyFont="1"/>
    <xf numFmtId="0" fontId="12" fillId="0" borderId="0" xfId="0" applyFont="1"/>
    <xf numFmtId="0" fontId="14" fillId="2" borderId="0" xfId="0" applyFont="1" applyFill="1"/>
    <xf numFmtId="0" fontId="15" fillId="2" borderId="0" xfId="0" applyFont="1" applyFill="1" applyAlignment="1">
      <alignment horizontal="left" indent="1"/>
    </xf>
    <xf numFmtId="0" fontId="14" fillId="2" borderId="0" xfId="0" applyFont="1" applyFill="1" applyAlignment="1">
      <alignment horizontal="left"/>
    </xf>
    <xf numFmtId="0" fontId="16" fillId="3" borderId="36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" fontId="12" fillId="0" borderId="0" xfId="0" applyNumberFormat="1" applyFont="1"/>
    <xf numFmtId="0" fontId="12" fillId="2" borderId="4" xfId="0" applyFont="1" applyFill="1" applyBorder="1" applyAlignment="1">
      <alignment horizontal="center"/>
    </xf>
    <xf numFmtId="170" fontId="12" fillId="2" borderId="5" xfId="0" applyNumberFormat="1" applyFont="1" applyFill="1" applyBorder="1" applyAlignment="1">
      <alignment horizontal="right" indent="1"/>
    </xf>
    <xf numFmtId="170" fontId="12" fillId="2" borderId="6" xfId="0" applyNumberFormat="1" applyFont="1" applyFill="1" applyBorder="1" applyAlignment="1">
      <alignment horizontal="right" indent="1"/>
    </xf>
    <xf numFmtId="170" fontId="12" fillId="2" borderId="7" xfId="0" applyNumberFormat="1" applyFont="1" applyFill="1" applyBorder="1" applyAlignment="1">
      <alignment horizontal="right" indent="1"/>
    </xf>
    <xf numFmtId="170" fontId="14" fillId="2" borderId="8" xfId="0" applyNumberFormat="1" applyFont="1" applyFill="1" applyBorder="1" applyAlignment="1">
      <alignment horizontal="right" indent="1"/>
    </xf>
    <xf numFmtId="0" fontId="12" fillId="2" borderId="5" xfId="0" applyFont="1" applyFill="1" applyBorder="1" applyAlignment="1">
      <alignment horizontal="center"/>
    </xf>
    <xf numFmtId="9" fontId="12" fillId="2" borderId="5" xfId="3" applyFont="1" applyFill="1" applyBorder="1" applyAlignment="1">
      <alignment horizontal="right" indent="1"/>
    </xf>
    <xf numFmtId="167" fontId="17" fillId="2" borderId="8" xfId="3" applyNumberFormat="1" applyFont="1" applyFill="1" applyBorder="1" applyAlignment="1">
      <alignment horizontal="right"/>
    </xf>
    <xf numFmtId="170" fontId="12" fillId="2" borderId="6" xfId="1" applyNumberFormat="1" applyFont="1" applyFill="1" applyBorder="1" applyAlignment="1">
      <alignment horizontal="right" indent="1"/>
    </xf>
    <xf numFmtId="170" fontId="12" fillId="2" borderId="9" xfId="0" applyNumberFormat="1" applyFont="1" applyFill="1" applyBorder="1" applyAlignment="1">
      <alignment horizontal="right" indent="1"/>
    </xf>
    <xf numFmtId="9" fontId="13" fillId="2" borderId="0" xfId="3" applyFont="1" applyFill="1" applyBorder="1"/>
    <xf numFmtId="164" fontId="12" fillId="2" borderId="10" xfId="1" applyFont="1" applyFill="1" applyBorder="1"/>
    <xf numFmtId="164" fontId="12" fillId="2" borderId="6" xfId="1" applyFont="1" applyFill="1" applyBorder="1"/>
    <xf numFmtId="165" fontId="12" fillId="2" borderId="9" xfId="0" applyNumberFormat="1" applyFont="1" applyFill="1" applyBorder="1"/>
    <xf numFmtId="0" fontId="14" fillId="2" borderId="6" xfId="0" applyFont="1" applyFill="1" applyBorder="1" applyAlignment="1">
      <alignment horizontal="center"/>
    </xf>
    <xf numFmtId="170" fontId="14" fillId="2" borderId="11" xfId="0" applyNumberFormat="1" applyFont="1" applyFill="1" applyBorder="1" applyAlignment="1">
      <alignment horizontal="center"/>
    </xf>
    <xf numFmtId="170" fontId="14" fillId="2" borderId="12" xfId="0" applyNumberFormat="1" applyFont="1" applyFill="1" applyBorder="1" applyAlignment="1">
      <alignment horizontal="center"/>
    </xf>
    <xf numFmtId="170" fontId="15" fillId="2" borderId="13" xfId="0" applyNumberFormat="1" applyFont="1" applyFill="1" applyBorder="1" applyAlignment="1">
      <alignment horizontal="right" indent="1"/>
    </xf>
    <xf numFmtId="0" fontId="14" fillId="2" borderId="14" xfId="0" applyFont="1" applyFill="1" applyBorder="1"/>
    <xf numFmtId="9" fontId="18" fillId="2" borderId="14" xfId="3" applyFont="1" applyFill="1" applyBorder="1" applyAlignment="1">
      <alignment horizontal="center"/>
    </xf>
    <xf numFmtId="9" fontId="18" fillId="2" borderId="15" xfId="3" applyFont="1" applyFill="1" applyBorder="1" applyAlignment="1">
      <alignment horizontal="center"/>
    </xf>
    <xf numFmtId="0" fontId="14" fillId="2" borderId="16" xfId="0" applyFont="1" applyFill="1" applyBorder="1"/>
    <xf numFmtId="171" fontId="13" fillId="2" borderId="0" xfId="0" applyNumberFormat="1" applyFont="1" applyFill="1"/>
    <xf numFmtId="0" fontId="15" fillId="2" borderId="0" xfId="0" applyFont="1" applyFill="1"/>
    <xf numFmtId="0" fontId="12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right" indent="1"/>
    </xf>
    <xf numFmtId="0" fontId="20" fillId="2" borderId="0" xfId="0" applyFont="1" applyFill="1"/>
    <xf numFmtId="0" fontId="13" fillId="2" borderId="0" xfId="0" applyFont="1" applyFill="1" applyAlignment="1">
      <alignment horizontal="left"/>
    </xf>
    <xf numFmtId="9" fontId="17" fillId="2" borderId="8" xfId="3" applyFont="1" applyFill="1" applyBorder="1" applyAlignment="1">
      <alignment horizontal="right"/>
    </xf>
    <xf numFmtId="0" fontId="12" fillId="2" borderId="10" xfId="0" applyFont="1" applyFill="1" applyBorder="1"/>
    <xf numFmtId="165" fontId="12" fillId="2" borderId="10" xfId="0" applyNumberFormat="1" applyFont="1" applyFill="1" applyBorder="1"/>
    <xf numFmtId="165" fontId="12" fillId="2" borderId="17" xfId="0" applyNumberFormat="1" applyFont="1" applyFill="1" applyBorder="1"/>
    <xf numFmtId="9" fontId="17" fillId="2" borderId="18" xfId="3" applyFont="1" applyFill="1" applyBorder="1" applyAlignment="1">
      <alignment horizontal="right"/>
    </xf>
    <xf numFmtId="170" fontId="14" fillId="2" borderId="6" xfId="0" applyNumberFormat="1" applyFont="1" applyFill="1" applyBorder="1" applyAlignment="1">
      <alignment horizontal="center"/>
    </xf>
    <xf numFmtId="170" fontId="15" fillId="2" borderId="8" xfId="0" applyNumberFormat="1" applyFont="1" applyFill="1" applyBorder="1" applyAlignment="1">
      <alignment horizontal="right" indent="1"/>
    </xf>
    <xf numFmtId="0" fontId="12" fillId="2" borderId="14" xfId="0" applyFont="1" applyFill="1" applyBorder="1"/>
    <xf numFmtId="0" fontId="12" fillId="2" borderId="16" xfId="0" applyFont="1" applyFill="1" applyBorder="1"/>
    <xf numFmtId="167" fontId="13" fillId="2" borderId="0" xfId="3" applyNumberFormat="1" applyFont="1" applyFill="1" applyBorder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19" xfId="0" applyFont="1" applyFill="1" applyBorder="1" applyAlignment="1">
      <alignment horizontal="center"/>
    </xf>
    <xf numFmtId="170" fontId="12" fillId="2" borderId="4" xfId="0" applyNumberFormat="1" applyFont="1" applyFill="1" applyBorder="1" applyAlignment="1">
      <alignment horizontal="right" indent="1"/>
    </xf>
    <xf numFmtId="3" fontId="20" fillId="2" borderId="0" xfId="0" applyNumberFormat="1" applyFont="1" applyFill="1"/>
    <xf numFmtId="3" fontId="13" fillId="2" borderId="0" xfId="0" applyNumberFormat="1" applyFont="1" applyFill="1"/>
    <xf numFmtId="9" fontId="21" fillId="2" borderId="0" xfId="3" applyFont="1" applyFill="1" applyBorder="1"/>
    <xf numFmtId="9" fontId="22" fillId="2" borderId="0" xfId="3" applyFont="1" applyFill="1" applyBorder="1"/>
    <xf numFmtId="4" fontId="13" fillId="2" borderId="0" xfId="0" applyNumberFormat="1" applyFont="1" applyFill="1"/>
    <xf numFmtId="0" fontId="12" fillId="2" borderId="6" xfId="0" applyFont="1" applyFill="1" applyBorder="1"/>
    <xf numFmtId="3" fontId="12" fillId="2" borderId="0" xfId="0" applyNumberFormat="1" applyFont="1" applyFill="1" applyAlignment="1">
      <alignment horizontal="center"/>
    </xf>
    <xf numFmtId="3" fontId="12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9" fillId="2" borderId="0" xfId="0" applyNumberFormat="1" applyFont="1" applyFill="1"/>
    <xf numFmtId="0" fontId="14" fillId="2" borderId="11" xfId="0" applyFont="1" applyFill="1" applyBorder="1" applyAlignment="1">
      <alignment horizontal="center"/>
    </xf>
    <xf numFmtId="3" fontId="14" fillId="2" borderId="11" xfId="0" applyNumberFormat="1" applyFont="1" applyFill="1" applyBorder="1" applyAlignment="1">
      <alignment horizontal="center"/>
    </xf>
    <xf numFmtId="3" fontId="15" fillId="2" borderId="13" xfId="0" applyNumberFormat="1" applyFont="1" applyFill="1" applyBorder="1" applyAlignment="1">
      <alignment horizontal="right" indent="1"/>
    </xf>
    <xf numFmtId="9" fontId="14" fillId="2" borderId="0" xfId="3" applyFont="1" applyFill="1" applyBorder="1" applyAlignment="1">
      <alignment horizontal="center"/>
    </xf>
    <xf numFmtId="0" fontId="19" fillId="2" borderId="0" xfId="0" applyFont="1" applyFill="1"/>
    <xf numFmtId="167" fontId="18" fillId="2" borderId="14" xfId="3" applyNumberFormat="1" applyFont="1" applyFill="1" applyBorder="1" applyAlignment="1">
      <alignment horizontal="center"/>
    </xf>
    <xf numFmtId="167" fontId="18" fillId="2" borderId="15" xfId="3" applyNumberFormat="1" applyFont="1" applyFill="1" applyBorder="1" applyAlignment="1">
      <alignment horizontal="center"/>
    </xf>
    <xf numFmtId="9" fontId="14" fillId="2" borderId="16" xfId="0" applyNumberFormat="1" applyFont="1" applyFill="1" applyBorder="1"/>
    <xf numFmtId="0" fontId="17" fillId="2" borderId="0" xfId="0" applyFont="1" applyFill="1"/>
    <xf numFmtId="9" fontId="13" fillId="0" borderId="0" xfId="3" applyFont="1" applyFill="1" applyBorder="1"/>
    <xf numFmtId="166" fontId="13" fillId="0" borderId="0" xfId="0" applyNumberFormat="1" applyFont="1"/>
    <xf numFmtId="171" fontId="13" fillId="0" borderId="0" xfId="0" applyNumberFormat="1" applyFont="1"/>
    <xf numFmtId="0" fontId="23" fillId="0" borderId="0" xfId="0" applyFont="1"/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23" fillId="0" borderId="0" xfId="0" applyFont="1" applyAlignment="1">
      <alignment horizontal="left"/>
    </xf>
    <xf numFmtId="4" fontId="23" fillId="0" borderId="0" xfId="0" applyNumberFormat="1" applyFont="1"/>
    <xf numFmtId="0" fontId="24" fillId="0" borderId="0" xfId="0" applyFont="1"/>
    <xf numFmtId="0" fontId="9" fillId="0" borderId="0" xfId="0" applyFont="1" applyAlignment="1">
      <alignment horizontal="left"/>
    </xf>
    <xf numFmtId="171" fontId="9" fillId="0" borderId="0" xfId="0" applyNumberFormat="1" applyFont="1"/>
    <xf numFmtId="0" fontId="24" fillId="0" borderId="0" xfId="0" applyFont="1" applyAlignment="1">
      <alignment horizontal="left"/>
    </xf>
    <xf numFmtId="171" fontId="24" fillId="0" borderId="0" xfId="0" applyNumberFormat="1" applyFont="1"/>
    <xf numFmtId="4" fontId="9" fillId="0" borderId="0" xfId="0" applyNumberFormat="1" applyFont="1"/>
    <xf numFmtId="4" fontId="24" fillId="0" borderId="0" xfId="0" applyNumberFormat="1" applyFont="1"/>
    <xf numFmtId="0" fontId="25" fillId="2" borderId="0" xfId="0" applyFont="1" applyFill="1"/>
    <xf numFmtId="1" fontId="12" fillId="2" borderId="0" xfId="0" applyNumberFormat="1" applyFont="1" applyFill="1"/>
    <xf numFmtId="0" fontId="14" fillId="2" borderId="0" xfId="0" applyFont="1" applyFill="1" applyAlignment="1">
      <alignment horizontal="left" indent="1"/>
    </xf>
    <xf numFmtId="0" fontId="14" fillId="2" borderId="20" xfId="0" applyFont="1" applyFill="1" applyBorder="1"/>
    <xf numFmtId="0" fontId="16" fillId="3" borderId="6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14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2" borderId="19" xfId="0" applyFont="1" applyFill="1" applyBorder="1"/>
    <xf numFmtId="0" fontId="12" fillId="2" borderId="4" xfId="0" applyFont="1" applyFill="1" applyBorder="1"/>
    <xf numFmtId="0" fontId="12" fillId="2" borderId="21" xfId="0" applyFont="1" applyFill="1" applyBorder="1"/>
    <xf numFmtId="172" fontId="13" fillId="0" borderId="0" xfId="1" applyNumberFormat="1" applyFont="1" applyBorder="1"/>
    <xf numFmtId="3" fontId="13" fillId="0" borderId="0" xfId="0" applyNumberFormat="1" applyFont="1"/>
    <xf numFmtId="3" fontId="14" fillId="2" borderId="8" xfId="0" applyNumberFormat="1" applyFont="1" applyFill="1" applyBorder="1" applyAlignment="1">
      <alignment horizontal="center"/>
    </xf>
    <xf numFmtId="9" fontId="17" fillId="2" borderId="8" xfId="3" applyFont="1" applyFill="1" applyBorder="1" applyAlignment="1">
      <alignment horizontal="center"/>
    </xf>
    <xf numFmtId="172" fontId="13" fillId="0" borderId="0" xfId="1" applyNumberFormat="1" applyFont="1" applyFill="1" applyBorder="1"/>
    <xf numFmtId="9" fontId="13" fillId="0" borderId="0" xfId="3" applyFont="1" applyBorder="1"/>
    <xf numFmtId="0" fontId="13" fillId="0" borderId="0" xfId="0" pivotButton="1" applyFont="1"/>
    <xf numFmtId="165" fontId="12" fillId="2" borderId="6" xfId="0" applyNumberFormat="1" applyFont="1" applyFill="1" applyBorder="1"/>
    <xf numFmtId="9" fontId="17" fillId="2" borderId="18" xfId="3" applyFont="1" applyFill="1" applyBorder="1" applyAlignment="1">
      <alignment horizontal="center"/>
    </xf>
    <xf numFmtId="3" fontId="15" fillId="2" borderId="11" xfId="0" applyNumberFormat="1" applyFont="1" applyFill="1" applyBorder="1" applyAlignment="1">
      <alignment horizontal="center"/>
    </xf>
    <xf numFmtId="3" fontId="15" fillId="2" borderId="3" xfId="0" applyNumberFormat="1" applyFont="1" applyFill="1" applyBorder="1" applyAlignment="1">
      <alignment horizontal="center"/>
    </xf>
    <xf numFmtId="3" fontId="15" fillId="2" borderId="8" xfId="0" applyNumberFormat="1" applyFont="1" applyFill="1" applyBorder="1" applyAlignment="1">
      <alignment horizontal="center"/>
    </xf>
    <xf numFmtId="9" fontId="18" fillId="2" borderId="22" xfId="3" applyFont="1" applyFill="1" applyBorder="1" applyAlignment="1">
      <alignment horizontal="center"/>
    </xf>
    <xf numFmtId="9" fontId="18" fillId="2" borderId="20" xfId="3" applyFont="1" applyFill="1" applyBorder="1" applyAlignment="1">
      <alignment horizontal="center"/>
    </xf>
    <xf numFmtId="9" fontId="18" fillId="2" borderId="0" xfId="3" applyFont="1" applyFill="1" applyBorder="1" applyAlignment="1">
      <alignment horizontal="center"/>
    </xf>
    <xf numFmtId="164" fontId="12" fillId="2" borderId="6" xfId="1" applyFont="1" applyFill="1" applyBorder="1" applyAlignment="1">
      <alignment horizontal="center"/>
    </xf>
    <xf numFmtId="3" fontId="12" fillId="2" borderId="5" xfId="0" applyNumberFormat="1" applyFont="1" applyFill="1" applyBorder="1"/>
    <xf numFmtId="1" fontId="12" fillId="2" borderId="6" xfId="0" applyNumberFormat="1" applyFont="1" applyFill="1" applyBorder="1" applyAlignment="1">
      <alignment horizontal="center"/>
    </xf>
    <xf numFmtId="1" fontId="12" fillId="2" borderId="6" xfId="1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14" fillId="2" borderId="11" xfId="0" applyNumberFormat="1" applyFont="1" applyFill="1" applyBorder="1" applyAlignment="1">
      <alignment horizontal="center"/>
    </xf>
    <xf numFmtId="1" fontId="14" fillId="2" borderId="11" xfId="1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1" fontId="15" fillId="2" borderId="13" xfId="3" applyNumberFormat="1" applyFont="1" applyFill="1" applyBorder="1" applyAlignment="1">
      <alignment horizontal="center"/>
    </xf>
    <xf numFmtId="9" fontId="17" fillId="2" borderId="15" xfId="3" applyFont="1" applyFill="1" applyBorder="1" applyAlignment="1">
      <alignment horizontal="center"/>
    </xf>
    <xf numFmtId="3" fontId="12" fillId="2" borderId="0" xfId="0" applyNumberFormat="1" applyFont="1" applyFill="1"/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26" fillId="2" borderId="0" xfId="0" applyFont="1" applyFill="1"/>
    <xf numFmtId="0" fontId="11" fillId="0" borderId="0" xfId="0" applyFont="1"/>
    <xf numFmtId="0" fontId="27" fillId="0" borderId="0" xfId="0" applyFont="1"/>
    <xf numFmtId="0" fontId="2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8" fillId="2" borderId="0" xfId="0" applyFont="1" applyFill="1"/>
    <xf numFmtId="0" fontId="29" fillId="2" borderId="0" xfId="0" applyFont="1" applyFill="1"/>
    <xf numFmtId="0" fontId="29" fillId="0" borderId="0" xfId="0" applyFont="1"/>
    <xf numFmtId="0" fontId="29" fillId="0" borderId="0" xfId="0" applyFont="1" applyAlignment="1">
      <alignment horizontal="left"/>
    </xf>
    <xf numFmtId="0" fontId="16" fillId="3" borderId="49" xfId="0" applyFont="1" applyFill="1" applyBorder="1" applyAlignment="1">
      <alignment vertical="center"/>
    </xf>
    <xf numFmtId="0" fontId="12" fillId="2" borderId="46" xfId="0" applyFont="1" applyFill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30" fillId="0" borderId="40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30" fillId="2" borderId="33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1" fontId="20" fillId="2" borderId="47" xfId="0" applyNumberFormat="1" applyFont="1" applyFill="1" applyBorder="1" applyAlignment="1">
      <alignment horizontal="right" vertical="center" indent="1"/>
    </xf>
    <xf numFmtId="0" fontId="12" fillId="2" borderId="44" xfId="0" applyFont="1" applyFill="1" applyBorder="1" applyAlignment="1">
      <alignment horizontal="center" vertical="center"/>
    </xf>
    <xf numFmtId="0" fontId="30" fillId="0" borderId="24" xfId="0" applyFont="1" applyBorder="1" applyAlignment="1">
      <alignment vertical="center"/>
    </xf>
    <xf numFmtId="0" fontId="30" fillId="2" borderId="42" xfId="0" applyFont="1" applyFill="1" applyBorder="1" applyAlignment="1">
      <alignment vertical="center"/>
    </xf>
    <xf numFmtId="0" fontId="30" fillId="2" borderId="43" xfId="0" applyFont="1" applyFill="1" applyBorder="1" applyAlignment="1">
      <alignment vertical="center"/>
    </xf>
    <xf numFmtId="0" fontId="30" fillId="2" borderId="24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1" fontId="20" fillId="2" borderId="45" xfId="0" applyNumberFormat="1" applyFont="1" applyFill="1" applyBorder="1" applyAlignment="1">
      <alignment horizontal="right" vertical="center" indent="1"/>
    </xf>
    <xf numFmtId="168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0" fillId="0" borderId="42" xfId="0" applyFont="1" applyBorder="1" applyAlignment="1">
      <alignment vertical="center"/>
    </xf>
    <xf numFmtId="0" fontId="30" fillId="0" borderId="43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1" fillId="0" borderId="42" xfId="0" applyFont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168" fontId="12" fillId="0" borderId="0" xfId="0" applyNumberFormat="1" applyFont="1" applyAlignment="1">
      <alignment horizontal="left"/>
    </xf>
    <xf numFmtId="0" fontId="30" fillId="2" borderId="42" xfId="0" applyFont="1" applyFill="1" applyBorder="1" applyAlignment="1">
      <alignment horizontal="left" vertical="center"/>
    </xf>
    <xf numFmtId="0" fontId="30" fillId="2" borderId="43" xfId="0" applyFont="1" applyFill="1" applyBorder="1" applyAlignment="1">
      <alignment horizontal="left" vertical="center"/>
    </xf>
    <xf numFmtId="169" fontId="12" fillId="0" borderId="0" xfId="0" applyNumberFormat="1" applyFont="1" applyAlignment="1">
      <alignment horizontal="left"/>
    </xf>
    <xf numFmtId="0" fontId="12" fillId="2" borderId="0" xfId="0" applyFont="1" applyFill="1" applyAlignment="1">
      <alignment vertical="top"/>
    </xf>
    <xf numFmtId="0" fontId="30" fillId="2" borderId="34" xfId="0" applyFont="1" applyFill="1" applyBorder="1" applyAlignment="1">
      <alignment vertical="center"/>
    </xf>
    <xf numFmtId="0" fontId="30" fillId="2" borderId="34" xfId="0" applyFont="1" applyFill="1" applyBorder="1" applyAlignment="1">
      <alignment horizontal="center" vertical="center"/>
    </xf>
    <xf numFmtId="0" fontId="20" fillId="2" borderId="34" xfId="0" applyFont="1" applyFill="1" applyBorder="1" applyAlignment="1">
      <alignment horizontal="center" vertical="center"/>
    </xf>
    <xf numFmtId="1" fontId="20" fillId="2" borderId="48" xfId="0" applyNumberFormat="1" applyFont="1" applyFill="1" applyBorder="1" applyAlignment="1">
      <alignment horizontal="right" vertical="center" indent="1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3" fontId="32" fillId="2" borderId="52" xfId="1" applyNumberFormat="1" applyFont="1" applyFill="1" applyBorder="1" applyAlignment="1">
      <alignment horizontal="right" vertical="center" indent="1"/>
    </xf>
    <xf numFmtId="168" fontId="20" fillId="2" borderId="0" xfId="2" applyNumberFormat="1" applyFont="1" applyFill="1" applyBorder="1" applyAlignment="1"/>
    <xf numFmtId="166" fontId="12" fillId="2" borderId="0" xfId="0" applyNumberFormat="1" applyFont="1" applyFill="1"/>
    <xf numFmtId="0" fontId="20" fillId="2" borderId="4" xfId="0" applyFont="1" applyFill="1" applyBorder="1"/>
    <xf numFmtId="0" fontId="20" fillId="2" borderId="37" xfId="0" applyFont="1" applyFill="1" applyBorder="1"/>
    <xf numFmtId="0" fontId="20" fillId="2" borderId="2" xfId="0" applyFont="1" applyFill="1" applyBorder="1"/>
    <xf numFmtId="3" fontId="20" fillId="2" borderId="19" xfId="0" applyNumberFormat="1" applyFont="1" applyFill="1" applyBorder="1" applyAlignment="1">
      <alignment horizontal="right" indent="1"/>
    </xf>
    <xf numFmtId="3" fontId="20" fillId="2" borderId="2" xfId="0" applyNumberFormat="1" applyFont="1" applyFill="1" applyBorder="1" applyAlignment="1">
      <alignment horizontal="center"/>
    </xf>
    <xf numFmtId="166" fontId="20" fillId="2" borderId="3" xfId="0" applyNumberFormat="1" applyFont="1" applyFill="1" applyBorder="1" applyAlignment="1">
      <alignment horizontal="right" indent="2"/>
    </xf>
    <xf numFmtId="164" fontId="13" fillId="0" borderId="0" xfId="1" applyFont="1" applyBorder="1" applyAlignment="1">
      <alignment horizontal="left"/>
    </xf>
    <xf numFmtId="164" fontId="12" fillId="0" borderId="0" xfId="1" applyFont="1"/>
    <xf numFmtId="0" fontId="20" fillId="2" borderId="5" xfId="0" applyFont="1" applyFill="1" applyBorder="1"/>
    <xf numFmtId="0" fontId="20" fillId="2" borderId="3" xfId="0" applyFont="1" applyFill="1" applyBorder="1"/>
    <xf numFmtId="3" fontId="20" fillId="2" borderId="6" xfId="0" applyNumberFormat="1" applyFont="1" applyFill="1" applyBorder="1" applyAlignment="1">
      <alignment horizontal="right" indent="1"/>
    </xf>
    <xf numFmtId="3" fontId="20" fillId="2" borderId="3" xfId="0" applyNumberFormat="1" applyFont="1" applyFill="1" applyBorder="1" applyAlignment="1">
      <alignment horizontal="center"/>
    </xf>
    <xf numFmtId="3" fontId="20" fillId="2" borderId="0" xfId="0" applyNumberFormat="1" applyFont="1" applyFill="1" applyAlignment="1">
      <alignment horizontal="right" indent="1"/>
    </xf>
    <xf numFmtId="0" fontId="20" fillId="2" borderId="5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2" borderId="3" xfId="0" applyFont="1" applyFill="1" applyBorder="1" applyAlignment="1">
      <alignment horizontal="left"/>
    </xf>
    <xf numFmtId="3" fontId="12" fillId="2" borderId="0" xfId="0" applyNumberFormat="1" applyFont="1" applyFill="1" applyAlignment="1">
      <alignment horizontal="right" indent="1"/>
    </xf>
    <xf numFmtId="3" fontId="12" fillId="2" borderId="14" xfId="0" applyNumberFormat="1" applyFont="1" applyFill="1" applyBorder="1" applyAlignment="1">
      <alignment horizontal="right" indent="1"/>
    </xf>
    <xf numFmtId="3" fontId="12" fillId="2" borderId="22" xfId="0" applyNumberFormat="1" applyFont="1" applyFill="1" applyBorder="1" applyAlignment="1">
      <alignment horizontal="right" indent="1"/>
    </xf>
    <xf numFmtId="166" fontId="12" fillId="2" borderId="3" xfId="0" applyNumberFormat="1" applyFont="1" applyFill="1" applyBorder="1" applyAlignment="1">
      <alignment horizontal="right" indent="2"/>
    </xf>
    <xf numFmtId="0" fontId="14" fillId="2" borderId="1" xfId="0" applyFont="1" applyFill="1" applyBorder="1"/>
    <xf numFmtId="3" fontId="14" fillId="2" borderId="35" xfId="0" applyNumberFormat="1" applyFont="1" applyFill="1" applyBorder="1" applyAlignment="1">
      <alignment horizontal="right" indent="1"/>
    </xf>
    <xf numFmtId="166" fontId="14" fillId="2" borderId="35" xfId="0" applyNumberFormat="1" applyFont="1" applyFill="1" applyBorder="1" applyAlignment="1">
      <alignment horizontal="right" indent="2"/>
    </xf>
    <xf numFmtId="1" fontId="13" fillId="0" borderId="0" xfId="0" applyNumberFormat="1" applyFont="1" applyAlignment="1">
      <alignment horizontal="left"/>
    </xf>
    <xf numFmtId="166" fontId="12" fillId="0" borderId="0" xfId="0" applyNumberFormat="1" applyFont="1"/>
    <xf numFmtId="14" fontId="12" fillId="0" borderId="0" xfId="0" applyNumberFormat="1" applyFont="1"/>
    <xf numFmtId="49" fontId="12" fillId="0" borderId="0" xfId="0" applyNumberFormat="1" applyFont="1"/>
    <xf numFmtId="172" fontId="13" fillId="0" borderId="0" xfId="1" applyNumberFormat="1" applyFont="1" applyBorder="1" applyAlignment="1">
      <alignment horizontal="left"/>
    </xf>
    <xf numFmtId="9" fontId="13" fillId="0" borderId="0" xfId="3" applyFont="1" applyBorder="1" applyAlignment="1">
      <alignment horizontal="left"/>
    </xf>
    <xf numFmtId="0" fontId="19" fillId="0" borderId="0" xfId="0" applyFont="1" applyAlignment="1">
      <alignment horizontal="center"/>
    </xf>
    <xf numFmtId="166" fontId="12" fillId="0" borderId="0" xfId="0" applyNumberFormat="1" applyFont="1" applyAlignment="1">
      <alignment horizontal="left"/>
    </xf>
    <xf numFmtId="0" fontId="16" fillId="3" borderId="38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164" fontId="20" fillId="0" borderId="0" xfId="1" applyFont="1" applyBorder="1" applyAlignment="1">
      <alignment horizontal="left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16" fillId="3" borderId="19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3" borderId="50" xfId="0" applyFont="1" applyFill="1" applyBorder="1" applyAlignment="1">
      <alignment horizontal="center" vertical="center" wrapText="1"/>
    </xf>
    <xf numFmtId="0" fontId="16" fillId="3" borderId="51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15" fillId="2" borderId="5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/>
    </xf>
    <xf numFmtId="0" fontId="12" fillId="2" borderId="20" xfId="0" applyFont="1" applyFill="1" applyBorder="1" applyAlignment="1">
      <alignment horizontal="left"/>
    </xf>
    <xf numFmtId="0" fontId="12" fillId="2" borderId="22" xfId="0" applyFont="1" applyFill="1" applyBorder="1" applyAlignment="1">
      <alignment horizontal="left"/>
    </xf>
    <xf numFmtId="0" fontId="16" fillId="3" borderId="4" xfId="0" applyFont="1" applyFill="1" applyBorder="1" applyAlignment="1">
      <alignment horizontal="center" vertical="center"/>
    </xf>
    <xf numFmtId="0" fontId="16" fillId="3" borderId="37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49" xfId="0" applyFont="1" applyFill="1" applyBorder="1" applyAlignment="1">
      <alignment horizontal="center" vertical="center" wrapText="1"/>
    </xf>
    <xf numFmtId="0" fontId="16" fillId="3" borderId="49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57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Porcentaje" xfId="3" builtinId="5"/>
    <cellStyle name="Porcentaje 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85858"/>
      <color rgb="FF9F9F9F"/>
      <color rgb="FFA9D08E"/>
      <color rgb="FF0B7D8F"/>
      <color rgb="FF4B6DB0"/>
      <color rgb="FF3798AF"/>
      <color rgb="FF003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PE">
                <a:solidFill>
                  <a:schemeClr val="bg1"/>
                </a:solidFill>
              </a:rPr>
              <a:t>LONGITUD DE LÍNEAS DE TRANMISIÓN, POR NIVEL DE TENSIÓN</a:t>
            </a:r>
          </a:p>
        </c:rich>
      </c:tx>
      <c:layout>
        <c:manualLayout>
          <c:xMode val="edge"/>
          <c:yMode val="edge"/>
          <c:x val="0.16483570184357585"/>
          <c:y val="2.4600795868258404E-2"/>
        </c:manualLayout>
      </c:layout>
      <c:overlay val="0"/>
      <c:spPr>
        <a:solidFill>
          <a:srgbClr val="585858"/>
        </a:solidFill>
        <a:scene3d>
          <a:camera prst="orthographicFront"/>
          <a:lightRig rig="threePt" dir="t"/>
        </a:scene3d>
        <a:sp3d prstMaterial="plastic">
          <a:bevelT w="50800"/>
        </a:sp3d>
      </c:spPr>
    </c:title>
    <c:autoTitleDeleted val="0"/>
    <c:view3D>
      <c:rotX val="30"/>
      <c:hPercent val="57"/>
      <c:rotY val="15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54329662975393"/>
          <c:y val="0.27345559224451782"/>
          <c:w val="0.56163838085976303"/>
          <c:h val="0.69092981119295571"/>
        </c:manualLayout>
      </c:layout>
      <c:pie3DChart>
        <c:varyColors val="1"/>
        <c:ser>
          <c:idx val="0"/>
          <c:order val="0"/>
          <c:tx>
            <c:strRef>
              <c:f>'4.2'!$P$39</c:f>
              <c:strCache>
                <c:ptCount val="1"/>
                <c:pt idx="0">
                  <c:v>Total general</c:v>
                </c:pt>
              </c:strCache>
            </c:strRef>
          </c:tx>
          <c:explosion val="1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69-4250-861F-29A07D49D8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69-4250-861F-29A07D49D8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69-4250-861F-29A07D49D8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69-4250-861F-29A07D49D8A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69-4250-861F-29A07D49D8A2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0-7769-4250-861F-29A07D49D8A2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769-4250-861F-29A07D49D8A2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7769-4250-861F-29A07D49D8A2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769-4250-861F-29A07D49D8A2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7769-4250-861F-29A07D49D8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'4.2'!$K$40:$K$44</c:f>
              <c:strCache>
                <c:ptCount val="5"/>
                <c:pt idx="0">
                  <c:v>500</c:v>
                </c:pt>
                <c:pt idx="1">
                  <c:v>220</c:v>
                </c:pt>
                <c:pt idx="2">
                  <c:v>138</c:v>
                </c:pt>
                <c:pt idx="3">
                  <c:v>&lt;60 - 75&gt;</c:v>
                </c:pt>
                <c:pt idx="4">
                  <c:v>&lt;30 - 50&gt;</c:v>
                </c:pt>
              </c:strCache>
            </c:strRef>
          </c:cat>
          <c:val>
            <c:numRef>
              <c:f>'4.2'!$P$40:$P$44</c:f>
              <c:numCache>
                <c:formatCode>#\ ##0.00</c:formatCode>
                <c:ptCount val="5"/>
                <c:pt idx="0">
                  <c:v>3300.2200000000003</c:v>
                </c:pt>
                <c:pt idx="1">
                  <c:v>11533.426660000001</c:v>
                </c:pt>
                <c:pt idx="2">
                  <c:v>5002.5305600000011</c:v>
                </c:pt>
                <c:pt idx="3">
                  <c:v>7586.8550309999973</c:v>
                </c:pt>
                <c:pt idx="4">
                  <c:v>2752.8848200000007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69-4250-861F-29A07D49D8A2}"/>
            </c:ext>
          </c:extLst>
        </c:ser>
        <c:ser>
          <c:idx val="1"/>
          <c:order val="1"/>
          <c:tx>
            <c:strRef>
              <c:f>'4.2'!$M$39</c:f>
              <c:strCache>
                <c:ptCount val="1"/>
                <c:pt idx="0">
                  <c:v>C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7769-4250-861F-29A07D49D8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7769-4250-861F-29A07D49D8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7769-4250-861F-29A07D49D8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7769-4250-861F-29A07D49D8A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A-7769-4250-861F-29A07D49D8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'4.2'!$K$40:$K$44</c:f>
              <c:strCache>
                <c:ptCount val="5"/>
                <c:pt idx="0">
                  <c:v>500</c:v>
                </c:pt>
                <c:pt idx="1">
                  <c:v>220</c:v>
                </c:pt>
                <c:pt idx="2">
                  <c:v>138</c:v>
                </c:pt>
                <c:pt idx="3">
                  <c:v>&lt;60 - 75&gt;</c:v>
                </c:pt>
                <c:pt idx="4">
                  <c:v>&lt;30 - 50&gt;</c:v>
                </c:pt>
              </c:strCache>
            </c:strRef>
          </c:cat>
          <c:val>
            <c:numRef>
              <c:f>'4.2'!$M$40:$M$44</c:f>
              <c:numCache>
                <c:formatCode>#\ ##0.00</c:formatCode>
                <c:ptCount val="5"/>
                <c:pt idx="0">
                  <c:v>142.76</c:v>
                </c:pt>
                <c:pt idx="1">
                  <c:v>2243.6996600000002</c:v>
                </c:pt>
                <c:pt idx="2">
                  <c:v>936.46199999999999</c:v>
                </c:pt>
                <c:pt idx="3">
                  <c:v>2757.9126299999984</c:v>
                </c:pt>
                <c:pt idx="4">
                  <c:v>1219.5760000000002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69-4250-861F-29A07D49D8A2}"/>
            </c:ext>
          </c:extLst>
        </c:ser>
        <c:ser>
          <c:idx val="2"/>
          <c:order val="2"/>
          <c:tx>
            <c:strRef>
              <c:f>'4.2'!$N$39</c:f>
              <c:strCache>
                <c:ptCount val="1"/>
                <c:pt idx="0">
                  <c:v>P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C-7769-4250-861F-29A07D49D8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7769-4250-861F-29A07D49D8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E-7769-4250-861F-29A07D49D8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F-7769-4250-861F-29A07D49D8A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0-7769-4250-861F-29A07D49D8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'4.2'!$K$40:$K$44</c:f>
              <c:strCache>
                <c:ptCount val="5"/>
                <c:pt idx="0">
                  <c:v>500</c:v>
                </c:pt>
                <c:pt idx="1">
                  <c:v>220</c:v>
                </c:pt>
                <c:pt idx="2">
                  <c:v>138</c:v>
                </c:pt>
                <c:pt idx="3">
                  <c:v>&lt;60 - 75&gt;</c:v>
                </c:pt>
                <c:pt idx="4">
                  <c:v>&lt;30 - 50&gt;</c:v>
                </c:pt>
              </c:strCache>
            </c:strRef>
          </c:cat>
          <c:val>
            <c:numRef>
              <c:f>'4.2'!$N$40:$N$44</c:f>
              <c:numCache>
                <c:formatCode>#\ ##0.00</c:formatCode>
                <c:ptCount val="5"/>
                <c:pt idx="1">
                  <c:v>2607.38</c:v>
                </c:pt>
                <c:pt idx="2">
                  <c:v>402.86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769-4250-861F-29A07D49D8A2}"/>
            </c:ext>
          </c:extLst>
        </c:ser>
        <c:ser>
          <c:idx val="3"/>
          <c:order val="3"/>
          <c:tx>
            <c:strRef>
              <c:f>'4.2'!$O$39</c:f>
              <c:strCache>
                <c:ptCount val="1"/>
                <c:pt idx="0">
                  <c:v>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2-7769-4250-861F-29A07D49D8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3-7769-4250-861F-29A07D49D8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4-7769-4250-861F-29A07D49D8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5-7769-4250-861F-29A07D49D8A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6-7769-4250-861F-29A07D49D8A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'4.2'!$K$40:$K$44</c:f>
              <c:strCache>
                <c:ptCount val="5"/>
                <c:pt idx="0">
                  <c:v>500</c:v>
                </c:pt>
                <c:pt idx="1">
                  <c:v>220</c:v>
                </c:pt>
                <c:pt idx="2">
                  <c:v>138</c:v>
                </c:pt>
                <c:pt idx="3">
                  <c:v>&lt;60 - 75&gt;</c:v>
                </c:pt>
                <c:pt idx="4">
                  <c:v>&lt;30 - 50&gt;</c:v>
                </c:pt>
              </c:strCache>
            </c:strRef>
          </c:cat>
          <c:val>
            <c:numRef>
              <c:f>'4.2'!$O$40:$O$44</c:f>
              <c:numCache>
                <c:formatCode>#\ ##0.00</c:formatCode>
                <c:ptCount val="5"/>
                <c:pt idx="1">
                  <c:v>4005.9339999999997</c:v>
                </c:pt>
                <c:pt idx="2">
                  <c:v>3413.8399000000004</c:v>
                </c:pt>
                <c:pt idx="3">
                  <c:v>4828.9424009999993</c:v>
                </c:pt>
                <c:pt idx="4">
                  <c:v>1533.3088200000004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769-4250-861F-29A07D49D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833825951936188"/>
          <c:y val="0.91566607399881461"/>
          <c:w val="0.71321888817951806"/>
          <c:h val="6.6788248243163095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LONGITUD DE LINEAS DE TRANSMISION 
POR TIPO DE LINEA</a:t>
            </a:r>
          </a:p>
        </c:rich>
      </c:tx>
      <c:layout>
        <c:manualLayout>
          <c:xMode val="edge"/>
          <c:yMode val="edge"/>
          <c:x val="0.27076213604140603"/>
          <c:y val="3.2548997068797055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soft" dir="t"/>
        </a:scene3d>
        <a:sp3d prstMaterial="plastic">
          <a:bevelT w="50800"/>
        </a:sp3d>
      </c:spPr>
    </c:title>
    <c:autoTitleDeleted val="0"/>
    <c:plotArea>
      <c:layout>
        <c:manualLayout>
          <c:layoutTarget val="inner"/>
          <c:xMode val="edge"/>
          <c:yMode val="edge"/>
          <c:x val="0.15167487530194185"/>
          <c:y val="0.30093241689270445"/>
          <c:w val="0.80592464786523188"/>
          <c:h val="0.5871145433743858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shade val="30000"/>
                    <a:satMod val="115000"/>
                  </a:schemeClr>
                </a:gs>
                <a:gs pos="50000">
                  <a:schemeClr val="accent1">
                    <a:shade val="67500"/>
                    <a:satMod val="115000"/>
                  </a:schemeClr>
                </a:gs>
                <a:gs pos="100000">
                  <a:schemeClr val="accent1">
                    <a:shade val="100000"/>
                    <a:satMod val="115000"/>
                  </a:schemeClr>
                </a:gs>
              </a:gsLst>
              <a:lin ang="8100000" scaled="1"/>
              <a:tileRect/>
            </a:gradFill>
            <a:ln w="12700">
              <a:noFill/>
              <a:prstDash val="solid"/>
            </a:ln>
            <a:scene3d>
              <a:camera prst="orthographicFront"/>
              <a:lightRig rig="soft" dir="t"/>
            </a:scene3d>
            <a:sp3d prstMaterial="plastic">
              <a:bevelT w="82550" h="95250"/>
              <a:bevelB w="5715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600-47C3-99AD-99D881283AE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600-47C3-99AD-99D881283AE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600-47C3-99AD-99D881283AE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600-47C3-99AD-99D881283AE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747-4BFF-9655-058AD68C4B7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747-4BFF-9655-058AD68C4B7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'4.2'!$L$12:$O$12</c:f>
              <c:strCache>
                <c:ptCount val="4"/>
                <c:pt idx="0">
                  <c:v>G</c:v>
                </c:pt>
                <c:pt idx="1">
                  <c:v>C</c:v>
                </c:pt>
                <c:pt idx="2">
                  <c:v>P</c:v>
                </c:pt>
                <c:pt idx="3">
                  <c:v>S</c:v>
                </c:pt>
              </c:strCache>
            </c:strRef>
          </c:cat>
          <c:val>
            <c:numRef>
              <c:f>'4.2'!$L$13:$O$13</c:f>
              <c:numCache>
                <c:formatCode>#,##0.00</c:formatCode>
                <c:ptCount val="4"/>
                <c:pt idx="0">
                  <c:v>6083.2416600000006</c:v>
                </c:pt>
                <c:pt idx="1">
                  <c:v>7300.4102899999971</c:v>
                </c:pt>
                <c:pt idx="2">
                  <c:v>3010.2399999999993</c:v>
                </c:pt>
                <c:pt idx="3">
                  <c:v>13782.025121000006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00-47C3-99AD-99D881283A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0585088"/>
        <c:axId val="340588032"/>
      </c:barChart>
      <c:catAx>
        <c:axId val="34058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4058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0588032"/>
        <c:scaling>
          <c:orientation val="minMax"/>
          <c:max val="160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km</a:t>
                </a:r>
              </a:p>
            </c:rich>
          </c:tx>
          <c:layout>
            <c:manualLayout>
              <c:xMode val="edge"/>
              <c:yMode val="edge"/>
              <c:x val="2.6615481476030451E-2"/>
              <c:y val="0.49063969193631818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405850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LONGITUD DE LÍNEAS DE TRANSMISIÓN </a:t>
            </a:r>
          </a:p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PE" sz="105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POR SISTEMA</a:t>
            </a:r>
          </a:p>
        </c:rich>
      </c:tx>
      <c:layout>
        <c:manualLayout>
          <c:xMode val="edge"/>
          <c:yMode val="edge"/>
          <c:x val="0.21778448642536283"/>
          <c:y val="2.0202020202020204E-2"/>
        </c:manualLayout>
      </c:layout>
      <c:overlay val="0"/>
      <c:spPr>
        <a:solidFill>
          <a:srgbClr val="585858"/>
        </a:solidFill>
        <a:ln>
          <a:noFill/>
        </a:ln>
        <a:scene3d>
          <a:camera prst="orthographicFront"/>
          <a:lightRig rig="threePt" dir="t"/>
        </a:scene3d>
        <a:sp3d prstMaterial="plastic">
          <a:bevelT w="50800"/>
        </a:sp3d>
      </c:spPr>
    </c:title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366084219552239E-2"/>
          <c:y val="0.28479320766722344"/>
          <c:w val="0.90312597379510828"/>
          <c:h val="0.6939692197566212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209550"/>
            </a:sp3d>
          </c:spPr>
          <c:dPt>
            <c:idx val="0"/>
            <c:bubble3D val="0"/>
            <c:explosion val="1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h="209550"/>
              </a:sp3d>
            </c:spPr>
            <c:extLst>
              <c:ext xmlns:c16="http://schemas.microsoft.com/office/drawing/2014/chart" uri="{C3380CC4-5D6E-409C-BE32-E72D297353CC}">
                <c16:uniqueId val="{00000000-188F-4EE3-85FA-CE21FA0B86AE}"/>
              </c:ext>
            </c:extLst>
          </c:dPt>
          <c:dPt>
            <c:idx val="1"/>
            <c:bubble3D val="0"/>
            <c:explosion val="3"/>
            <c:extLst>
              <c:ext xmlns:c16="http://schemas.microsoft.com/office/drawing/2014/chart" uri="{C3380CC4-5D6E-409C-BE32-E72D297353CC}">
                <c16:uniqueId val="{00000001-188F-4EE3-85FA-CE21FA0B86AE}"/>
              </c:ext>
            </c:extLst>
          </c:dPt>
          <c:dLbls>
            <c:dLbl>
              <c:idx val="0"/>
              <c:layout>
                <c:manualLayout>
                  <c:x val="8.6753138684612902E-2"/>
                  <c:y val="-0.1499395405078597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8F-4EE3-85FA-CE21FA0B86AE}"/>
                </c:ext>
              </c:extLst>
            </c:dLbl>
            <c:dLbl>
              <c:idx val="1"/>
              <c:layout>
                <c:manualLayout>
                  <c:x val="2.0627840938640927E-2"/>
                  <c:y val="0.241672300031419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8F-4EE3-85FA-CE21FA0B86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'4.2'!$L$80:$L$81</c:f>
              <c:numCache>
                <c:formatCode>General</c:formatCode>
                <c:ptCount val="2"/>
                <c:pt idx="0">
                  <c:v>500</c:v>
                </c:pt>
                <c:pt idx="1">
                  <c:v>220</c:v>
                </c:pt>
              </c:numCache>
            </c:numRef>
          </c:cat>
          <c:val>
            <c:numRef>
              <c:f>'4.2'!$M$80:$M$81</c:f>
              <c:numCache>
                <c:formatCode>#,##0.00</c:formatCode>
                <c:ptCount val="2"/>
                <c:pt idx="0">
                  <c:v>3300.22</c:v>
                </c:pt>
                <c:pt idx="1">
                  <c:v>11533.426660000005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8F-4EE3-85FA-CE21FA0B8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25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373031496062991"/>
          <c:y val="0.26135416980923359"/>
          <c:w val="0.50840840666975451"/>
          <c:h val="0.55090878008065081"/>
        </c:manualLayout>
      </c:layout>
      <c:pie3DChart>
        <c:varyColors val="1"/>
        <c:ser>
          <c:idx val="0"/>
          <c:order val="0"/>
          <c:tx>
            <c:strRef>
              <c:f>'4.3'!$J$8</c:f>
              <c:strCache>
                <c:ptCount val="1"/>
                <c:pt idx="0">
                  <c:v>AISLADO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h="101600"/>
            </a:sp3d>
          </c:spPr>
          <c:explosion val="1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81-4847-8733-F612A78222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81-4847-8733-F612A78222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81-4847-8733-F612A78222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81-4847-8733-F612A782228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81-4847-8733-F612A7822282}"/>
                </c:ext>
              </c:extLst>
            </c:dLbl>
            <c:dLbl>
              <c:idx val="1"/>
              <c:layout>
                <c:manualLayout>
                  <c:x val="8.9210771839970643E-2"/>
                  <c:y val="-5.3018381843369898E-2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ysClr val="windowText" lastClr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688521029083979"/>
                      <c:h val="0.14577732021037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681-4847-8733-F612A78222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81-4847-8733-F612A7822282}"/>
                </c:ext>
              </c:extLst>
            </c:dLbl>
            <c:dLbl>
              <c:idx val="3"/>
              <c:layout>
                <c:manualLayout>
                  <c:x val="-0.21988115990523016"/>
                  <c:y val="9.8891103938060151E-3"/>
                </c:manualLayout>
              </c:layout>
              <c:spPr/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1-4847-8733-F612A782228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'4.3'!$K$6:$N$6</c:f>
              <c:strCache>
                <c:ptCount val="4"/>
                <c:pt idx="0">
                  <c:v>SGT</c:v>
                </c:pt>
                <c:pt idx="1">
                  <c:v>SCT</c:v>
                </c:pt>
                <c:pt idx="2">
                  <c:v>SPT</c:v>
                </c:pt>
                <c:pt idx="3">
                  <c:v>SST</c:v>
                </c:pt>
              </c:strCache>
            </c:strRef>
          </c:cat>
          <c:val>
            <c:numRef>
              <c:f>'4.3'!$K$8:$N$8</c:f>
              <c:numCache>
                <c:formatCode>_(* #,##0_);_(* \(#,##0\);_(* "-"??_);_(@_)</c:formatCode>
                <c:ptCount val="4"/>
                <c:pt idx="1">
                  <c:v>14</c:v>
                </c:pt>
                <c:pt idx="3">
                  <c:v>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81-4847-8733-F612A7822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2317369749071223"/>
          <c:y val="0.82620167411505985"/>
          <c:w val="0.52437529849831577"/>
          <c:h val="8.2090515712562984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view3D>
      <c:rotX val="15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54507136884132"/>
          <c:y val="0.28805558551756372"/>
          <c:w val="0.76081050642150394"/>
          <c:h val="0.55463236615970957"/>
        </c:manualLayout>
      </c:layout>
      <c:pie3DChart>
        <c:varyColors val="1"/>
        <c:ser>
          <c:idx val="0"/>
          <c:order val="0"/>
          <c:tx>
            <c:strRef>
              <c:f>'4.3'!$J$7</c:f>
              <c:strCache>
                <c:ptCount val="1"/>
                <c:pt idx="0">
                  <c:v>SEIN</c:v>
                </c:pt>
              </c:strCache>
            </c:strRef>
          </c:tx>
          <c:spPr>
            <a:scene3d>
              <a:camera prst="orthographicFront"/>
              <a:lightRig rig="threePt" dir="t">
                <a:rot lat="0" lon="0" rev="1200000"/>
              </a:lightRig>
            </a:scene3d>
            <a:sp3d prstMaterial="plastic">
              <a:bevelT w="203200" h="234950"/>
            </a:sp3d>
          </c:spPr>
          <c:explosion val="1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3E-40DA-AAC0-DF1F87BE28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3E-40DA-AAC0-DF1F87BE28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3E-40DA-AAC0-DF1F87BE28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3E-40DA-AAC0-DF1F87BE2837}"/>
              </c:ext>
            </c:extLst>
          </c:dPt>
          <c:dLbls>
            <c:dLbl>
              <c:idx val="0"/>
              <c:layout>
                <c:manualLayout>
                  <c:x val="-0.13885886863846605"/>
                  <c:y val="7.772624312371916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Garantizado
19%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D3E-40DA-AAC0-DF1F87BE2837}"/>
                </c:ext>
              </c:extLst>
            </c:dLbl>
            <c:dLbl>
              <c:idx val="1"/>
              <c:layout>
                <c:manualLayout>
                  <c:x val="-0.18217991777576475"/>
                  <c:y val="-0.1407029087117535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Complementario
23%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D3E-40DA-AAC0-DF1F87BE2837}"/>
                </c:ext>
              </c:extLst>
            </c:dLbl>
            <c:dLbl>
              <c:idx val="2"/>
              <c:layout>
                <c:manualLayout>
                  <c:x val="-7.9350243838405679E-2"/>
                  <c:y val="-0.24948890599111809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Principal
10%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D3E-40DA-AAC0-DF1F87BE2837}"/>
                </c:ext>
              </c:extLst>
            </c:dLbl>
            <c:dLbl>
              <c:idx val="3"/>
              <c:layout>
                <c:manualLayout>
                  <c:x val="0.25805172900647089"/>
                  <c:y val="1.3197570933073825E-2"/>
                </c:manualLayout>
              </c:layout>
              <c:tx>
                <c:rich>
                  <a:bodyPr/>
                  <a:lstStyle/>
                  <a:p>
                    <a:pPr>
                      <a:defRPr sz="900" b="1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Secundario
48%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D3E-40DA-AAC0-DF1F87BE283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'4.3'!$K$6:$N$6</c:f>
              <c:strCache>
                <c:ptCount val="4"/>
                <c:pt idx="0">
                  <c:v>SGT</c:v>
                </c:pt>
                <c:pt idx="1">
                  <c:v>SCT</c:v>
                </c:pt>
                <c:pt idx="2">
                  <c:v>SPT</c:v>
                </c:pt>
                <c:pt idx="3">
                  <c:v>SST</c:v>
                </c:pt>
              </c:strCache>
            </c:strRef>
          </c:cat>
          <c:val>
            <c:numRef>
              <c:f>'4.3'!$K$7:$N$7</c:f>
              <c:numCache>
                <c:formatCode>_(* #,##0_);_(* \(#,##0\);_(* "-"??_);_(@_)</c:formatCode>
                <c:ptCount val="4"/>
                <c:pt idx="0">
                  <c:v>6083.2416600000006</c:v>
                </c:pt>
                <c:pt idx="1">
                  <c:v>7286.4102899999971</c:v>
                </c:pt>
                <c:pt idx="2">
                  <c:v>3010.2399999999993</c:v>
                </c:pt>
                <c:pt idx="3">
                  <c:v>13776.525121000006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3E-40DA-AAC0-DF1F87BE2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462011938773138"/>
          <c:y val="0.89003235896882749"/>
          <c:w val="0.49075994704201803"/>
          <c:h val="8.2570380757199913E-2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r>
              <a:rPr lang="es-PE">
                <a:solidFill>
                  <a:schemeClr val="bg1"/>
                </a:solidFill>
              </a:rPr>
              <a:t>PARTICIPACIÓN SEGÚN LONGITUD TOTAL DE LÍNEAS - POR EMPRESA TRANSMISORA</a:t>
            </a:r>
          </a:p>
        </c:rich>
      </c:tx>
      <c:layout>
        <c:manualLayout>
          <c:xMode val="edge"/>
          <c:yMode val="edge"/>
          <c:x val="0.1825987231472227"/>
          <c:y val="2.8918317028553249E-2"/>
        </c:manualLayout>
      </c:layout>
      <c:overlay val="0"/>
      <c:spPr>
        <a:solidFill>
          <a:srgbClr val="585858"/>
        </a:solidFill>
        <a:ln w="25400">
          <a:noFill/>
        </a:ln>
        <a:scene3d>
          <a:camera prst="orthographicFront"/>
          <a:lightRig rig="threePt" dir="t"/>
        </a:scene3d>
        <a:sp3d prstMaterial="plastic">
          <a:bevelT w="50800"/>
        </a:sp3d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07288949562419"/>
          <c:y val="0.35525650202815556"/>
          <c:w val="0.57589635660867466"/>
          <c:h val="0.553207932341790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368300" h="222250"/>
            </a:sp3d>
          </c:spPr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 w="368300" h="222250"/>
              </a:sp3d>
            </c:spPr>
            <c:extLst>
              <c:ext xmlns:c16="http://schemas.microsoft.com/office/drawing/2014/chart" uri="{C3380CC4-5D6E-409C-BE32-E72D297353CC}">
                <c16:uniqueId val="{00000001-C7E4-4A0A-BE9E-03FE2EC59955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scene3d>
                <a:camera prst="orthographicFront"/>
                <a:lightRig rig="threePt" dir="t"/>
              </a:scene3d>
              <a:sp3d>
                <a:bevelT w="368300" h="222250"/>
              </a:sp3d>
            </c:spPr>
            <c:extLst>
              <c:ext xmlns:c16="http://schemas.microsoft.com/office/drawing/2014/chart" uri="{C3380CC4-5D6E-409C-BE32-E72D297353CC}">
                <c16:uniqueId val="{00000003-C7E4-4A0A-BE9E-03FE2EC599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C7E4-4A0A-BE9E-03FE2EC599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C7E4-4A0A-BE9E-03FE2EC599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C7E4-4A0A-BE9E-03FE2EC59955}"/>
              </c:ext>
            </c:extLst>
          </c:dPt>
          <c:dPt>
            <c:idx val="5"/>
            <c:bubble3D val="0"/>
            <c:spPr>
              <a:solidFill>
                <a:srgbClr val="002060"/>
              </a:solidFill>
              <a:scene3d>
                <a:camera prst="orthographicFront"/>
                <a:lightRig rig="threePt" dir="t"/>
              </a:scene3d>
              <a:sp3d>
                <a:bevelT w="368300" h="222250"/>
              </a:sp3d>
            </c:spPr>
            <c:extLst>
              <c:ext xmlns:c16="http://schemas.microsoft.com/office/drawing/2014/chart" uri="{C3380CC4-5D6E-409C-BE32-E72D297353CC}">
                <c16:uniqueId val="{00000008-C7E4-4A0A-BE9E-03FE2EC599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C7E4-4A0A-BE9E-03FE2EC59955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scene3d>
                <a:camera prst="orthographicFront"/>
                <a:lightRig rig="threePt" dir="t"/>
              </a:scene3d>
              <a:sp3d>
                <a:bevelT w="368300" h="222250"/>
              </a:sp3d>
            </c:spPr>
            <c:extLst>
              <c:ext xmlns:c16="http://schemas.microsoft.com/office/drawing/2014/chart" uri="{C3380CC4-5D6E-409C-BE32-E72D297353CC}">
                <c16:uniqueId val="{0000000B-C7E4-4A0A-BE9E-03FE2EC59955}"/>
              </c:ext>
            </c:extLst>
          </c:dPt>
          <c:dPt>
            <c:idx val="8"/>
            <c:bubble3D val="0"/>
            <c:explosion val="6"/>
            <c:spPr>
              <a:solidFill>
                <a:srgbClr val="FFC000"/>
              </a:solidFill>
              <a:scene3d>
                <a:camera prst="orthographicFront"/>
                <a:lightRig rig="threePt" dir="t"/>
              </a:scene3d>
              <a:sp3d>
                <a:bevelT w="368300" h="222250"/>
              </a:sp3d>
            </c:spPr>
            <c:extLst>
              <c:ext xmlns:c16="http://schemas.microsoft.com/office/drawing/2014/chart" uri="{C3380CC4-5D6E-409C-BE32-E72D297353CC}">
                <c16:uniqueId val="{0000000D-C7E4-4A0A-BE9E-03FE2EC59955}"/>
              </c:ext>
            </c:extLst>
          </c:dPt>
          <c:dLbls>
            <c:dLbl>
              <c:idx val="0"/>
              <c:layout>
                <c:manualLayout>
                  <c:x val="3.7952372656377679E-2"/>
                  <c:y val="-0.1439195649133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E4-4A0A-BE9E-03FE2EC59955}"/>
                </c:ext>
              </c:extLst>
            </c:dLbl>
            <c:dLbl>
              <c:idx val="1"/>
              <c:layout>
                <c:manualLayout>
                  <c:x val="7.2996974449401258E-2"/>
                  <c:y val="-0.4216222593387947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E4-4A0A-BE9E-03FE2EC59955}"/>
                </c:ext>
              </c:extLst>
            </c:dLbl>
            <c:dLbl>
              <c:idx val="2"/>
              <c:layout>
                <c:manualLayout>
                  <c:x val="0.1211932099818793"/>
                  <c:y val="-0.3874325936530660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E4-4A0A-BE9E-03FE2EC59955}"/>
                </c:ext>
              </c:extLst>
            </c:dLbl>
            <c:dLbl>
              <c:idx val="3"/>
              <c:layout>
                <c:manualLayout>
                  <c:x val="0.21285596266410972"/>
                  <c:y val="-0.2599692462684588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E4-4A0A-BE9E-03FE2EC59955}"/>
                </c:ext>
              </c:extLst>
            </c:dLbl>
            <c:dLbl>
              <c:idx val="4"/>
              <c:layout>
                <c:manualLayout>
                  <c:x val="0.23948525010225116"/>
                  <c:y val="-0.1698252869906413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E4-4A0A-BE9E-03FE2EC59955}"/>
                </c:ext>
              </c:extLst>
            </c:dLbl>
            <c:dLbl>
              <c:idx val="5"/>
              <c:layout>
                <c:manualLayout>
                  <c:x val="0.26550390179555727"/>
                  <c:y val="-6.891619608155041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E4-4A0A-BE9E-03FE2EC59955}"/>
                </c:ext>
              </c:extLst>
            </c:dLbl>
            <c:dLbl>
              <c:idx val="6"/>
              <c:layout>
                <c:manualLayout>
                  <c:x val="0.1633244760813567"/>
                  <c:y val="1.39460218987778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E4-4A0A-BE9E-03FE2EC59955}"/>
                </c:ext>
              </c:extLst>
            </c:dLbl>
            <c:dLbl>
              <c:idx val="7"/>
              <c:layout>
                <c:manualLayout>
                  <c:x val="6.4460062666199899E-2"/>
                  <c:y val="8.86461135931676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E4-4A0A-BE9E-03FE2EC59955}"/>
                </c:ext>
              </c:extLst>
            </c:dLbl>
            <c:dLbl>
              <c:idx val="8"/>
              <c:layout>
                <c:manualLayout>
                  <c:x val="0.16488499138276611"/>
                  <c:y val="-0.1368124629582592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E4-4A0A-BE9E-03FE2EC5995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'4.4'!$L$80:$L$88</c:f>
              <c:strCache>
                <c:ptCount val="9"/>
                <c:pt idx="0">
                  <c:v>REP</c:v>
                </c:pt>
                <c:pt idx="1">
                  <c:v>TRANSMANTARO</c:v>
                </c:pt>
                <c:pt idx="2">
                  <c:v>ISA</c:v>
                </c:pt>
                <c:pt idx="3">
                  <c:v>ATN</c:v>
                </c:pt>
                <c:pt idx="4">
                  <c:v>ATLANTICA</c:v>
                </c:pt>
                <c:pt idx="5">
                  <c:v>CONELSUR</c:v>
                </c:pt>
                <c:pt idx="6">
                  <c:v>CCNCM</c:v>
                </c:pt>
                <c:pt idx="7">
                  <c:v>REDESUR</c:v>
                </c:pt>
                <c:pt idx="8">
                  <c:v>OTROS</c:v>
                </c:pt>
              </c:strCache>
            </c:strRef>
          </c:cat>
          <c:val>
            <c:numRef>
              <c:f>'4.4'!$N$80:$N$88</c:f>
              <c:numCache>
                <c:formatCode>0%</c:formatCode>
                <c:ptCount val="9"/>
                <c:pt idx="0">
                  <c:v>0.17540738085202309</c:v>
                </c:pt>
                <c:pt idx="1">
                  <c:v>0.14118006551864776</c:v>
                </c:pt>
                <c:pt idx="2">
                  <c:v>3.715716785020573E-2</c:v>
                </c:pt>
                <c:pt idx="3">
                  <c:v>3.4367393090887009E-2</c:v>
                </c:pt>
                <c:pt idx="4">
                  <c:v>3.1279742732732541E-2</c:v>
                </c:pt>
                <c:pt idx="5">
                  <c:v>3.0298043489865228E-2</c:v>
                </c:pt>
                <c:pt idx="6">
                  <c:v>1.5540084525679518E-2</c:v>
                </c:pt>
                <c:pt idx="7">
                  <c:v>1.4117660069779056E-2</c:v>
                </c:pt>
                <c:pt idx="8">
                  <c:v>0.52065246187018011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7E4-4A0A-BE9E-03FE2EC59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53</xdr:row>
      <xdr:rowOff>0</xdr:rowOff>
    </xdr:from>
    <xdr:to>
      <xdr:col>6</xdr:col>
      <xdr:colOff>666750</xdr:colOff>
      <xdr:row>71</xdr:row>
      <xdr:rowOff>28575</xdr:rowOff>
    </xdr:to>
    <xdr:graphicFrame macro="">
      <xdr:nvGraphicFramePr>
        <xdr:cNvPr id="1731674" name="Chart 31">
          <a:extLst>
            <a:ext uri="{FF2B5EF4-FFF2-40B4-BE49-F238E27FC236}">
              <a16:creationId xmlns:a16="http://schemas.microsoft.com/office/drawing/2014/main" id="{00000000-0008-0000-0100-00005A6C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428625</xdr:colOff>
      <xdr:row>15</xdr:row>
      <xdr:rowOff>95250</xdr:rowOff>
    </xdr:from>
    <xdr:to>
      <xdr:col>6</xdr:col>
      <xdr:colOff>495300</xdr:colOff>
      <xdr:row>31</xdr:row>
      <xdr:rowOff>114300</xdr:rowOff>
    </xdr:to>
    <xdr:graphicFrame macro="">
      <xdr:nvGraphicFramePr>
        <xdr:cNvPr id="1731675" name="Chart 27">
          <a:extLst>
            <a:ext uri="{FF2B5EF4-FFF2-40B4-BE49-F238E27FC236}">
              <a16:creationId xmlns:a16="http://schemas.microsoft.com/office/drawing/2014/main" id="{00000000-0008-0000-0100-00005B6C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96</xdr:row>
      <xdr:rowOff>28575</xdr:rowOff>
    </xdr:from>
    <xdr:to>
      <xdr:col>6</xdr:col>
      <xdr:colOff>0</xdr:colOff>
      <xdr:row>111</xdr:row>
      <xdr:rowOff>114300</xdr:rowOff>
    </xdr:to>
    <xdr:graphicFrame macro="">
      <xdr:nvGraphicFramePr>
        <xdr:cNvPr id="1731678" name="Chart 4">
          <a:extLst>
            <a:ext uri="{FF2B5EF4-FFF2-40B4-BE49-F238E27FC236}">
              <a16:creationId xmlns:a16="http://schemas.microsoft.com/office/drawing/2014/main" id="{00000000-0008-0000-0100-00005E6C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0.37317</cdr:x>
      <cdr:y>0.16882</cdr:y>
    </cdr:from>
    <cdr:to>
      <cdr:x>0.55855</cdr:x>
      <cdr:y>0.22276</cdr:y>
    </cdr:to>
    <cdr:sp macro="" textlink="">
      <cdr:nvSpPr>
        <cdr:cNvPr id="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1336" y="519387"/>
          <a:ext cx="1173013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: 30 305 km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0.39708</cdr:x>
      <cdr:y>0.18172</cdr:y>
    </cdr:from>
    <cdr:to>
      <cdr:x>0.5894</cdr:x>
      <cdr:y>0.24254</cdr:y>
    </cdr:to>
    <cdr:sp macro="" textlink="">
      <cdr:nvSpPr>
        <cdr:cNvPr id="2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1860" y="495802"/>
          <a:ext cx="1173013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: 30 305 km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0.35164</cdr:x>
      <cdr:y>0.19928</cdr:y>
    </cdr:from>
    <cdr:to>
      <cdr:x>0.64727</cdr:x>
      <cdr:y>0.30953</cdr:y>
    </cdr:to>
    <cdr:sp macro="" textlink="">
      <cdr:nvSpPr>
        <cdr:cNvPr id="33793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1404" y="501102"/>
          <a:ext cx="1413569" cy="277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50" b="1" i="0" strike="noStrike">
              <a:solidFill>
                <a:srgbClr val="000000"/>
              </a:solidFill>
              <a:latin typeface="Arial"/>
              <a:cs typeface="Arial"/>
            </a:rPr>
            <a:t>TOTAL : 30 305 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53</xdr:row>
      <xdr:rowOff>76200</xdr:rowOff>
    </xdr:from>
    <xdr:to>
      <xdr:col>6</xdr:col>
      <xdr:colOff>571500</xdr:colOff>
      <xdr:row>70</xdr:row>
      <xdr:rowOff>142875</xdr:rowOff>
    </xdr:to>
    <xdr:graphicFrame macro="">
      <xdr:nvGraphicFramePr>
        <xdr:cNvPr id="1735716" name="Chart 2">
          <a:extLst>
            <a:ext uri="{FF2B5EF4-FFF2-40B4-BE49-F238E27FC236}">
              <a16:creationId xmlns:a16="http://schemas.microsoft.com/office/drawing/2014/main" id="{00000000-0008-0000-0200-0000247C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581025</xdr:colOff>
      <xdr:row>21</xdr:row>
      <xdr:rowOff>38100</xdr:rowOff>
    </xdr:from>
    <xdr:to>
      <xdr:col>5</xdr:col>
      <xdr:colOff>1152525</xdr:colOff>
      <xdr:row>36</xdr:row>
      <xdr:rowOff>104775</xdr:rowOff>
    </xdr:to>
    <xdr:graphicFrame macro="">
      <xdr:nvGraphicFramePr>
        <xdr:cNvPr id="1735717" name="Chart 5">
          <a:extLst>
            <a:ext uri="{FF2B5EF4-FFF2-40B4-BE49-F238E27FC236}">
              <a16:creationId xmlns:a16="http://schemas.microsoft.com/office/drawing/2014/main" id="{00000000-0008-0000-0200-0000257C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0.03738</cdr:x>
      <cdr:y>0.03829</cdr:y>
    </cdr:from>
    <cdr:to>
      <cdr:x>0.98512</cdr:x>
      <cdr:y>0.10586</cdr:y>
    </cdr:to>
    <cdr:sp macro="" textlink="">
      <cdr:nvSpPr>
        <cdr:cNvPr id="2" name="Texto 10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675" y="107950"/>
          <a:ext cx="4910818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585858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soft" dir="t"/>
        </a:scene3d>
        <a:sp3d xmlns:a="http://schemas.openxmlformats.org/drawingml/2006/main" prstMaterial="plastic">
          <a:bevelT w="50800"/>
          <a:bevelB w="25400"/>
        </a:sp3d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PE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LONGITUD DE LINEAS DE TRANSMISIÓN, EN SISTEMAS AISLADOS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0.01166</cdr:x>
      <cdr:y>0.05251</cdr:y>
    </cdr:from>
    <cdr:to>
      <cdr:x>0.97764</cdr:x>
      <cdr:y>0.13014</cdr:y>
    </cdr:to>
    <cdr:sp macro="" textlink="">
      <cdr:nvSpPr>
        <cdr:cNvPr id="3" name="Texto 1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325" y="146050"/>
          <a:ext cx="4996101" cy="215900"/>
        </a:xfrm>
        <a:prstGeom xmlns:a="http://schemas.openxmlformats.org/drawingml/2006/main" prst="rect">
          <a:avLst/>
        </a:prstGeom>
        <a:solidFill xmlns:a="http://schemas.openxmlformats.org/drawingml/2006/main">
          <a:srgbClr val="585858"/>
        </a:solidFill>
        <a:ln xmlns:a="http://schemas.openxmlformats.org/drawingml/2006/main" w="9525">
          <a:noFill/>
          <a:miter lim="800000"/>
          <a:headEnd/>
          <a:tailEnd/>
        </a:ln>
        <a:scene3d xmlns:a="http://schemas.openxmlformats.org/drawingml/2006/main">
          <a:camera prst="orthographicFront"/>
          <a:lightRig rig="soft" dir="t"/>
        </a:scene3d>
        <a:sp3d xmlns:a="http://schemas.openxmlformats.org/drawingml/2006/main">
          <a:bevelT w="50800"/>
        </a:sp3d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s-PE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LONGITUD DE LINEAS DE TRANSMISIÓN, POR SISTEMA INTERCONECTADOC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42</xdr:row>
      <xdr:rowOff>0</xdr:rowOff>
    </xdr:from>
    <xdr:to>
      <xdr:col>8</xdr:col>
      <xdr:colOff>676275</xdr:colOff>
      <xdr:row>43</xdr:row>
      <xdr:rowOff>27516</xdr:rowOff>
    </xdr:to>
    <xdr:sp macro="" textlink="">
      <xdr:nvSpPr>
        <xdr:cNvPr id="1739004" name="Text Box 3">
          <a:extLst>
            <a:ext uri="{FF2B5EF4-FFF2-40B4-BE49-F238E27FC236}">
              <a16:creationId xmlns:a16="http://schemas.microsoft.com/office/drawing/2014/main" id="{00000000-0008-0000-0300-0000FC881A00}"/>
            </a:ext>
          </a:extLst>
        </xdr:cNvPr>
        <xdr:cNvSpPr txBox="1">
          <a:spLocks noChangeArrowheads="1"/>
        </xdr:cNvSpPr>
      </xdr:nvSpPr>
      <xdr:spPr bwMode="auto">
        <a:xfrm>
          <a:off x="8067675" y="7505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219075</xdr:colOff>
      <xdr:row>42</xdr:row>
      <xdr:rowOff>0</xdr:rowOff>
    </xdr:from>
    <xdr:to>
      <xdr:col>3</xdr:col>
      <xdr:colOff>314325</xdr:colOff>
      <xdr:row>43</xdr:row>
      <xdr:rowOff>27516</xdr:rowOff>
    </xdr:to>
    <xdr:sp macro="" textlink="">
      <xdr:nvSpPr>
        <xdr:cNvPr id="1739005" name="Text Box 4">
          <a:extLst>
            <a:ext uri="{FF2B5EF4-FFF2-40B4-BE49-F238E27FC236}">
              <a16:creationId xmlns:a16="http://schemas.microsoft.com/office/drawing/2014/main" id="{00000000-0008-0000-0300-0000FD881A00}"/>
            </a:ext>
          </a:extLst>
        </xdr:cNvPr>
        <xdr:cNvSpPr txBox="1">
          <a:spLocks noChangeArrowheads="1"/>
        </xdr:cNvSpPr>
      </xdr:nvSpPr>
      <xdr:spPr bwMode="auto">
        <a:xfrm>
          <a:off x="3448050" y="750570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42</xdr:row>
      <xdr:rowOff>0</xdr:rowOff>
    </xdr:from>
    <xdr:to>
      <xdr:col>5</xdr:col>
      <xdr:colOff>371475</xdr:colOff>
      <xdr:row>43</xdr:row>
      <xdr:rowOff>27516</xdr:rowOff>
    </xdr:to>
    <xdr:sp macro="" textlink="">
      <xdr:nvSpPr>
        <xdr:cNvPr id="1739006" name="Text Box 5">
          <a:extLst>
            <a:ext uri="{FF2B5EF4-FFF2-40B4-BE49-F238E27FC236}">
              <a16:creationId xmlns:a16="http://schemas.microsoft.com/office/drawing/2014/main" id="{00000000-0008-0000-0300-0000FE881A00}"/>
            </a:ext>
          </a:extLst>
        </xdr:cNvPr>
        <xdr:cNvSpPr txBox="1">
          <a:spLocks noChangeArrowheads="1"/>
        </xdr:cNvSpPr>
      </xdr:nvSpPr>
      <xdr:spPr bwMode="auto">
        <a:xfrm>
          <a:off x="5191125" y="7505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381000</xdr:colOff>
      <xdr:row>42</xdr:row>
      <xdr:rowOff>0</xdr:rowOff>
    </xdr:from>
    <xdr:to>
      <xdr:col>6</xdr:col>
      <xdr:colOff>485775</xdr:colOff>
      <xdr:row>43</xdr:row>
      <xdr:rowOff>27516</xdr:rowOff>
    </xdr:to>
    <xdr:sp macro="" textlink="">
      <xdr:nvSpPr>
        <xdr:cNvPr id="1739007" name="Text Box 6">
          <a:extLst>
            <a:ext uri="{FF2B5EF4-FFF2-40B4-BE49-F238E27FC236}">
              <a16:creationId xmlns:a16="http://schemas.microsoft.com/office/drawing/2014/main" id="{00000000-0008-0000-0300-0000FF881A00}"/>
            </a:ext>
          </a:extLst>
        </xdr:cNvPr>
        <xdr:cNvSpPr txBox="1">
          <a:spLocks noChangeArrowheads="1"/>
        </xdr:cNvSpPr>
      </xdr:nvSpPr>
      <xdr:spPr bwMode="auto">
        <a:xfrm>
          <a:off x="6162675" y="7505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571500</xdr:colOff>
      <xdr:row>42</xdr:row>
      <xdr:rowOff>0</xdr:rowOff>
    </xdr:from>
    <xdr:to>
      <xdr:col>8</xdr:col>
      <xdr:colOff>676275</xdr:colOff>
      <xdr:row>43</xdr:row>
      <xdr:rowOff>27516</xdr:rowOff>
    </xdr:to>
    <xdr:sp macro="" textlink="">
      <xdr:nvSpPr>
        <xdr:cNvPr id="1739008" name="Text Box 9">
          <a:extLst>
            <a:ext uri="{FF2B5EF4-FFF2-40B4-BE49-F238E27FC236}">
              <a16:creationId xmlns:a16="http://schemas.microsoft.com/office/drawing/2014/main" id="{00000000-0008-0000-0300-000000891A00}"/>
            </a:ext>
          </a:extLst>
        </xdr:cNvPr>
        <xdr:cNvSpPr txBox="1">
          <a:spLocks noChangeArrowheads="1"/>
        </xdr:cNvSpPr>
      </xdr:nvSpPr>
      <xdr:spPr bwMode="auto">
        <a:xfrm>
          <a:off x="8067675" y="7505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42</xdr:row>
      <xdr:rowOff>66675</xdr:rowOff>
    </xdr:from>
    <xdr:to>
      <xdr:col>5</xdr:col>
      <xdr:colOff>104775</xdr:colOff>
      <xdr:row>43</xdr:row>
      <xdr:rowOff>94191</xdr:rowOff>
    </xdr:to>
    <xdr:sp macro="" textlink="">
      <xdr:nvSpPr>
        <xdr:cNvPr id="1739009" name="Text Box 10">
          <a:extLst>
            <a:ext uri="{FF2B5EF4-FFF2-40B4-BE49-F238E27FC236}">
              <a16:creationId xmlns:a16="http://schemas.microsoft.com/office/drawing/2014/main" id="{00000000-0008-0000-0300-000001891A00}"/>
            </a:ext>
          </a:extLst>
        </xdr:cNvPr>
        <xdr:cNvSpPr txBox="1">
          <a:spLocks noChangeArrowheads="1"/>
        </xdr:cNvSpPr>
      </xdr:nvSpPr>
      <xdr:spPr bwMode="auto">
        <a:xfrm>
          <a:off x="4924425" y="75723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42</xdr:row>
      <xdr:rowOff>0</xdr:rowOff>
    </xdr:from>
    <xdr:to>
      <xdr:col>5</xdr:col>
      <xdr:colOff>371475</xdr:colOff>
      <xdr:row>43</xdr:row>
      <xdr:rowOff>27516</xdr:rowOff>
    </xdr:to>
    <xdr:sp macro="" textlink="">
      <xdr:nvSpPr>
        <xdr:cNvPr id="1739010" name="Text Box 11">
          <a:extLst>
            <a:ext uri="{FF2B5EF4-FFF2-40B4-BE49-F238E27FC236}">
              <a16:creationId xmlns:a16="http://schemas.microsoft.com/office/drawing/2014/main" id="{00000000-0008-0000-0300-000002891A00}"/>
            </a:ext>
          </a:extLst>
        </xdr:cNvPr>
        <xdr:cNvSpPr txBox="1">
          <a:spLocks noChangeArrowheads="1"/>
        </xdr:cNvSpPr>
      </xdr:nvSpPr>
      <xdr:spPr bwMode="auto">
        <a:xfrm>
          <a:off x="5191125" y="7505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381000</xdr:colOff>
      <xdr:row>42</xdr:row>
      <xdr:rowOff>0</xdr:rowOff>
    </xdr:from>
    <xdr:to>
      <xdr:col>6</xdr:col>
      <xdr:colOff>485775</xdr:colOff>
      <xdr:row>43</xdr:row>
      <xdr:rowOff>27516</xdr:rowOff>
    </xdr:to>
    <xdr:sp macro="" textlink="">
      <xdr:nvSpPr>
        <xdr:cNvPr id="1739011" name="Text Box 12">
          <a:extLst>
            <a:ext uri="{FF2B5EF4-FFF2-40B4-BE49-F238E27FC236}">
              <a16:creationId xmlns:a16="http://schemas.microsoft.com/office/drawing/2014/main" id="{00000000-0008-0000-0300-000003891A00}"/>
            </a:ext>
          </a:extLst>
        </xdr:cNvPr>
        <xdr:cNvSpPr txBox="1">
          <a:spLocks noChangeArrowheads="1"/>
        </xdr:cNvSpPr>
      </xdr:nvSpPr>
      <xdr:spPr bwMode="auto">
        <a:xfrm>
          <a:off x="6162675" y="7505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96308</xdr:colOff>
      <xdr:row>74</xdr:row>
      <xdr:rowOff>133351</xdr:rowOff>
    </xdr:from>
    <xdr:to>
      <xdr:col>9</xdr:col>
      <xdr:colOff>858308</xdr:colOff>
      <xdr:row>95</xdr:row>
      <xdr:rowOff>371476</xdr:rowOff>
    </xdr:to>
    <xdr:graphicFrame macro="">
      <xdr:nvGraphicFramePr>
        <xdr:cNvPr id="1739012" name="Chart 13">
          <a:extLst>
            <a:ext uri="{FF2B5EF4-FFF2-40B4-BE49-F238E27FC236}">
              <a16:creationId xmlns:a16="http://schemas.microsoft.com/office/drawing/2014/main" id="{00000000-0008-0000-0300-000004891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366712</xdr:colOff>
      <xdr:row>78</xdr:row>
      <xdr:rowOff>102394</xdr:rowOff>
    </xdr:from>
    <xdr:to>
      <xdr:col>5</xdr:col>
      <xdr:colOff>546781</xdr:colOff>
      <xdr:row>80</xdr:row>
      <xdr:rowOff>74878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3595687" y="13218319"/>
          <a:ext cx="1875519" cy="3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TOTAL = 30</a:t>
          </a:r>
          <a:r>
            <a:rPr lang="en-US" sz="1100" b="1" i="0" strike="noStrike" baseline="0">
              <a:solidFill>
                <a:srgbClr val="000000"/>
              </a:solidFill>
              <a:latin typeface="Arial"/>
              <a:cs typeface="Arial"/>
            </a:rPr>
            <a:t> 305 </a:t>
          </a:r>
          <a:r>
            <a:rPr lang="en-US" sz="1100" b="1" i="0" strike="noStrike">
              <a:solidFill>
                <a:srgbClr val="000000"/>
              </a:solidFill>
              <a:latin typeface="Arial"/>
              <a:cs typeface="Arial"/>
            </a:rPr>
            <a:t>km</a:t>
          </a:r>
        </a:p>
      </xdr:txBody>
    </xdr:sp>
    <xdr:clientData/>
  </xdr:twoCellAnchor>
  <xdr:twoCellAnchor editAs="oneCell">
    <xdr:from>
      <xdr:col>8</xdr:col>
      <xdr:colOff>571500</xdr:colOff>
      <xdr:row>84</xdr:row>
      <xdr:rowOff>28575</xdr:rowOff>
    </xdr:from>
    <xdr:to>
      <xdr:col>8</xdr:col>
      <xdr:colOff>676275</xdr:colOff>
      <xdr:row>85</xdr:row>
      <xdr:rowOff>56092</xdr:rowOff>
    </xdr:to>
    <xdr:sp macro="" textlink="">
      <xdr:nvSpPr>
        <xdr:cNvPr id="1739014" name="Text Box 15">
          <a:extLst>
            <a:ext uri="{FF2B5EF4-FFF2-40B4-BE49-F238E27FC236}">
              <a16:creationId xmlns:a16="http://schemas.microsoft.com/office/drawing/2014/main" id="{00000000-0008-0000-0300-000006891A00}"/>
            </a:ext>
          </a:extLst>
        </xdr:cNvPr>
        <xdr:cNvSpPr txBox="1">
          <a:spLocks noChangeArrowheads="1"/>
        </xdr:cNvSpPr>
      </xdr:nvSpPr>
      <xdr:spPr bwMode="auto">
        <a:xfrm>
          <a:off x="8067675" y="144780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219075</xdr:colOff>
      <xdr:row>77</xdr:row>
      <xdr:rowOff>0</xdr:rowOff>
    </xdr:from>
    <xdr:to>
      <xdr:col>3</xdr:col>
      <xdr:colOff>314325</xdr:colOff>
      <xdr:row>78</xdr:row>
      <xdr:rowOff>27516</xdr:rowOff>
    </xdr:to>
    <xdr:sp macro="" textlink="">
      <xdr:nvSpPr>
        <xdr:cNvPr id="1739015" name="Text Box 16">
          <a:extLst>
            <a:ext uri="{FF2B5EF4-FFF2-40B4-BE49-F238E27FC236}">
              <a16:creationId xmlns:a16="http://schemas.microsoft.com/office/drawing/2014/main" id="{00000000-0008-0000-0300-000007891A00}"/>
            </a:ext>
          </a:extLst>
        </xdr:cNvPr>
        <xdr:cNvSpPr txBox="1">
          <a:spLocks noChangeArrowheads="1"/>
        </xdr:cNvSpPr>
      </xdr:nvSpPr>
      <xdr:spPr bwMode="auto">
        <a:xfrm>
          <a:off x="3448050" y="13315950"/>
          <a:ext cx="95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77</xdr:row>
      <xdr:rowOff>28575</xdr:rowOff>
    </xdr:from>
    <xdr:to>
      <xdr:col>5</xdr:col>
      <xdr:colOff>371475</xdr:colOff>
      <xdr:row>78</xdr:row>
      <xdr:rowOff>56091</xdr:rowOff>
    </xdr:to>
    <xdr:sp macro="" textlink="">
      <xdr:nvSpPr>
        <xdr:cNvPr id="1739016" name="Text Box 17">
          <a:extLst>
            <a:ext uri="{FF2B5EF4-FFF2-40B4-BE49-F238E27FC236}">
              <a16:creationId xmlns:a16="http://schemas.microsoft.com/office/drawing/2014/main" id="{00000000-0008-0000-0300-000008891A00}"/>
            </a:ext>
          </a:extLst>
        </xdr:cNvPr>
        <xdr:cNvSpPr txBox="1">
          <a:spLocks noChangeArrowheads="1"/>
        </xdr:cNvSpPr>
      </xdr:nvSpPr>
      <xdr:spPr bwMode="auto">
        <a:xfrm>
          <a:off x="5191125" y="133445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381000</xdr:colOff>
      <xdr:row>78</xdr:row>
      <xdr:rowOff>0</xdr:rowOff>
    </xdr:from>
    <xdr:to>
      <xdr:col>6</xdr:col>
      <xdr:colOff>485775</xdr:colOff>
      <xdr:row>79</xdr:row>
      <xdr:rowOff>27517</xdr:rowOff>
    </xdr:to>
    <xdr:sp macro="" textlink="">
      <xdr:nvSpPr>
        <xdr:cNvPr id="1739017" name="Text Box 18">
          <a:extLst>
            <a:ext uri="{FF2B5EF4-FFF2-40B4-BE49-F238E27FC236}">
              <a16:creationId xmlns:a16="http://schemas.microsoft.com/office/drawing/2014/main" id="{00000000-0008-0000-0300-000009891A00}"/>
            </a:ext>
          </a:extLst>
        </xdr:cNvPr>
        <xdr:cNvSpPr txBox="1">
          <a:spLocks noChangeArrowheads="1"/>
        </xdr:cNvSpPr>
      </xdr:nvSpPr>
      <xdr:spPr bwMode="auto">
        <a:xfrm>
          <a:off x="6162675" y="13477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liveti\Std98\BOLETIN\P_INST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_DIFUSIoN\ANUARIO%202001\FINAL\CAPITULO%20VIII\81Participaci&#243;n_est_pr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_DEPA"/>
      <sheetName val="CDRO-1"/>
      <sheetName val="RE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ipación"/>
    </sheetNames>
    <sheetDataSet>
      <sheetData sheetId="0">
        <row r="3">
          <cell r="AP3" t="str">
            <v>3.5.   LONGITUD DE LINEAS DE LAS PRINCIPALES EMPRESAS CONCESIONARIAS DE TRANSMISIÓN 2001</v>
          </cell>
        </row>
        <row r="5">
          <cell r="AP5" t="str">
            <v>Empresa</v>
          </cell>
          <cell r="AQ5" t="str">
            <v>Tensión ( kV )</v>
          </cell>
          <cell r="AY5" t="str">
            <v>Total</v>
          </cell>
          <cell r="BA5" t="str">
            <v>Participación</v>
          </cell>
        </row>
        <row r="6">
          <cell r="AQ6">
            <v>220</v>
          </cell>
          <cell r="AS6">
            <v>138</v>
          </cell>
          <cell r="AU6" t="str">
            <v>60 - 69</v>
          </cell>
          <cell r="AW6" t="str">
            <v>50 - &lt;</v>
          </cell>
          <cell r="AY6" t="str">
            <v>( km )</v>
          </cell>
          <cell r="BA6" t="str">
            <v>%</v>
          </cell>
        </row>
        <row r="7">
          <cell r="AP7" t="str">
            <v>Empresa de Transmisión Eléctrica del Centro Norte S.A.</v>
          </cell>
          <cell r="AQ7">
            <v>2914.46</v>
          </cell>
          <cell r="AS7">
            <v>326.33</v>
          </cell>
          <cell r="AU7">
            <v>30.4</v>
          </cell>
          <cell r="AY7">
            <v>3271.19</v>
          </cell>
          <cell r="BA7">
            <v>0.22938598105689406</v>
          </cell>
        </row>
        <row r="8">
          <cell r="AP8" t="str">
            <v>Empresa de Transmisión Eléctrica del Sur S.A.</v>
          </cell>
          <cell r="AS8">
            <v>903.13</v>
          </cell>
          <cell r="AY8">
            <v>903.13</v>
          </cell>
          <cell r="BA8">
            <v>6.3330274631529418E-2</v>
          </cell>
        </row>
        <row r="9">
          <cell r="AP9" t="str">
            <v>Consorcio Energético Huancavelica S.A.</v>
          </cell>
          <cell r="AQ9">
            <v>137.02000000000001</v>
          </cell>
          <cell r="AU9">
            <v>96.2</v>
          </cell>
          <cell r="AY9">
            <v>233.22000000000003</v>
          </cell>
          <cell r="BA9">
            <v>1.635410920860263E-2</v>
          </cell>
        </row>
        <row r="10">
          <cell r="AP10" t="str">
            <v>Red Eléctrica del Sur S.A.</v>
          </cell>
          <cell r="AQ10">
            <v>427.75400000000002</v>
          </cell>
          <cell r="AY10">
            <v>427.75400000000002</v>
          </cell>
          <cell r="BA10">
            <v>2.9995436199368015E-2</v>
          </cell>
        </row>
        <row r="11">
          <cell r="AP11" t="str">
            <v>Consorcio Transmantaro S.A.</v>
          </cell>
          <cell r="AQ11">
            <v>603.03309000000002</v>
          </cell>
          <cell r="AY11">
            <v>603.03309000000002</v>
          </cell>
          <cell r="BA11">
            <v>4.2286549225028287E-2</v>
          </cell>
        </row>
        <row r="12">
          <cell r="AP12" t="str">
            <v>ETESELVA S.R.L.</v>
          </cell>
          <cell r="AQ12">
            <v>392.00399999999996</v>
          </cell>
          <cell r="AY12">
            <v>392.00399999999996</v>
          </cell>
          <cell r="BA12">
            <v>2.7488535400947877E-2</v>
          </cell>
        </row>
        <row r="13">
          <cell r="AP13" t="str">
            <v>Otros *</v>
          </cell>
          <cell r="AQ13">
            <v>843.83199999999999</v>
          </cell>
          <cell r="AS13">
            <v>1953.5440000000003</v>
          </cell>
          <cell r="AU13">
            <v>4182.9889999999996</v>
          </cell>
          <cell r="AW13">
            <v>1449.9399999999998</v>
          </cell>
          <cell r="AY13">
            <v>8430.3050000000003</v>
          </cell>
          <cell r="BA13">
            <v>0.59115911427762957</v>
          </cell>
        </row>
        <row r="14">
          <cell r="AP14" t="str">
            <v xml:space="preserve">Total </v>
          </cell>
          <cell r="AQ14">
            <v>5318.1030900000005</v>
          </cell>
          <cell r="AS14">
            <v>3183.0040000000004</v>
          </cell>
          <cell r="AU14">
            <v>4309.5889999999999</v>
          </cell>
          <cell r="AW14">
            <v>1449.9399999999998</v>
          </cell>
          <cell r="AY14">
            <v>14260.636090000002</v>
          </cell>
          <cell r="BA14">
            <v>1</v>
          </cell>
        </row>
        <row r="16">
          <cell r="AP16" t="str">
            <v>*   Corresponde a empresas del mercado Eléctrico y de uso propio</v>
          </cell>
        </row>
        <row r="44">
          <cell r="J44" t="str">
            <v xml:space="preserve">8.2.   PARTICIPACIÓN DE LAS EMPRESAS TRANSMISORAS EN EL MERCADO ELÉCTRICO </v>
          </cell>
        </row>
        <row r="45">
          <cell r="J45" t="str">
            <v xml:space="preserve">          SEGÚN SU LONGITUD DE LÍNEAS DE TRANSMISIÓN EN  220  y  138 kV</v>
          </cell>
        </row>
        <row r="48">
          <cell r="K48" t="str">
            <v>A.- Empresas estatales a diciembre del 2001</v>
          </cell>
        </row>
        <row r="49">
          <cell r="J49" t="str">
            <v>N°</v>
          </cell>
          <cell r="K49" t="str">
            <v>Nombre de la empresa</v>
          </cell>
          <cell r="L49" t="str">
            <v>Longitud de linea (km) por nivel de tensión</v>
          </cell>
          <cell r="R49" t="str">
            <v>Facturación total ( $ )</v>
          </cell>
        </row>
        <row r="50">
          <cell r="L50" t="str">
            <v>220 kV</v>
          </cell>
          <cell r="M50" t="str">
            <v>Particp.</v>
          </cell>
          <cell r="N50" t="str">
            <v>138 kV</v>
          </cell>
          <cell r="O50" t="str">
            <v>Particp.</v>
          </cell>
          <cell r="P50" t="str">
            <v>Total</v>
          </cell>
          <cell r="Q50" t="str">
            <v>Particp.</v>
          </cell>
          <cell r="R50" t="str">
            <v>miles de dólares</v>
          </cell>
          <cell r="S50" t="str">
            <v>Particp.</v>
          </cell>
        </row>
        <row r="51">
          <cell r="J51">
            <v>1</v>
          </cell>
          <cell r="K51" t="str">
            <v>Empresa de Transmisión Eléctrica del Centro S.A.</v>
          </cell>
          <cell r="L51">
            <v>2914.46</v>
          </cell>
          <cell r="M51">
            <v>0.65138207796881609</v>
          </cell>
          <cell r="N51">
            <v>326.33</v>
          </cell>
          <cell r="O51">
            <v>0.26542547134514338</v>
          </cell>
          <cell r="P51">
            <v>3240.79</v>
          </cell>
          <cell r="Q51">
            <v>0.56818772639577575</v>
          </cell>
          <cell r="R51">
            <v>60681.733236153435</v>
          </cell>
          <cell r="S51">
            <v>0.54860689687062336</v>
          </cell>
        </row>
        <row r="52">
          <cell r="J52">
            <v>2</v>
          </cell>
          <cell r="K52" t="str">
            <v>Empresa de Transmisión Eléctrica del Sur S.A.</v>
          </cell>
          <cell r="N52">
            <v>903.13</v>
          </cell>
          <cell r="O52">
            <v>0.73457452865485662</v>
          </cell>
          <cell r="P52">
            <v>903.13</v>
          </cell>
          <cell r="Q52">
            <v>0.15834021375646584</v>
          </cell>
          <cell r="R52">
            <v>8110.2338366861586</v>
          </cell>
          <cell r="S52">
            <v>7.3322398368619229E-2</v>
          </cell>
        </row>
        <row r="53">
          <cell r="K53" t="str">
            <v>Total</v>
          </cell>
          <cell r="L53">
            <v>2914.46</v>
          </cell>
          <cell r="N53">
            <v>1229.46</v>
          </cell>
          <cell r="P53">
            <v>4143.92</v>
          </cell>
          <cell r="Q53">
            <v>0.72652794015224154</v>
          </cell>
          <cell r="R53">
            <v>68791.967072839587</v>
          </cell>
          <cell r="S53">
            <v>0.62192929523924256</v>
          </cell>
        </row>
        <row r="56">
          <cell r="K56" t="str">
            <v>B.- Empresas privadas a diciembre del 2001</v>
          </cell>
        </row>
        <row r="57">
          <cell r="J57" t="str">
            <v>N°</v>
          </cell>
          <cell r="K57" t="str">
            <v>Nombre de la empresa</v>
          </cell>
          <cell r="L57" t="str">
            <v>Longitud de linea (km) por nivel de tensión</v>
          </cell>
          <cell r="R57" t="str">
            <v>Facturación total ( $ )</v>
          </cell>
        </row>
        <row r="58">
          <cell r="L58" t="str">
            <v>220 kV</v>
          </cell>
          <cell r="M58" t="str">
            <v>Particp.</v>
          </cell>
          <cell r="N58" t="str">
            <v>138 kV</v>
          </cell>
          <cell r="O58" t="str">
            <v>Particp.</v>
          </cell>
          <cell r="P58" t="str">
            <v>Total</v>
          </cell>
          <cell r="Q58" t="str">
            <v>Particp.</v>
          </cell>
          <cell r="R58" t="str">
            <v>miles de dólares</v>
          </cell>
          <cell r="S58" t="str">
            <v>Particp.</v>
          </cell>
        </row>
        <row r="59">
          <cell r="J59">
            <v>1</v>
          </cell>
          <cell r="K59" t="str">
            <v>Consorcio Transmantaro S.A.</v>
          </cell>
          <cell r="L59">
            <v>603.03309000000002</v>
          </cell>
          <cell r="M59">
            <v>0.1347779510606274</v>
          </cell>
          <cell r="P59">
            <v>603.03309000000002</v>
          </cell>
          <cell r="Q59">
            <v>0.1057260730712324</v>
          </cell>
          <cell r="R59">
            <v>25775.895827797096</v>
          </cell>
          <cell r="S59">
            <v>0.23303280031762963</v>
          </cell>
        </row>
        <row r="60">
          <cell r="J60">
            <v>2</v>
          </cell>
          <cell r="K60" t="str">
            <v>ETESELVA S.R.L.</v>
          </cell>
          <cell r="L60">
            <v>392.00399999999996</v>
          </cell>
          <cell r="M60">
            <v>8.7612930042645212E-2</v>
          </cell>
          <cell r="P60">
            <v>392.00399999999996</v>
          </cell>
          <cell r="Q60">
            <v>6.8727644030637483E-2</v>
          </cell>
          <cell r="R60">
            <v>8578.2425391505076</v>
          </cell>
          <cell r="S60">
            <v>7.7553536608659532E-2</v>
          </cell>
        </row>
        <row r="61">
          <cell r="J61">
            <v>3</v>
          </cell>
          <cell r="K61" t="str">
            <v>Red Eléctrica del Sur S.A.</v>
          </cell>
          <cell r="L61">
            <v>427.75400000000002</v>
          </cell>
          <cell r="M61">
            <v>9.5603058329664148E-2</v>
          </cell>
          <cell r="P61">
            <v>427.75400000000002</v>
          </cell>
          <cell r="Q61">
            <v>7.4995471078563775E-2</v>
          </cell>
          <cell r="R61">
            <v>7029.6844748099629</v>
          </cell>
          <cell r="S61">
            <v>6.355344813070396E-2</v>
          </cell>
        </row>
        <row r="62">
          <cell r="J62">
            <v>4</v>
          </cell>
          <cell r="K62" t="str">
            <v>Consorcio Energético Huancavelica S.A.</v>
          </cell>
          <cell r="L62">
            <v>137.02000000000001</v>
          </cell>
          <cell r="M62">
            <v>3.0623982598247081E-2</v>
          </cell>
          <cell r="P62">
            <v>137.02000000000001</v>
          </cell>
          <cell r="Q62">
            <v>2.4022871667324697E-2</v>
          </cell>
          <cell r="R62">
            <v>434.80135265746986</v>
          </cell>
          <cell r="S62">
            <v>3.9309197037642931E-3</v>
          </cell>
        </row>
        <row r="63">
          <cell r="K63" t="str">
            <v>Total</v>
          </cell>
          <cell r="L63">
            <v>1559.8110900000001</v>
          </cell>
          <cell r="P63">
            <v>1559.8110900000001</v>
          </cell>
          <cell r="Q63">
            <v>0.27347205984775835</v>
          </cell>
          <cell r="R63">
            <v>41818.624194415039</v>
          </cell>
          <cell r="S63">
            <v>0.37807070476075744</v>
          </cell>
        </row>
        <row r="65">
          <cell r="K65" t="str">
            <v>Total empresas estatales y privadas</v>
          </cell>
          <cell r="L65">
            <v>4474.2710900000002</v>
          </cell>
          <cell r="M65">
            <v>1</v>
          </cell>
          <cell r="N65">
            <v>1229.46</v>
          </cell>
          <cell r="O65">
            <v>1</v>
          </cell>
          <cell r="P65">
            <v>5703.7310900000002</v>
          </cell>
          <cell r="Q65">
            <v>1</v>
          </cell>
          <cell r="R65">
            <v>110610.59126725463</v>
          </cell>
          <cell r="S65">
            <v>1</v>
          </cell>
        </row>
        <row r="67">
          <cell r="K67" t="str">
            <v>Total longitud en transmisión de energía</v>
          </cell>
          <cell r="L67">
            <v>5318.1030900000005</v>
          </cell>
          <cell r="N67">
            <v>3183.0039999999995</v>
          </cell>
          <cell r="P67">
            <v>8501.1070899999995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="90" zoomScaleNormal="100" zoomScaleSheetLayoutView="90" workbookViewId="0">
      <selection activeCell="A4" sqref="A4"/>
    </sheetView>
  </sheetViews>
  <sheetFormatPr baseColWidth="10" defaultRowHeight="12.75" x14ac:dyDescent="0.2"/>
  <cols>
    <col min="1" max="1" width="3.7109375" customWidth="1"/>
    <col min="2" max="2" width="6.28515625" customWidth="1"/>
    <col min="3" max="3" width="10.28515625" customWidth="1"/>
    <col min="4" max="4" width="60.28515625" customWidth="1"/>
    <col min="5" max="5" width="29.140625" customWidth="1"/>
    <col min="6" max="6" width="12.85546875" customWidth="1"/>
  </cols>
  <sheetData>
    <row r="1" spans="1:7" ht="15.75" x14ac:dyDescent="0.25">
      <c r="A1" s="1" t="s">
        <v>87</v>
      </c>
      <c r="B1" s="2"/>
      <c r="C1" s="2"/>
      <c r="D1" s="2"/>
      <c r="E1" s="2"/>
      <c r="F1" s="2"/>
    </row>
    <row r="2" spans="1:7" x14ac:dyDescent="0.2">
      <c r="A2" s="2"/>
      <c r="B2" s="2"/>
      <c r="C2" s="2"/>
      <c r="D2" s="2"/>
      <c r="E2" s="2"/>
      <c r="F2" s="2"/>
    </row>
    <row r="3" spans="1:7" ht="14.25" customHeight="1" x14ac:dyDescent="0.2">
      <c r="A3" s="11" t="s">
        <v>192</v>
      </c>
      <c r="B3" s="10"/>
      <c r="C3" s="10"/>
      <c r="D3" s="10"/>
      <c r="E3" s="10"/>
      <c r="F3" s="10"/>
      <c r="G3" s="10"/>
    </row>
    <row r="4" spans="1:7" ht="12.75" customHeight="1" x14ac:dyDescent="0.2">
      <c r="A4" s="10"/>
      <c r="B4" s="10"/>
      <c r="C4" s="10"/>
      <c r="D4" s="10"/>
      <c r="E4" s="10"/>
      <c r="F4" s="10"/>
      <c r="G4" s="10"/>
    </row>
    <row r="5" spans="1:7" ht="13.5" thickBot="1" x14ac:dyDescent="0.25">
      <c r="A5" s="2"/>
      <c r="B5" s="2"/>
      <c r="C5" s="2"/>
      <c r="D5" s="2"/>
      <c r="E5" s="2"/>
      <c r="F5" s="2"/>
    </row>
    <row r="6" spans="1:7" ht="31.5" customHeight="1" thickBot="1" x14ac:dyDescent="0.25">
      <c r="A6" s="2"/>
      <c r="B6" s="2"/>
      <c r="C6" s="17" t="s">
        <v>77</v>
      </c>
      <c r="D6" s="18" t="s">
        <v>78</v>
      </c>
      <c r="E6" s="19" t="s">
        <v>79</v>
      </c>
      <c r="F6" s="2"/>
    </row>
    <row r="7" spans="1:7" ht="22.5" customHeight="1" x14ac:dyDescent="0.2">
      <c r="A7" s="2"/>
      <c r="B7" s="2"/>
      <c r="C7" s="3">
        <v>1</v>
      </c>
      <c r="D7" s="15" t="s">
        <v>176</v>
      </c>
      <c r="E7" s="4" t="s">
        <v>178</v>
      </c>
      <c r="F7" s="2"/>
    </row>
    <row r="8" spans="1:7" ht="22.5" customHeight="1" x14ac:dyDescent="0.2">
      <c r="A8" s="2"/>
      <c r="B8" s="2"/>
      <c r="C8" s="5">
        <f>1+C7</f>
        <v>2</v>
      </c>
      <c r="D8" s="6" t="s">
        <v>40</v>
      </c>
      <c r="E8" s="7" t="s">
        <v>81</v>
      </c>
      <c r="F8" s="2"/>
    </row>
    <row r="9" spans="1:7" ht="22.5" customHeight="1" x14ac:dyDescent="0.2">
      <c r="A9" s="2"/>
      <c r="B9" s="2"/>
      <c r="C9" s="5">
        <f t="shared" ref="C9:C29" si="0">1+C8</f>
        <v>3</v>
      </c>
      <c r="D9" s="6" t="s">
        <v>66</v>
      </c>
      <c r="E9" s="7" t="s">
        <v>82</v>
      </c>
      <c r="F9" s="2"/>
    </row>
    <row r="10" spans="1:7" ht="22.5" customHeight="1" x14ac:dyDescent="0.2">
      <c r="A10" s="2"/>
      <c r="B10" s="2"/>
      <c r="C10" s="5">
        <f t="shared" si="0"/>
        <v>4</v>
      </c>
      <c r="D10" s="6" t="s">
        <v>153</v>
      </c>
      <c r="E10" s="7" t="s">
        <v>80</v>
      </c>
      <c r="F10" s="2"/>
    </row>
    <row r="11" spans="1:7" ht="22.5" customHeight="1" x14ac:dyDescent="0.2">
      <c r="A11" s="2"/>
      <c r="B11" s="2"/>
      <c r="C11" s="5">
        <f t="shared" si="0"/>
        <v>5</v>
      </c>
      <c r="D11" s="6" t="s">
        <v>159</v>
      </c>
      <c r="E11" s="7" t="s">
        <v>154</v>
      </c>
      <c r="F11" s="2"/>
    </row>
    <row r="12" spans="1:7" ht="22.5" customHeight="1" x14ac:dyDescent="0.2">
      <c r="A12" s="2"/>
      <c r="B12" s="2"/>
      <c r="C12" s="5">
        <f t="shared" si="0"/>
        <v>6</v>
      </c>
      <c r="D12" s="6" t="s">
        <v>160</v>
      </c>
      <c r="E12" s="7" t="s">
        <v>83</v>
      </c>
      <c r="F12" s="2"/>
    </row>
    <row r="13" spans="1:7" ht="22.5" customHeight="1" x14ac:dyDescent="0.2">
      <c r="A13" s="2"/>
      <c r="B13" s="2"/>
      <c r="C13" s="5">
        <f t="shared" si="0"/>
        <v>7</v>
      </c>
      <c r="D13" s="16" t="s">
        <v>174</v>
      </c>
      <c r="E13" s="7" t="s">
        <v>175</v>
      </c>
      <c r="F13" s="2"/>
    </row>
    <row r="14" spans="1:7" ht="22.5" customHeight="1" x14ac:dyDescent="0.2">
      <c r="A14" s="2"/>
      <c r="B14" s="2"/>
      <c r="C14" s="5">
        <f t="shared" si="0"/>
        <v>8</v>
      </c>
      <c r="D14" s="6" t="s">
        <v>161</v>
      </c>
      <c r="E14" s="7" t="s">
        <v>88</v>
      </c>
      <c r="F14" s="2"/>
    </row>
    <row r="15" spans="1:7" ht="22.5" customHeight="1" x14ac:dyDescent="0.2">
      <c r="A15" s="2"/>
      <c r="B15" s="2"/>
      <c r="C15" s="5">
        <f t="shared" si="0"/>
        <v>9</v>
      </c>
      <c r="D15" s="6" t="s">
        <v>162</v>
      </c>
      <c r="E15" s="7" t="s">
        <v>84</v>
      </c>
      <c r="F15" s="2"/>
    </row>
    <row r="16" spans="1:7" ht="22.5" customHeight="1" x14ac:dyDescent="0.2">
      <c r="A16" s="2"/>
      <c r="B16" s="2"/>
      <c r="C16" s="5">
        <f t="shared" si="0"/>
        <v>10</v>
      </c>
      <c r="D16" s="6" t="s">
        <v>163</v>
      </c>
      <c r="E16" s="7" t="s">
        <v>85</v>
      </c>
      <c r="F16" s="2"/>
    </row>
    <row r="17" spans="1:7" ht="22.5" customHeight="1" x14ac:dyDescent="0.2">
      <c r="A17" s="2"/>
      <c r="B17" s="2"/>
      <c r="C17" s="5">
        <f t="shared" si="0"/>
        <v>11</v>
      </c>
      <c r="D17" s="6" t="s">
        <v>164</v>
      </c>
      <c r="E17" s="7" t="s">
        <v>21</v>
      </c>
      <c r="F17" s="2"/>
    </row>
    <row r="18" spans="1:7" ht="22.5" customHeight="1" x14ac:dyDescent="0.2">
      <c r="A18" s="2"/>
      <c r="B18" s="2"/>
      <c r="C18" s="5">
        <f t="shared" si="0"/>
        <v>12</v>
      </c>
      <c r="D18" s="6" t="s">
        <v>165</v>
      </c>
      <c r="E18" s="7" t="s">
        <v>157</v>
      </c>
      <c r="F18" s="2"/>
    </row>
    <row r="19" spans="1:7" ht="22.5" customHeight="1" x14ac:dyDescent="0.2">
      <c r="A19" s="2"/>
      <c r="B19" s="2"/>
      <c r="C19" s="5">
        <f t="shared" si="0"/>
        <v>13</v>
      </c>
      <c r="D19" s="6" t="s">
        <v>166</v>
      </c>
      <c r="E19" s="7" t="s">
        <v>58</v>
      </c>
      <c r="F19" s="2"/>
      <c r="G19" s="12"/>
    </row>
    <row r="20" spans="1:7" ht="22.5" customHeight="1" x14ac:dyDescent="0.2">
      <c r="A20" s="2"/>
      <c r="B20" s="2"/>
      <c r="C20" s="5">
        <f t="shared" si="0"/>
        <v>14</v>
      </c>
      <c r="D20" s="6" t="s">
        <v>167</v>
      </c>
      <c r="E20" s="7" t="s">
        <v>86</v>
      </c>
      <c r="F20" s="2"/>
    </row>
    <row r="21" spans="1:7" ht="22.5" customHeight="1" x14ac:dyDescent="0.2">
      <c r="A21" s="2"/>
      <c r="B21" s="2"/>
      <c r="C21" s="5">
        <f t="shared" si="0"/>
        <v>15</v>
      </c>
      <c r="D21" s="6" t="s">
        <v>168</v>
      </c>
      <c r="E21" s="7" t="s">
        <v>63</v>
      </c>
      <c r="F21" s="2"/>
    </row>
    <row r="22" spans="1:7" ht="22.5" customHeight="1" x14ac:dyDescent="0.2">
      <c r="A22" s="2"/>
      <c r="B22" s="2"/>
      <c r="C22" s="5">
        <f t="shared" si="0"/>
        <v>16</v>
      </c>
      <c r="D22" s="16" t="s">
        <v>183</v>
      </c>
      <c r="E22" s="7" t="s">
        <v>184</v>
      </c>
      <c r="F22" s="2"/>
    </row>
    <row r="23" spans="1:7" ht="22.5" customHeight="1" x14ac:dyDescent="0.2">
      <c r="A23" s="2"/>
      <c r="B23" s="2"/>
      <c r="C23" s="5">
        <f t="shared" si="0"/>
        <v>17</v>
      </c>
      <c r="D23" s="6" t="s">
        <v>169</v>
      </c>
      <c r="E23" s="7" t="s">
        <v>20</v>
      </c>
      <c r="F23" s="2"/>
    </row>
    <row r="24" spans="1:7" ht="22.5" customHeight="1" x14ac:dyDescent="0.2">
      <c r="A24" s="2"/>
      <c r="B24" s="2"/>
      <c r="C24" s="5">
        <f t="shared" si="0"/>
        <v>18</v>
      </c>
      <c r="D24" s="6" t="s">
        <v>170</v>
      </c>
      <c r="E24" s="7" t="s">
        <v>23</v>
      </c>
      <c r="F24" s="2"/>
    </row>
    <row r="25" spans="1:7" ht="22.5" customHeight="1" x14ac:dyDescent="0.2">
      <c r="A25" s="2"/>
      <c r="B25" s="2"/>
      <c r="C25" s="5">
        <f t="shared" si="0"/>
        <v>19</v>
      </c>
      <c r="D25" s="16" t="s">
        <v>179</v>
      </c>
      <c r="E25" s="7" t="s">
        <v>180</v>
      </c>
      <c r="F25" s="2"/>
    </row>
    <row r="26" spans="1:7" ht="22.5" customHeight="1" x14ac:dyDescent="0.2">
      <c r="A26" s="2"/>
      <c r="B26" s="2"/>
      <c r="C26" s="5">
        <f t="shared" si="0"/>
        <v>20</v>
      </c>
      <c r="D26" s="6" t="s">
        <v>171</v>
      </c>
      <c r="E26" s="7" t="s">
        <v>155</v>
      </c>
      <c r="F26" s="2"/>
    </row>
    <row r="27" spans="1:7" ht="22.5" customHeight="1" x14ac:dyDescent="0.2">
      <c r="A27" s="2"/>
      <c r="B27" s="2"/>
      <c r="C27" s="5">
        <f t="shared" si="0"/>
        <v>21</v>
      </c>
      <c r="D27" s="6" t="s">
        <v>172</v>
      </c>
      <c r="E27" s="7" t="s">
        <v>158</v>
      </c>
      <c r="F27" s="2"/>
    </row>
    <row r="28" spans="1:7" ht="22.5" customHeight="1" x14ac:dyDescent="0.2">
      <c r="A28" s="2"/>
      <c r="B28" s="2"/>
      <c r="C28" s="5">
        <f t="shared" si="0"/>
        <v>22</v>
      </c>
      <c r="D28" s="16" t="s">
        <v>190</v>
      </c>
      <c r="E28" s="7" t="s">
        <v>191</v>
      </c>
      <c r="F28" s="2"/>
    </row>
    <row r="29" spans="1:7" ht="22.5" customHeight="1" thickBot="1" x14ac:dyDescent="0.25">
      <c r="A29" s="2"/>
      <c r="B29" s="2"/>
      <c r="C29" s="13">
        <f t="shared" si="0"/>
        <v>23</v>
      </c>
      <c r="D29" s="8" t="s">
        <v>173</v>
      </c>
      <c r="E29" s="9" t="s">
        <v>42</v>
      </c>
      <c r="F29" s="2"/>
    </row>
    <row r="30" spans="1:7" ht="22.5" customHeight="1" x14ac:dyDescent="0.2">
      <c r="B30" s="2"/>
      <c r="C30" s="14"/>
      <c r="D30" s="2"/>
      <c r="E30" s="2"/>
      <c r="F30" s="2"/>
    </row>
  </sheetData>
  <sortState xmlns:xlrd2="http://schemas.microsoft.com/office/spreadsheetml/2017/richdata2" ref="G7:G29">
    <sortCondition ref="G7:G29"/>
  </sortState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7"/>
  <sheetViews>
    <sheetView view="pageBreakPreview" zoomScale="90" zoomScaleNormal="90" zoomScaleSheetLayoutView="90" workbookViewId="0">
      <selection activeCell="G35" sqref="G35"/>
    </sheetView>
  </sheetViews>
  <sheetFormatPr baseColWidth="10" defaultRowHeight="13.5" x14ac:dyDescent="0.25"/>
  <cols>
    <col min="1" max="1" width="6.42578125" style="24" customWidth="1"/>
    <col min="2" max="7" width="18.140625" style="24" customWidth="1"/>
    <col min="8" max="8" width="6" style="24" customWidth="1"/>
    <col min="9" max="9" width="10.85546875" style="22" customWidth="1"/>
    <col min="10" max="10" width="11.42578125" style="22" customWidth="1"/>
    <col min="11" max="11" width="25.28515625" style="22" bestFit="1" customWidth="1"/>
    <col min="12" max="12" width="21.5703125" style="22" bestFit="1" customWidth="1"/>
    <col min="13" max="13" width="13.140625" style="22" bestFit="1" customWidth="1"/>
    <col min="14" max="14" width="12.140625" style="22" bestFit="1" customWidth="1"/>
    <col min="15" max="16" width="16.7109375" style="22" bestFit="1" customWidth="1"/>
    <col min="17" max="17" width="4.85546875" style="22" bestFit="1" customWidth="1"/>
    <col min="18" max="20" width="11.42578125" style="22"/>
    <col min="21" max="22" width="11.42578125" style="23"/>
    <col min="23" max="16384" width="11.42578125" style="24"/>
  </cols>
  <sheetData>
    <row r="1" spans="1:18" ht="15.75" x14ac:dyDescent="0.25">
      <c r="A1" s="20" t="s">
        <v>75</v>
      </c>
      <c r="B1" s="20"/>
      <c r="C1" s="20"/>
      <c r="D1" s="21"/>
      <c r="E1" s="21"/>
      <c r="F1" s="21"/>
      <c r="G1" s="21"/>
      <c r="H1" s="21"/>
    </row>
    <row r="2" spans="1:18" x14ac:dyDescent="0.25">
      <c r="A2" s="21"/>
      <c r="B2" s="21"/>
      <c r="C2" s="21"/>
      <c r="D2" s="25"/>
      <c r="E2" s="25"/>
      <c r="F2" s="25"/>
      <c r="G2" s="21"/>
      <c r="H2" s="21"/>
    </row>
    <row r="3" spans="1:18" ht="15" x14ac:dyDescent="0.25">
      <c r="A3" s="26" t="s">
        <v>73</v>
      </c>
      <c r="B3" s="25"/>
      <c r="C3" s="25"/>
      <c r="D3" s="21"/>
      <c r="E3" s="21"/>
      <c r="F3" s="21"/>
      <c r="G3" s="21"/>
      <c r="H3" s="21"/>
      <c r="J3" s="23"/>
      <c r="K3" s="23"/>
      <c r="L3" s="23"/>
      <c r="M3" s="23"/>
      <c r="N3" s="23"/>
      <c r="O3" s="23"/>
      <c r="P3" s="23"/>
      <c r="Q3" s="23"/>
      <c r="R3" s="23"/>
    </row>
    <row r="4" spans="1:18" x14ac:dyDescent="0.25">
      <c r="A4" s="27"/>
      <c r="B4" s="27"/>
      <c r="C4" s="27"/>
      <c r="D4" s="27"/>
      <c r="E4" s="27"/>
      <c r="F4" s="27"/>
      <c r="G4" s="27"/>
      <c r="H4" s="21"/>
      <c r="J4" s="23"/>
      <c r="K4" s="23"/>
      <c r="L4" s="23"/>
      <c r="M4" s="23"/>
      <c r="N4" s="23"/>
      <c r="O4" s="23"/>
      <c r="P4" s="23"/>
      <c r="Q4" s="23"/>
      <c r="R4" s="23"/>
    </row>
    <row r="5" spans="1:18" x14ac:dyDescent="0.25">
      <c r="A5" s="27"/>
      <c r="B5" s="21"/>
      <c r="C5" s="21"/>
      <c r="D5" s="21"/>
      <c r="E5" s="21"/>
      <c r="F5" s="21"/>
      <c r="G5" s="21"/>
      <c r="H5" s="21"/>
      <c r="J5" s="23"/>
      <c r="K5" s="23"/>
      <c r="L5" s="23"/>
      <c r="M5" s="23"/>
      <c r="N5" s="23"/>
      <c r="O5" s="23"/>
      <c r="P5" s="23"/>
      <c r="Q5" s="23"/>
      <c r="R5" s="23"/>
    </row>
    <row r="6" spans="1:18" ht="20.100000000000001" customHeight="1" x14ac:dyDescent="0.25">
      <c r="A6" s="27"/>
      <c r="B6" s="28" t="s">
        <v>3</v>
      </c>
      <c r="C6" s="29" t="s">
        <v>0</v>
      </c>
      <c r="D6" s="29" t="s">
        <v>0</v>
      </c>
      <c r="E6" s="30" t="s">
        <v>32</v>
      </c>
      <c r="F6" s="31" t="s">
        <v>0</v>
      </c>
      <c r="G6" s="246" t="s">
        <v>5</v>
      </c>
      <c r="H6" s="21"/>
      <c r="J6" s="23"/>
      <c r="K6" s="103" t="s">
        <v>144</v>
      </c>
      <c r="L6" s="103" t="s">
        <v>145</v>
      </c>
      <c r="M6" s="103" t="s">
        <v>146</v>
      </c>
      <c r="N6" s="103" t="s">
        <v>147</v>
      </c>
      <c r="O6" s="103" t="s">
        <v>148</v>
      </c>
      <c r="P6" s="103" t="s">
        <v>149</v>
      </c>
      <c r="Q6" s="23"/>
      <c r="R6" s="23"/>
    </row>
    <row r="7" spans="1:18" ht="20.100000000000001" customHeight="1" x14ac:dyDescent="0.25">
      <c r="A7" s="27"/>
      <c r="B7" s="32" t="s">
        <v>0</v>
      </c>
      <c r="C7" s="32" t="s">
        <v>30</v>
      </c>
      <c r="D7" s="32" t="s">
        <v>31</v>
      </c>
      <c r="E7" s="33" t="s">
        <v>4</v>
      </c>
      <c r="F7" s="34" t="s">
        <v>33</v>
      </c>
      <c r="G7" s="247"/>
      <c r="H7" s="21"/>
      <c r="J7" s="23"/>
      <c r="K7" s="104" t="s">
        <v>1</v>
      </c>
      <c r="L7" s="105">
        <v>6083.2416600000006</v>
      </c>
      <c r="M7" s="105">
        <v>7286.4102899999971</v>
      </c>
      <c r="N7" s="105">
        <v>3010.2399999999993</v>
      </c>
      <c r="O7" s="105">
        <v>13776.525121000006</v>
      </c>
      <c r="P7" s="105">
        <v>30156.417071000003</v>
      </c>
      <c r="Q7" s="23"/>
      <c r="R7" s="23"/>
    </row>
    <row r="8" spans="1:18" x14ac:dyDescent="0.25">
      <c r="A8" s="27"/>
      <c r="B8" s="37" t="s">
        <v>1</v>
      </c>
      <c r="C8" s="38">
        <v>6211.9216600000009</v>
      </c>
      <c r="D8" s="38">
        <v>7286.4102899999971</v>
      </c>
      <c r="E8" s="39">
        <f>+N7</f>
        <v>3010.2399999999993</v>
      </c>
      <c r="F8" s="40">
        <f>+O7</f>
        <v>13776.525121000006</v>
      </c>
      <c r="G8" s="41">
        <f>SUM(C8:F8)</f>
        <v>30285.097071000004</v>
      </c>
      <c r="H8" s="21"/>
      <c r="J8" s="23"/>
      <c r="K8" s="104" t="s">
        <v>182</v>
      </c>
      <c r="L8" s="105"/>
      <c r="M8" s="105">
        <v>14</v>
      </c>
      <c r="N8" s="105"/>
      <c r="O8" s="105">
        <v>5.5</v>
      </c>
      <c r="P8" s="105">
        <v>19.5</v>
      </c>
      <c r="Q8" s="23"/>
      <c r="R8" s="23"/>
    </row>
    <row r="9" spans="1:18" ht="15.75" x14ac:dyDescent="0.3">
      <c r="A9" s="27"/>
      <c r="B9" s="42"/>
      <c r="C9" s="43"/>
      <c r="D9" s="43"/>
      <c r="E9" s="43"/>
      <c r="F9" s="43"/>
      <c r="G9" s="44">
        <f>+G8/G12</f>
        <v>0.99935653326938112</v>
      </c>
      <c r="H9" s="21"/>
      <c r="J9" s="23"/>
      <c r="K9" s="106" t="s">
        <v>149</v>
      </c>
      <c r="L9" s="107">
        <v>6083.2416600000006</v>
      </c>
      <c r="M9" s="107">
        <v>7300.4102899999971</v>
      </c>
      <c r="N9" s="107">
        <v>3010.2399999999993</v>
      </c>
      <c r="O9" s="107">
        <v>13782.025121000006</v>
      </c>
      <c r="P9" s="107">
        <v>30175.917071000003</v>
      </c>
      <c r="Q9" s="23"/>
      <c r="R9" s="23"/>
    </row>
    <row r="10" spans="1:18" x14ac:dyDescent="0.25">
      <c r="A10" s="27"/>
      <c r="B10" s="42" t="s">
        <v>2</v>
      </c>
      <c r="C10" s="38"/>
      <c r="D10" s="38">
        <v>14</v>
      </c>
      <c r="E10" s="45"/>
      <c r="F10" s="46">
        <v>5.5</v>
      </c>
      <c r="G10" s="41">
        <f>SUM(C10:F10)</f>
        <v>19.5</v>
      </c>
      <c r="H10" s="21"/>
      <c r="J10" s="23"/>
      <c r="K10" s="23"/>
      <c r="L10" s="100"/>
      <c r="M10" s="100"/>
      <c r="N10" s="100"/>
      <c r="O10" s="100"/>
      <c r="P10" s="100"/>
      <c r="Q10" s="23"/>
      <c r="R10" s="23"/>
    </row>
    <row r="11" spans="1:18" ht="15" thickBot="1" x14ac:dyDescent="0.35">
      <c r="A11" s="27"/>
      <c r="B11" s="48"/>
      <c r="C11" s="49"/>
      <c r="D11" s="49"/>
      <c r="E11" s="49"/>
      <c r="F11" s="50"/>
      <c r="G11" s="44">
        <f>+G10/G12</f>
        <v>6.4346673061891767E-4</v>
      </c>
      <c r="H11" s="21"/>
      <c r="J11" s="23"/>
      <c r="K11" s="23"/>
      <c r="L11" s="23"/>
      <c r="M11" s="23"/>
      <c r="N11" s="23"/>
      <c r="O11" s="23"/>
      <c r="P11" s="23"/>
      <c r="Q11" s="23"/>
      <c r="R11" s="23"/>
    </row>
    <row r="12" spans="1:18" ht="15.75" thickTop="1" x14ac:dyDescent="0.25">
      <c r="A12" s="27"/>
      <c r="B12" s="51" t="s">
        <v>5</v>
      </c>
      <c r="C12" s="52">
        <f>+SUM(C8:C11)</f>
        <v>6211.9216600000009</v>
      </c>
      <c r="D12" s="52">
        <f>+SUM(D8:D11)</f>
        <v>7300.4102899999971</v>
      </c>
      <c r="E12" s="52">
        <f>+SUM(E8:E11)</f>
        <v>3010.2399999999993</v>
      </c>
      <c r="F12" s="53">
        <f>+SUM(F8:F11)</f>
        <v>13782.025121000006</v>
      </c>
      <c r="G12" s="54">
        <f>SUM(C12:F12)</f>
        <v>30304.597071000004</v>
      </c>
      <c r="H12" s="21"/>
      <c r="J12" s="23"/>
      <c r="K12" s="23"/>
      <c r="L12" s="103" t="s">
        <v>145</v>
      </c>
      <c r="M12" s="103" t="s">
        <v>146</v>
      </c>
      <c r="N12" s="103" t="s">
        <v>147</v>
      </c>
      <c r="O12" s="103" t="s">
        <v>148</v>
      </c>
      <c r="P12" s="23"/>
      <c r="Q12" s="23"/>
      <c r="R12" s="23"/>
    </row>
    <row r="13" spans="1:18" x14ac:dyDescent="0.25">
      <c r="A13" s="27"/>
      <c r="B13" s="55"/>
      <c r="C13" s="56">
        <f>+C12/G12</f>
        <v>0.20498281648313027</v>
      </c>
      <c r="D13" s="56">
        <f>+D12/G12</f>
        <v>0.24090108417861553</v>
      </c>
      <c r="E13" s="56">
        <f>+E12/G12</f>
        <v>9.9332784162989241E-2</v>
      </c>
      <c r="F13" s="57">
        <f>+F12/G12</f>
        <v>0.45478331517526493</v>
      </c>
      <c r="G13" s="58"/>
      <c r="H13" s="21"/>
      <c r="J13" s="23"/>
      <c r="K13" s="23"/>
      <c r="L13" s="105">
        <f>+L9</f>
        <v>6083.2416600000006</v>
      </c>
      <c r="M13" s="105">
        <f t="shared" ref="M13:O13" si="0">+M9</f>
        <v>7300.4102899999971</v>
      </c>
      <c r="N13" s="105">
        <f t="shared" si="0"/>
        <v>3010.2399999999993</v>
      </c>
      <c r="O13" s="105">
        <f t="shared" si="0"/>
        <v>13782.025121000006</v>
      </c>
      <c r="P13" s="23"/>
      <c r="Q13" s="23"/>
      <c r="R13" s="23"/>
    </row>
    <row r="14" spans="1:18" x14ac:dyDescent="0.25">
      <c r="A14" s="27"/>
      <c r="B14" s="21"/>
      <c r="C14" s="21"/>
      <c r="D14" s="21"/>
      <c r="E14" s="21"/>
      <c r="F14" s="21"/>
      <c r="G14" s="21"/>
      <c r="H14" s="21"/>
      <c r="J14" s="23"/>
      <c r="K14" s="23"/>
      <c r="L14" s="100">
        <f>+C12/$G$12</f>
        <v>0.20498281648313027</v>
      </c>
      <c r="M14" s="100">
        <f t="shared" ref="M14:O14" si="1">+D12/$G$12</f>
        <v>0.24090108417861553</v>
      </c>
      <c r="N14" s="100">
        <f t="shared" si="1"/>
        <v>9.9332784162989241E-2</v>
      </c>
      <c r="O14" s="100">
        <f t="shared" si="1"/>
        <v>0.45478331517526493</v>
      </c>
      <c r="P14" s="23"/>
      <c r="Q14" s="23"/>
      <c r="R14" s="23"/>
    </row>
    <row r="15" spans="1:18" x14ac:dyDescent="0.25">
      <c r="A15" s="27"/>
      <c r="B15" s="21"/>
      <c r="C15" s="21"/>
      <c r="D15" s="21"/>
      <c r="E15" s="21"/>
      <c r="F15" s="21"/>
      <c r="G15" s="21"/>
      <c r="H15" s="21"/>
      <c r="J15" s="23"/>
      <c r="K15" s="23"/>
      <c r="L15" s="101"/>
      <c r="M15" s="101"/>
      <c r="N15" s="23"/>
      <c r="O15" s="102"/>
      <c r="P15" s="23"/>
      <c r="Q15" s="23"/>
      <c r="R15" s="23"/>
    </row>
    <row r="16" spans="1:18" x14ac:dyDescent="0.25">
      <c r="A16" s="27"/>
      <c r="B16" s="21"/>
      <c r="C16" s="21"/>
      <c r="D16" s="21"/>
      <c r="E16" s="21"/>
      <c r="F16" s="21"/>
      <c r="G16" s="21"/>
      <c r="H16" s="21"/>
      <c r="J16" s="23"/>
      <c r="K16" s="24"/>
      <c r="L16" s="24"/>
      <c r="M16" s="24"/>
      <c r="N16" s="24"/>
      <c r="O16" s="102"/>
      <c r="P16" s="23"/>
      <c r="Q16" s="23"/>
      <c r="R16" s="23"/>
    </row>
    <row r="17" spans="1:18" x14ac:dyDescent="0.25">
      <c r="A17" s="27"/>
      <c r="B17" s="21"/>
      <c r="C17" s="21"/>
      <c r="D17" s="21"/>
      <c r="E17" s="21"/>
      <c r="F17" s="21"/>
      <c r="G17" s="21"/>
      <c r="H17" s="21"/>
      <c r="J17" s="23"/>
      <c r="K17" s="23"/>
      <c r="L17" s="23"/>
      <c r="M17" s="23"/>
      <c r="N17" s="23"/>
      <c r="O17" s="102"/>
      <c r="P17" s="23"/>
      <c r="Q17" s="23"/>
      <c r="R17" s="23"/>
    </row>
    <row r="18" spans="1:18" x14ac:dyDescent="0.25">
      <c r="A18" s="21"/>
      <c r="B18" s="21"/>
      <c r="C18" s="21"/>
      <c r="D18" s="21"/>
      <c r="E18" s="21"/>
      <c r="F18" s="21"/>
      <c r="G18" s="21"/>
      <c r="H18" s="21"/>
      <c r="J18" s="23"/>
      <c r="K18" s="23"/>
      <c r="L18" s="23"/>
      <c r="M18" s="23"/>
      <c r="N18" s="23"/>
      <c r="O18" s="102"/>
      <c r="P18" s="23"/>
      <c r="Q18" s="23"/>
      <c r="R18" s="23"/>
    </row>
    <row r="19" spans="1:18" x14ac:dyDescent="0.25">
      <c r="A19" s="21"/>
      <c r="B19" s="21"/>
      <c r="C19" s="21"/>
      <c r="D19" s="21"/>
      <c r="E19" s="21"/>
      <c r="F19" s="21"/>
      <c r="G19" s="21"/>
      <c r="H19" s="21"/>
      <c r="J19" s="23"/>
      <c r="K19" s="23"/>
      <c r="L19" s="23"/>
      <c r="M19" s="23"/>
      <c r="N19" s="23"/>
      <c r="O19" s="102"/>
      <c r="P19" s="23"/>
      <c r="Q19" s="23"/>
      <c r="R19" s="23"/>
    </row>
    <row r="20" spans="1:18" x14ac:dyDescent="0.25">
      <c r="A20" s="21"/>
      <c r="B20" s="21"/>
      <c r="C20" s="21"/>
      <c r="D20" s="21"/>
      <c r="E20" s="21"/>
      <c r="F20" s="21"/>
      <c r="G20" s="21"/>
      <c r="H20" s="21"/>
      <c r="J20" s="23"/>
      <c r="K20" s="23"/>
      <c r="L20" s="23"/>
      <c r="M20" s="23"/>
      <c r="N20" s="23"/>
      <c r="O20" s="23"/>
      <c r="P20" s="23"/>
      <c r="Q20" s="23"/>
      <c r="R20" s="23"/>
    </row>
    <row r="21" spans="1:18" x14ac:dyDescent="0.25">
      <c r="A21" s="21"/>
      <c r="B21" s="21"/>
      <c r="C21" s="21"/>
      <c r="D21" s="21"/>
      <c r="E21" s="21"/>
      <c r="F21" s="21"/>
      <c r="G21" s="21"/>
      <c r="H21" s="21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21"/>
      <c r="B22" s="21"/>
      <c r="C22" s="21"/>
      <c r="D22" s="21"/>
      <c r="E22" s="21"/>
      <c r="F22" s="21"/>
      <c r="G22" s="21"/>
      <c r="H22" s="21"/>
    </row>
    <row r="23" spans="1:18" x14ac:dyDescent="0.25">
      <c r="A23" s="21"/>
      <c r="B23" s="21"/>
      <c r="C23" s="21"/>
      <c r="D23" s="21"/>
      <c r="E23" s="21"/>
      <c r="F23" s="21"/>
      <c r="G23" s="21"/>
      <c r="H23" s="21"/>
    </row>
    <row r="24" spans="1:18" x14ac:dyDescent="0.25">
      <c r="A24" s="21"/>
      <c r="B24" s="21"/>
      <c r="C24" s="21"/>
      <c r="D24" s="21"/>
      <c r="E24" s="21"/>
      <c r="F24" s="21"/>
      <c r="G24" s="21"/>
      <c r="H24" s="21"/>
    </row>
    <row r="25" spans="1:18" x14ac:dyDescent="0.25">
      <c r="A25" s="21"/>
      <c r="B25" s="21"/>
      <c r="C25" s="21"/>
      <c r="D25" s="21"/>
      <c r="E25" s="21"/>
      <c r="F25" s="21"/>
      <c r="G25" s="21"/>
      <c r="H25" s="21"/>
    </row>
    <row r="26" spans="1:18" x14ac:dyDescent="0.25">
      <c r="A26" s="21"/>
      <c r="B26" s="21"/>
      <c r="C26" s="21"/>
      <c r="D26" s="21"/>
      <c r="E26" s="21"/>
      <c r="F26" s="21"/>
      <c r="G26" s="21"/>
      <c r="H26" s="21"/>
    </row>
    <row r="27" spans="1:18" x14ac:dyDescent="0.25">
      <c r="A27" s="21"/>
      <c r="B27" s="21"/>
      <c r="C27" s="21"/>
      <c r="D27" s="21"/>
      <c r="E27" s="21"/>
      <c r="F27" s="21"/>
      <c r="G27" s="21"/>
      <c r="H27" s="21"/>
    </row>
    <row r="28" spans="1:18" x14ac:dyDescent="0.25">
      <c r="A28" s="21"/>
      <c r="B28" s="21"/>
      <c r="C28" s="21"/>
      <c r="D28" s="21"/>
      <c r="E28" s="21"/>
      <c r="F28" s="21"/>
      <c r="G28" s="21"/>
      <c r="H28" s="21"/>
    </row>
    <row r="29" spans="1:18" x14ac:dyDescent="0.25">
      <c r="A29" s="21"/>
      <c r="B29" s="21"/>
      <c r="C29" s="21"/>
      <c r="D29" s="21"/>
      <c r="E29" s="21"/>
      <c r="F29" s="21"/>
      <c r="G29" s="21"/>
      <c r="H29" s="21"/>
    </row>
    <row r="30" spans="1:18" x14ac:dyDescent="0.25">
      <c r="A30" s="21"/>
      <c r="B30" s="21"/>
      <c r="C30" s="21"/>
      <c r="D30" s="21"/>
      <c r="E30" s="21"/>
      <c r="F30" s="21"/>
      <c r="G30" s="21"/>
      <c r="H30" s="21"/>
    </row>
    <row r="31" spans="1:18" x14ac:dyDescent="0.25">
      <c r="A31" s="21"/>
      <c r="B31" s="21"/>
      <c r="C31" s="21"/>
      <c r="D31" s="21"/>
      <c r="E31" s="21"/>
      <c r="F31" s="21"/>
      <c r="G31" s="21"/>
      <c r="H31" s="21"/>
    </row>
    <row r="32" spans="1:18" x14ac:dyDescent="0.25">
      <c r="A32" s="21"/>
      <c r="B32" s="21"/>
      <c r="C32" s="21"/>
      <c r="D32" s="21"/>
      <c r="E32" s="21"/>
      <c r="F32" s="21"/>
      <c r="G32" s="21"/>
      <c r="H32" s="21"/>
    </row>
    <row r="33" spans="1:17" x14ac:dyDescent="0.25">
      <c r="A33" s="21"/>
      <c r="B33" s="21"/>
      <c r="C33" s="21"/>
      <c r="D33" s="21"/>
      <c r="E33" s="21"/>
      <c r="F33" s="21"/>
      <c r="G33" s="21"/>
      <c r="H33" s="21"/>
    </row>
    <row r="34" spans="1:17" x14ac:dyDescent="0.25">
      <c r="A34" s="21"/>
      <c r="B34" s="21"/>
      <c r="C34" s="21"/>
      <c r="D34" s="21"/>
      <c r="E34" s="21"/>
      <c r="F34" s="21"/>
      <c r="G34" s="21"/>
      <c r="H34" s="21"/>
    </row>
    <row r="35" spans="1:17" ht="15" x14ac:dyDescent="0.25">
      <c r="A35" s="60" t="s">
        <v>11</v>
      </c>
      <c r="B35" s="25"/>
      <c r="C35" s="25"/>
      <c r="D35" s="21"/>
      <c r="E35" s="21"/>
      <c r="F35" s="21"/>
      <c r="G35" s="21"/>
      <c r="H35" s="21"/>
    </row>
    <row r="36" spans="1:17" x14ac:dyDescent="0.25">
      <c r="A36" s="27"/>
      <c r="B36" s="27"/>
      <c r="C36" s="27"/>
      <c r="D36" s="61"/>
      <c r="E36" s="61"/>
      <c r="F36" s="61"/>
      <c r="G36" s="21"/>
      <c r="H36" s="21"/>
    </row>
    <row r="37" spans="1:17" x14ac:dyDescent="0.25">
      <c r="A37" s="27"/>
      <c r="B37" s="21"/>
      <c r="C37" s="21"/>
      <c r="D37" s="21"/>
      <c r="E37" s="21"/>
      <c r="F37" s="21"/>
      <c r="G37" s="21"/>
      <c r="H37" s="21"/>
    </row>
    <row r="38" spans="1:17" ht="20.100000000000001" customHeight="1" x14ac:dyDescent="0.25">
      <c r="A38" s="27"/>
      <c r="B38" s="28" t="s">
        <v>3</v>
      </c>
      <c r="C38" s="29" t="s">
        <v>0</v>
      </c>
      <c r="D38" s="29" t="s">
        <v>0</v>
      </c>
      <c r="E38" s="30" t="s">
        <v>32</v>
      </c>
      <c r="F38" s="31" t="s">
        <v>0</v>
      </c>
      <c r="G38" s="246" t="s">
        <v>5</v>
      </c>
      <c r="H38" s="21"/>
      <c r="K38" s="22" t="s">
        <v>142</v>
      </c>
      <c r="L38" s="22" t="s">
        <v>143</v>
      </c>
    </row>
    <row r="39" spans="1:17" ht="20.100000000000001" customHeight="1" x14ac:dyDescent="0.25">
      <c r="A39" s="27"/>
      <c r="B39" s="32" t="s">
        <v>10</v>
      </c>
      <c r="C39" s="32" t="s">
        <v>30</v>
      </c>
      <c r="D39" s="32" t="s">
        <v>31</v>
      </c>
      <c r="E39" s="33" t="s">
        <v>4</v>
      </c>
      <c r="F39" s="34" t="s">
        <v>33</v>
      </c>
      <c r="G39" s="247"/>
      <c r="H39" s="21"/>
      <c r="K39" s="108" t="s">
        <v>144</v>
      </c>
      <c r="L39" s="108" t="s">
        <v>145</v>
      </c>
      <c r="M39" s="108" t="s">
        <v>146</v>
      </c>
      <c r="N39" s="108" t="s">
        <v>147</v>
      </c>
      <c r="O39" s="108" t="s">
        <v>148</v>
      </c>
      <c r="P39" s="108" t="s">
        <v>149</v>
      </c>
      <c r="Q39" s="62"/>
    </row>
    <row r="40" spans="1:17" x14ac:dyDescent="0.25">
      <c r="A40" s="27"/>
      <c r="B40" s="63">
        <v>500</v>
      </c>
      <c r="C40" s="38">
        <f>+L40</f>
        <v>3157.46</v>
      </c>
      <c r="D40" s="38">
        <f t="shared" ref="D40" si="2">+M40</f>
        <v>142.76</v>
      </c>
      <c r="E40" s="38"/>
      <c r="F40" s="38"/>
      <c r="G40" s="64">
        <f>SUM(C40:F40)</f>
        <v>3300.2200000000003</v>
      </c>
      <c r="H40" s="21"/>
      <c r="J40" s="65"/>
      <c r="K40" s="109">
        <v>500</v>
      </c>
      <c r="L40" s="110">
        <v>3157.46</v>
      </c>
      <c r="M40" s="110">
        <v>142.76</v>
      </c>
      <c r="N40" s="110"/>
      <c r="O40" s="110"/>
      <c r="P40" s="110">
        <v>3300.2200000000003</v>
      </c>
      <c r="Q40" s="47">
        <f>+P40/$P$45</f>
        <v>0.10936602166008783</v>
      </c>
    </row>
    <row r="41" spans="1:17" ht="14.25" x14ac:dyDescent="0.3">
      <c r="A41" s="27"/>
      <c r="B41" s="63"/>
      <c r="C41" s="38"/>
      <c r="D41" s="38"/>
      <c r="E41" s="38"/>
      <c r="F41" s="38"/>
      <c r="G41" s="67">
        <f>+G40/$G$50</f>
        <v>0.10890162942170077</v>
      </c>
      <c r="H41" s="21"/>
      <c r="J41" s="65"/>
      <c r="K41" s="109">
        <v>220</v>
      </c>
      <c r="L41" s="110">
        <v>2676.413</v>
      </c>
      <c r="M41" s="110">
        <v>2243.6996600000002</v>
      </c>
      <c r="N41" s="110">
        <v>2607.38</v>
      </c>
      <c r="O41" s="110">
        <v>4005.9339999999997</v>
      </c>
      <c r="P41" s="110">
        <v>11533.426660000001</v>
      </c>
      <c r="Q41" s="47">
        <f t="shared" ref="Q41:Q44" si="3">+P41/$P$45</f>
        <v>0.38220633470271509</v>
      </c>
    </row>
    <row r="42" spans="1:17" x14ac:dyDescent="0.25">
      <c r="A42" s="27"/>
      <c r="B42" s="63">
        <v>220</v>
      </c>
      <c r="C42" s="38">
        <v>2676.413</v>
      </c>
      <c r="D42" s="38">
        <v>2372.3796600000001</v>
      </c>
      <c r="E42" s="38">
        <f t="shared" ref="D42:F42" si="4">+N41</f>
        <v>2607.38</v>
      </c>
      <c r="F42" s="38">
        <f t="shared" si="4"/>
        <v>4005.9339999999997</v>
      </c>
      <c r="G42" s="64">
        <f>SUM(C42:F42)</f>
        <v>11662.106659999999</v>
      </c>
      <c r="H42" s="21"/>
      <c r="J42" s="65"/>
      <c r="K42" s="109">
        <v>138</v>
      </c>
      <c r="L42" s="110">
        <v>249.36866000000001</v>
      </c>
      <c r="M42" s="110">
        <v>936.46199999999999</v>
      </c>
      <c r="N42" s="110">
        <v>402.86</v>
      </c>
      <c r="O42" s="110">
        <v>3413.8399000000004</v>
      </c>
      <c r="P42" s="110">
        <v>5002.5305600000011</v>
      </c>
      <c r="Q42" s="47">
        <f t="shared" si="3"/>
        <v>0.16577890733957473</v>
      </c>
    </row>
    <row r="43" spans="1:17" ht="14.25" x14ac:dyDescent="0.3">
      <c r="A43" s="27"/>
      <c r="B43" s="63"/>
      <c r="C43" s="38"/>
      <c r="D43" s="38"/>
      <c r="E43" s="38"/>
      <c r="F43" s="38"/>
      <c r="G43" s="67">
        <f>+G42/$G$50</f>
        <v>0.38482962280201571</v>
      </c>
      <c r="H43" s="21"/>
      <c r="J43" s="65"/>
      <c r="K43" s="109" t="s">
        <v>150</v>
      </c>
      <c r="L43" s="110"/>
      <c r="M43" s="110">
        <v>2757.9126299999984</v>
      </c>
      <c r="N43" s="110"/>
      <c r="O43" s="110">
        <v>4828.9424009999993</v>
      </c>
      <c r="P43" s="110">
        <v>7586.8550309999973</v>
      </c>
      <c r="Q43" s="47">
        <f t="shared" si="3"/>
        <v>0.25142086032212757</v>
      </c>
    </row>
    <row r="44" spans="1:17" x14ac:dyDescent="0.25">
      <c r="A44" s="27"/>
      <c r="B44" s="63">
        <v>138</v>
      </c>
      <c r="C44" s="38">
        <f>+L42</f>
        <v>249.36866000000001</v>
      </c>
      <c r="D44" s="38">
        <f t="shared" ref="D44:F44" si="5">+M42</f>
        <v>936.46199999999999</v>
      </c>
      <c r="E44" s="38">
        <f t="shared" si="5"/>
        <v>402.86</v>
      </c>
      <c r="F44" s="38">
        <f t="shared" si="5"/>
        <v>3413.8399000000004</v>
      </c>
      <c r="G44" s="64">
        <f>SUM(C44:F44)</f>
        <v>5002.5305600000011</v>
      </c>
      <c r="H44" s="21"/>
      <c r="J44" s="65"/>
      <c r="K44" s="109" t="s">
        <v>151</v>
      </c>
      <c r="L44" s="110"/>
      <c r="M44" s="110">
        <v>1219.5760000000002</v>
      </c>
      <c r="N44" s="110"/>
      <c r="O44" s="110">
        <v>1533.3088200000004</v>
      </c>
      <c r="P44" s="110">
        <v>2752.8848200000007</v>
      </c>
      <c r="Q44" s="47">
        <f t="shared" si="3"/>
        <v>9.1227875975494671E-2</v>
      </c>
    </row>
    <row r="45" spans="1:17" ht="15.75" x14ac:dyDescent="0.3">
      <c r="A45" s="27"/>
      <c r="B45" s="63"/>
      <c r="C45" s="38"/>
      <c r="D45" s="38"/>
      <c r="E45" s="38"/>
      <c r="F45" s="38"/>
      <c r="G45" s="67">
        <f>+G44/$G$50</f>
        <v>0.16507497355202178</v>
      </c>
      <c r="H45" s="21"/>
      <c r="K45" s="111" t="s">
        <v>149</v>
      </c>
      <c r="L45" s="112">
        <v>6083.2416599999997</v>
      </c>
      <c r="M45" s="112">
        <v>7300.4102899999989</v>
      </c>
      <c r="N45" s="112">
        <v>3010.2400000000002</v>
      </c>
      <c r="O45" s="112">
        <v>13782.025121000001</v>
      </c>
      <c r="P45" s="112">
        <v>30175.917071000003</v>
      </c>
    </row>
    <row r="46" spans="1:17" x14ac:dyDescent="0.25">
      <c r="A46" s="27"/>
      <c r="B46" s="63" t="s">
        <v>13</v>
      </c>
      <c r="C46" s="38"/>
      <c r="D46" s="38">
        <f>+M43</f>
        <v>2757.9126299999984</v>
      </c>
      <c r="E46" s="38"/>
      <c r="F46" s="38">
        <f>+O43</f>
        <v>4828.9424009999993</v>
      </c>
      <c r="G46" s="64">
        <f>SUM(C46:F46)</f>
        <v>7586.8550309999973</v>
      </c>
      <c r="H46" s="21"/>
      <c r="K46" s="66"/>
      <c r="L46" s="59"/>
      <c r="M46" s="59"/>
      <c r="N46" s="59"/>
      <c r="O46" s="59"/>
      <c r="P46" s="59"/>
    </row>
    <row r="47" spans="1:17" ht="14.25" x14ac:dyDescent="0.3">
      <c r="A47" s="27"/>
      <c r="B47" s="63"/>
      <c r="C47" s="39"/>
      <c r="D47" s="39"/>
      <c r="E47" s="39"/>
      <c r="F47" s="38"/>
      <c r="G47" s="67">
        <f>+G46/$G$50</f>
        <v>0.25035327192191059</v>
      </c>
      <c r="H47" s="21"/>
      <c r="K47" s="66"/>
      <c r="L47" s="59"/>
      <c r="M47" s="59"/>
      <c r="N47" s="59"/>
      <c r="O47" s="59"/>
      <c r="P47" s="59"/>
    </row>
    <row r="48" spans="1:17" x14ac:dyDescent="0.25">
      <c r="A48" s="27"/>
      <c r="B48" s="63" t="s">
        <v>7</v>
      </c>
      <c r="C48" s="39"/>
      <c r="D48" s="39">
        <f>+M44</f>
        <v>1219.5760000000002</v>
      </c>
      <c r="E48" s="39"/>
      <c r="F48" s="38">
        <f>+O44</f>
        <v>1533.3088200000004</v>
      </c>
      <c r="G48" s="64">
        <f>SUM(C48:F48)</f>
        <v>2752.8848200000007</v>
      </c>
      <c r="H48" s="21"/>
      <c r="N48" s="47"/>
      <c r="O48" s="47"/>
    </row>
    <row r="49" spans="1:15" ht="15" thickBot="1" x14ac:dyDescent="0.35">
      <c r="A49" s="27"/>
      <c r="B49" s="68"/>
      <c r="C49" s="68"/>
      <c r="D49" s="68"/>
      <c r="E49" s="69"/>
      <c r="F49" s="70"/>
      <c r="G49" s="71">
        <f>+G48/$G$50</f>
        <v>9.0840502302351203E-2</v>
      </c>
      <c r="H49" s="21"/>
      <c r="N49" s="47"/>
      <c r="O49" s="47"/>
    </row>
    <row r="50" spans="1:15" ht="15.75" thickTop="1" x14ac:dyDescent="0.25">
      <c r="A50" s="27"/>
      <c r="B50" s="51" t="s">
        <v>5</v>
      </c>
      <c r="C50" s="72">
        <f>SUM(C40:C49)</f>
        <v>6083.2416599999997</v>
      </c>
      <c r="D50" s="72">
        <f>SUM(D40:D49)</f>
        <v>7429.0902899999983</v>
      </c>
      <c r="E50" s="72">
        <f>SUM(E40:E49)</f>
        <v>3010.2400000000002</v>
      </c>
      <c r="F50" s="72">
        <f>SUM(F40:F49)</f>
        <v>13782.025121000001</v>
      </c>
      <c r="G50" s="73">
        <f>SUM(C50:F50)</f>
        <v>30304.597070999997</v>
      </c>
      <c r="H50" s="21"/>
      <c r="N50" s="47"/>
      <c r="O50" s="47"/>
    </row>
    <row r="51" spans="1:15" x14ac:dyDescent="0.25">
      <c r="A51" s="27"/>
      <c r="B51" s="74"/>
      <c r="C51" s="56">
        <f>+C50/$G$50</f>
        <v>0.20073659602692298</v>
      </c>
      <c r="D51" s="56">
        <f>+D50/$G$50</f>
        <v>0.2451473046348229</v>
      </c>
      <c r="E51" s="56">
        <f>+E50/$G$50</f>
        <v>9.9332784162989296E-2</v>
      </c>
      <c r="F51" s="57">
        <f>+F50/G50</f>
        <v>0.45478331517526488</v>
      </c>
      <c r="G51" s="75"/>
      <c r="H51" s="21"/>
      <c r="N51" s="76"/>
      <c r="O51" s="47"/>
    </row>
    <row r="52" spans="1:15" x14ac:dyDescent="0.25">
      <c r="A52" s="27"/>
      <c r="B52" s="21"/>
      <c r="C52" s="21"/>
      <c r="D52" s="21"/>
      <c r="E52" s="21"/>
      <c r="F52" s="21"/>
      <c r="G52" s="21"/>
      <c r="H52" s="21"/>
      <c r="N52" s="47"/>
      <c r="O52" s="47"/>
    </row>
    <row r="53" spans="1:15" x14ac:dyDescent="0.25">
      <c r="A53" s="27"/>
      <c r="B53" s="21"/>
      <c r="C53" s="21"/>
      <c r="D53" s="21"/>
      <c r="E53" s="21"/>
      <c r="F53" s="21"/>
      <c r="G53" s="21"/>
      <c r="H53" s="21"/>
      <c r="N53" s="47"/>
      <c r="O53" s="47"/>
    </row>
    <row r="54" spans="1:15" x14ac:dyDescent="0.25">
      <c r="A54" s="21"/>
      <c r="B54" s="21"/>
      <c r="C54" s="21"/>
      <c r="D54" s="21"/>
      <c r="E54" s="21"/>
      <c r="F54" s="21"/>
      <c r="G54" s="21"/>
      <c r="H54" s="21"/>
    </row>
    <row r="55" spans="1:15" x14ac:dyDescent="0.25">
      <c r="A55" s="21"/>
      <c r="B55" s="21"/>
      <c r="C55" s="21"/>
      <c r="D55" s="21"/>
      <c r="E55" s="21"/>
      <c r="F55" s="21"/>
      <c r="G55" s="21"/>
      <c r="H55" s="21"/>
    </row>
    <row r="56" spans="1:15" x14ac:dyDescent="0.25">
      <c r="A56" s="21"/>
      <c r="B56" s="21"/>
      <c r="C56" s="21"/>
      <c r="D56" s="21"/>
      <c r="E56" s="21"/>
      <c r="F56" s="21"/>
      <c r="G56" s="21"/>
      <c r="H56" s="21"/>
    </row>
    <row r="57" spans="1:15" x14ac:dyDescent="0.25">
      <c r="A57" s="21"/>
      <c r="B57" s="21"/>
      <c r="C57" s="21"/>
      <c r="D57" s="21"/>
      <c r="E57" s="21"/>
      <c r="F57" s="21"/>
      <c r="G57" s="21"/>
      <c r="H57" s="21"/>
    </row>
    <row r="58" spans="1:15" x14ac:dyDescent="0.25">
      <c r="A58" s="21"/>
      <c r="B58" s="21"/>
      <c r="C58" s="21"/>
      <c r="D58" s="21"/>
      <c r="E58" s="21"/>
      <c r="F58" s="21"/>
      <c r="G58" s="21"/>
      <c r="H58" s="21"/>
    </row>
    <row r="59" spans="1:15" x14ac:dyDescent="0.25">
      <c r="A59" s="21"/>
      <c r="B59" s="21"/>
      <c r="C59" s="21"/>
      <c r="D59" s="21"/>
      <c r="E59" s="21"/>
      <c r="F59" s="21"/>
      <c r="G59" s="21"/>
      <c r="H59" s="21"/>
    </row>
    <row r="60" spans="1:15" x14ac:dyDescent="0.25">
      <c r="A60" s="21"/>
      <c r="B60" s="21"/>
      <c r="C60" s="21"/>
      <c r="D60" s="21"/>
      <c r="E60" s="21"/>
      <c r="F60" s="21"/>
      <c r="G60" s="21"/>
      <c r="H60" s="21"/>
    </row>
    <row r="61" spans="1:15" x14ac:dyDescent="0.25">
      <c r="A61" s="21"/>
      <c r="B61" s="21"/>
      <c r="C61" s="21"/>
      <c r="D61" s="21"/>
      <c r="E61" s="21"/>
      <c r="F61" s="21"/>
      <c r="G61" s="21"/>
      <c r="H61" s="21"/>
    </row>
    <row r="62" spans="1:15" x14ac:dyDescent="0.25">
      <c r="A62" s="21"/>
      <c r="B62" s="21"/>
      <c r="C62" s="21"/>
      <c r="D62" s="21"/>
      <c r="E62" s="21"/>
      <c r="F62" s="21"/>
      <c r="G62" s="21"/>
      <c r="H62" s="21"/>
    </row>
    <row r="63" spans="1:15" x14ac:dyDescent="0.25">
      <c r="A63" s="21"/>
      <c r="B63" s="21"/>
      <c r="C63" s="21"/>
      <c r="D63" s="21"/>
      <c r="E63" s="21"/>
      <c r="F63" s="21"/>
      <c r="G63" s="21"/>
      <c r="H63" s="21"/>
    </row>
    <row r="64" spans="1:15" x14ac:dyDescent="0.25">
      <c r="A64" s="21"/>
      <c r="B64" s="21"/>
      <c r="C64" s="21"/>
      <c r="D64" s="21"/>
      <c r="E64" s="21"/>
      <c r="F64" s="21"/>
      <c r="G64" s="21"/>
      <c r="H64" s="21"/>
    </row>
    <row r="65" spans="1:15" x14ac:dyDescent="0.25">
      <c r="A65" s="21"/>
      <c r="B65" s="21"/>
      <c r="C65" s="21"/>
      <c r="D65" s="21"/>
      <c r="E65" s="21"/>
      <c r="F65" s="21"/>
      <c r="G65" s="21"/>
      <c r="H65" s="21"/>
    </row>
    <row r="66" spans="1:15" x14ac:dyDescent="0.25">
      <c r="A66" s="21"/>
      <c r="B66" s="21"/>
      <c r="C66" s="21"/>
      <c r="D66" s="21"/>
      <c r="E66" s="21"/>
      <c r="F66" s="21"/>
      <c r="G66" s="21"/>
      <c r="H66" s="21"/>
    </row>
    <row r="67" spans="1:15" x14ac:dyDescent="0.25">
      <c r="A67" s="21"/>
      <c r="B67" s="21"/>
      <c r="C67" s="21"/>
      <c r="D67" s="21"/>
      <c r="E67" s="21"/>
      <c r="F67" s="21"/>
      <c r="G67" s="21"/>
      <c r="H67" s="21"/>
    </row>
    <row r="68" spans="1:15" x14ac:dyDescent="0.25">
      <c r="A68" s="21"/>
      <c r="B68" s="21"/>
      <c r="C68" s="21"/>
      <c r="D68" s="21"/>
      <c r="E68" s="21"/>
      <c r="F68" s="21"/>
      <c r="G68" s="21"/>
      <c r="H68" s="21"/>
    </row>
    <row r="69" spans="1:15" x14ac:dyDescent="0.25">
      <c r="A69" s="21"/>
      <c r="B69" s="21"/>
      <c r="C69" s="21"/>
      <c r="D69" s="21"/>
      <c r="E69" s="21"/>
      <c r="F69" s="21"/>
      <c r="G69" s="21"/>
      <c r="H69" s="21"/>
    </row>
    <row r="70" spans="1:15" x14ac:dyDescent="0.25">
      <c r="A70" s="21"/>
      <c r="B70" s="21"/>
      <c r="C70" s="21"/>
      <c r="D70" s="21"/>
      <c r="E70" s="21"/>
      <c r="F70" s="21"/>
      <c r="G70" s="21"/>
      <c r="H70" s="21"/>
    </row>
    <row r="71" spans="1:15" x14ac:dyDescent="0.25">
      <c r="A71" s="21"/>
      <c r="B71" s="21"/>
      <c r="C71" s="21"/>
      <c r="D71" s="21"/>
      <c r="E71" s="21"/>
      <c r="F71" s="21"/>
      <c r="G71" s="21"/>
      <c r="H71" s="21"/>
    </row>
    <row r="72" spans="1:15" x14ac:dyDescent="0.25">
      <c r="A72" s="21"/>
      <c r="B72" s="21"/>
      <c r="C72" s="21"/>
      <c r="D72" s="21"/>
      <c r="E72" s="21"/>
      <c r="F72" s="21"/>
      <c r="G72" s="21"/>
      <c r="H72" s="21"/>
    </row>
    <row r="73" spans="1:15" x14ac:dyDescent="0.25">
      <c r="A73" s="21"/>
      <c r="B73" s="21"/>
      <c r="C73" s="21"/>
      <c r="D73" s="21"/>
      <c r="E73" s="21"/>
      <c r="F73" s="21"/>
      <c r="G73" s="21"/>
      <c r="H73" s="21"/>
    </row>
    <row r="74" spans="1:15" x14ac:dyDescent="0.25">
      <c r="A74" s="21"/>
      <c r="B74" s="21"/>
      <c r="C74" s="21"/>
      <c r="D74" s="21"/>
      <c r="E74" s="21"/>
      <c r="F74" s="21"/>
      <c r="G74" s="21"/>
      <c r="H74" s="21"/>
    </row>
    <row r="75" spans="1:15" ht="15" x14ac:dyDescent="0.25">
      <c r="A75" s="60" t="s">
        <v>12</v>
      </c>
      <c r="B75" s="25"/>
      <c r="C75" s="25"/>
      <c r="D75" s="21"/>
      <c r="E75" s="21"/>
      <c r="F75" s="21"/>
      <c r="G75" s="21"/>
      <c r="H75" s="21"/>
    </row>
    <row r="76" spans="1:15" x14ac:dyDescent="0.25">
      <c r="A76" s="25"/>
      <c r="B76" s="25"/>
      <c r="C76" s="25"/>
      <c r="D76" s="21"/>
      <c r="E76" s="21"/>
      <c r="F76" s="21"/>
      <c r="G76" s="21"/>
      <c r="H76" s="21"/>
    </row>
    <row r="77" spans="1:15" x14ac:dyDescent="0.25">
      <c r="A77" s="21"/>
      <c r="B77" s="21"/>
      <c r="C77" s="21"/>
      <c r="D77" s="21"/>
      <c r="E77" s="21"/>
      <c r="F77" s="21"/>
      <c r="G77" s="21"/>
      <c r="H77" s="21"/>
    </row>
    <row r="78" spans="1:15" ht="15" customHeight="1" x14ac:dyDescent="0.25">
      <c r="A78" s="21"/>
      <c r="B78" s="21"/>
      <c r="C78" s="28" t="s">
        <v>8</v>
      </c>
      <c r="D78" s="244" t="s">
        <v>1</v>
      </c>
      <c r="E78" s="249" t="s">
        <v>2</v>
      </c>
      <c r="F78" s="246" t="s">
        <v>5</v>
      </c>
      <c r="G78" s="21"/>
      <c r="H78" s="21"/>
    </row>
    <row r="79" spans="1:15" ht="15" customHeight="1" x14ac:dyDescent="0.25">
      <c r="A79" s="21"/>
      <c r="B79" s="21"/>
      <c r="C79" s="32" t="s">
        <v>10</v>
      </c>
      <c r="D79" s="245"/>
      <c r="E79" s="250"/>
      <c r="F79" s="248"/>
      <c r="G79" s="77"/>
      <c r="H79" s="77"/>
      <c r="I79" s="78"/>
      <c r="J79" s="78"/>
      <c r="L79" s="108" t="s">
        <v>144</v>
      </c>
      <c r="M79" s="108" t="s">
        <v>1</v>
      </c>
      <c r="N79" s="108" t="s">
        <v>182</v>
      </c>
      <c r="O79" s="108" t="s">
        <v>149</v>
      </c>
    </row>
    <row r="80" spans="1:15" x14ac:dyDescent="0.25">
      <c r="A80" s="21"/>
      <c r="B80" s="21"/>
      <c r="C80" s="79">
        <v>500</v>
      </c>
      <c r="D80" s="80">
        <f>+M80</f>
        <v>3300.22</v>
      </c>
      <c r="E80" s="38"/>
      <c r="F80" s="64">
        <f>+SUM(D80:E80)</f>
        <v>3300.22</v>
      </c>
      <c r="G80" s="77"/>
      <c r="H80" s="77"/>
      <c r="I80" s="65"/>
      <c r="L80" s="109">
        <v>500</v>
      </c>
      <c r="M80" s="113">
        <v>3300.22</v>
      </c>
      <c r="N80" s="113"/>
      <c r="O80" s="113">
        <v>3300.22</v>
      </c>
    </row>
    <row r="81" spans="1:15" ht="14.25" x14ac:dyDescent="0.3">
      <c r="A81" s="21"/>
      <c r="B81" s="21"/>
      <c r="C81" s="63"/>
      <c r="D81" s="38"/>
      <c r="E81" s="38"/>
      <c r="F81" s="67">
        <f>+F80/$F$90</f>
        <v>0.10890162942170076</v>
      </c>
      <c r="G81" s="77"/>
      <c r="H81" s="77"/>
      <c r="J81" s="82"/>
      <c r="L81" s="109">
        <v>220</v>
      </c>
      <c r="M81" s="113">
        <v>11533.426660000005</v>
      </c>
      <c r="N81" s="113"/>
      <c r="O81" s="113">
        <v>11533.426660000005</v>
      </c>
    </row>
    <row r="82" spans="1:15" ht="14.25" x14ac:dyDescent="0.3">
      <c r="A82" s="21"/>
      <c r="B82" s="21"/>
      <c r="C82" s="63">
        <v>220</v>
      </c>
      <c r="D82" s="38">
        <v>11662.106660000003</v>
      </c>
      <c r="E82" s="38"/>
      <c r="F82" s="64">
        <f>+SUM(D82:E82)</f>
        <v>11662.106660000003</v>
      </c>
      <c r="G82" s="77"/>
      <c r="H82" s="77"/>
      <c r="I82" s="81"/>
      <c r="J82" s="84"/>
      <c r="L82" s="109">
        <v>138</v>
      </c>
      <c r="M82" s="113">
        <v>5002.5305599999983</v>
      </c>
      <c r="N82" s="113"/>
      <c r="O82" s="113">
        <v>5002.5305599999983</v>
      </c>
    </row>
    <row r="83" spans="1:15" ht="14.25" x14ac:dyDescent="0.3">
      <c r="A83" s="21"/>
      <c r="B83" s="21"/>
      <c r="C83" s="63"/>
      <c r="D83" s="38"/>
      <c r="E83" s="38"/>
      <c r="F83" s="67">
        <f>+F82/$F$90</f>
        <v>0.38482962280201588</v>
      </c>
      <c r="G83" s="77"/>
      <c r="H83" s="77"/>
      <c r="J83" s="82"/>
      <c r="L83" s="109" t="s">
        <v>150</v>
      </c>
      <c r="M83" s="113">
        <v>7567.3550309999973</v>
      </c>
      <c r="N83" s="113">
        <v>19.5</v>
      </c>
      <c r="O83" s="113">
        <v>7586.8550309999973</v>
      </c>
    </row>
    <row r="84" spans="1:15" ht="14.25" x14ac:dyDescent="0.3">
      <c r="A84" s="21"/>
      <c r="B84" s="21"/>
      <c r="C84" s="63">
        <v>138</v>
      </c>
      <c r="D84" s="38">
        <f>+M82</f>
        <v>5002.5305599999983</v>
      </c>
      <c r="E84" s="38"/>
      <c r="F84" s="64">
        <f>+SUM(D84:E84)</f>
        <v>5002.5305599999983</v>
      </c>
      <c r="G84" s="77"/>
      <c r="H84" s="77"/>
      <c r="I84" s="83"/>
      <c r="J84" s="84"/>
      <c r="L84" s="109" t="s">
        <v>151</v>
      </c>
      <c r="M84" s="113">
        <v>2752.8848199999979</v>
      </c>
      <c r="N84" s="113"/>
      <c r="O84" s="113">
        <v>2752.8848199999979</v>
      </c>
    </row>
    <row r="85" spans="1:15" ht="15.75" x14ac:dyDescent="0.3">
      <c r="A85" s="21"/>
      <c r="B85" s="21"/>
      <c r="C85" s="63"/>
      <c r="D85" s="38"/>
      <c r="E85" s="38"/>
      <c r="F85" s="67">
        <f>+F84/$F$90</f>
        <v>0.16507497355202169</v>
      </c>
      <c r="G85" s="77"/>
      <c r="H85" s="77"/>
      <c r="J85" s="82"/>
      <c r="L85" s="111" t="s">
        <v>149</v>
      </c>
      <c r="M85" s="114">
        <v>30156.417070999996</v>
      </c>
      <c r="N85" s="114">
        <v>19.5</v>
      </c>
      <c r="O85" s="114">
        <v>30175.917070999996</v>
      </c>
    </row>
    <row r="86" spans="1:15" ht="14.25" x14ac:dyDescent="0.3">
      <c r="A86" s="21"/>
      <c r="B86" s="21"/>
      <c r="C86" s="63" t="s">
        <v>13</v>
      </c>
      <c r="D86" s="38">
        <f>+M83</f>
        <v>7567.3550309999973</v>
      </c>
      <c r="E86" s="38">
        <f>+N83</f>
        <v>19.5</v>
      </c>
      <c r="F86" s="64">
        <f>+SUM(D86:E86)</f>
        <v>7586.8550309999973</v>
      </c>
      <c r="G86" s="77"/>
      <c r="H86" s="77"/>
      <c r="I86" s="81"/>
      <c r="J86" s="84"/>
    </row>
    <row r="87" spans="1:15" ht="14.25" x14ac:dyDescent="0.3">
      <c r="A87" s="21"/>
      <c r="B87" s="21"/>
      <c r="C87" s="63"/>
      <c r="D87" s="38"/>
      <c r="E87" s="38"/>
      <c r="F87" s="67">
        <f>+F86/$F$90</f>
        <v>0.25035327192191059</v>
      </c>
      <c r="G87" s="77"/>
      <c r="H87" s="77"/>
      <c r="J87" s="82"/>
      <c r="L87" s="66"/>
      <c r="M87" s="85"/>
      <c r="N87" s="85"/>
      <c r="O87" s="85"/>
    </row>
    <row r="88" spans="1:15" ht="14.25" x14ac:dyDescent="0.3">
      <c r="A88" s="21"/>
      <c r="B88" s="21"/>
      <c r="C88" s="63" t="s">
        <v>7</v>
      </c>
      <c r="D88" s="38">
        <f>+M84</f>
        <v>2752.8848199999979</v>
      </c>
      <c r="E88" s="38"/>
      <c r="F88" s="64">
        <f>+SUM(D88:E88)</f>
        <v>2752.8848199999979</v>
      </c>
      <c r="G88" s="77"/>
      <c r="H88" s="77"/>
      <c r="I88" s="83"/>
      <c r="J88" s="84"/>
    </row>
    <row r="89" spans="1:15" ht="15" thickBot="1" x14ac:dyDescent="0.35">
      <c r="A89" s="21"/>
      <c r="B89" s="21"/>
      <c r="C89" s="86"/>
      <c r="D89" s="87"/>
      <c r="E89" s="88"/>
      <c r="F89" s="67">
        <f>+F88/$F$90</f>
        <v>9.0840502302351106E-2</v>
      </c>
      <c r="G89" s="89"/>
      <c r="H89" s="89"/>
      <c r="I89" s="90"/>
      <c r="J89" s="90"/>
      <c r="L89" s="66"/>
      <c r="M89" s="85"/>
      <c r="N89" s="85"/>
      <c r="O89" s="85"/>
    </row>
    <row r="90" spans="1:15" ht="15.75" thickTop="1" x14ac:dyDescent="0.25">
      <c r="A90" s="21"/>
      <c r="B90" s="21"/>
      <c r="C90" s="91" t="s">
        <v>5</v>
      </c>
      <c r="D90" s="92">
        <f>+SUM(D80:D89)</f>
        <v>30285.097070999997</v>
      </c>
      <c r="E90" s="92">
        <f>+SUM(E80:E89)</f>
        <v>19.5</v>
      </c>
      <c r="F90" s="93">
        <f>+SUM(D90:E90)</f>
        <v>30304.597070999997</v>
      </c>
      <c r="G90" s="94"/>
      <c r="H90" s="25"/>
      <c r="I90" s="95"/>
      <c r="J90" s="95"/>
    </row>
    <row r="91" spans="1:15" x14ac:dyDescent="0.25">
      <c r="A91" s="21"/>
      <c r="B91" s="21"/>
      <c r="C91" s="55"/>
      <c r="D91" s="96">
        <f>+D90/F90</f>
        <v>0.99935653326938112</v>
      </c>
      <c r="E91" s="97">
        <f>+E90/F90</f>
        <v>6.4346673061891778E-4</v>
      </c>
      <c r="F91" s="98"/>
      <c r="G91" s="21"/>
      <c r="H91" s="21"/>
      <c r="L91" s="66"/>
      <c r="M91" s="85"/>
      <c r="N91" s="85"/>
      <c r="O91" s="85"/>
    </row>
    <row r="92" spans="1:15" x14ac:dyDescent="0.25">
      <c r="A92" s="21"/>
      <c r="B92" s="21"/>
      <c r="C92" s="21"/>
      <c r="D92" s="21"/>
      <c r="E92" s="21"/>
      <c r="F92" s="21"/>
      <c r="G92" s="21"/>
      <c r="H92" s="21"/>
    </row>
    <row r="93" spans="1:15" x14ac:dyDescent="0.25">
      <c r="A93" s="21"/>
      <c r="B93" s="21"/>
      <c r="C93" s="21"/>
      <c r="D93" s="21"/>
      <c r="E93" s="21"/>
      <c r="F93" s="21"/>
      <c r="G93" s="21"/>
      <c r="H93" s="21"/>
      <c r="L93" s="66"/>
      <c r="M93" s="85"/>
      <c r="N93" s="85"/>
      <c r="O93" s="85"/>
    </row>
    <row r="94" spans="1:15" x14ac:dyDescent="0.25">
      <c r="A94" s="21"/>
      <c r="B94" s="21"/>
      <c r="C94" s="21"/>
      <c r="D94" s="21"/>
      <c r="E94" s="21"/>
      <c r="F94" s="21"/>
      <c r="G94" s="21"/>
      <c r="H94" s="21"/>
    </row>
    <row r="95" spans="1:15" x14ac:dyDescent="0.25">
      <c r="A95" s="21"/>
      <c r="B95" s="21"/>
      <c r="C95" s="21"/>
      <c r="D95" s="21"/>
      <c r="E95" s="21"/>
      <c r="F95" s="21"/>
      <c r="G95" s="21"/>
      <c r="H95" s="21"/>
      <c r="L95" s="66"/>
      <c r="M95" s="85"/>
      <c r="N95" s="85"/>
      <c r="O95" s="85"/>
    </row>
    <row r="96" spans="1:15" x14ac:dyDescent="0.25">
      <c r="A96" s="21"/>
      <c r="B96" s="21"/>
      <c r="C96" s="21"/>
      <c r="D96" s="21"/>
      <c r="E96" s="21"/>
      <c r="F96" s="21"/>
      <c r="G96" s="21"/>
      <c r="H96" s="21"/>
    </row>
    <row r="97" spans="1:15" x14ac:dyDescent="0.25">
      <c r="A97" s="21"/>
      <c r="B97" s="21"/>
      <c r="C97" s="21"/>
      <c r="D97" s="21"/>
      <c r="E97" s="21"/>
      <c r="F97" s="21"/>
      <c r="G97" s="21"/>
      <c r="H97" s="21"/>
      <c r="L97" s="66"/>
      <c r="M97" s="85"/>
      <c r="N97" s="85"/>
      <c r="O97" s="85"/>
    </row>
    <row r="98" spans="1:15" x14ac:dyDescent="0.25">
      <c r="A98" s="21"/>
      <c r="B98" s="21"/>
      <c r="C98" s="21"/>
      <c r="D98" s="21"/>
      <c r="E98" s="21"/>
      <c r="F98" s="21"/>
      <c r="G98" s="21"/>
      <c r="H98" s="21"/>
    </row>
    <row r="99" spans="1:15" x14ac:dyDescent="0.25">
      <c r="A99" s="21"/>
      <c r="B99" s="21"/>
      <c r="C99" s="21"/>
      <c r="D99" s="21"/>
      <c r="E99" s="21"/>
      <c r="F99" s="21"/>
      <c r="G99" s="21"/>
      <c r="H99" s="21"/>
    </row>
    <row r="100" spans="1:15" x14ac:dyDescent="0.25">
      <c r="A100" s="21"/>
      <c r="B100" s="21"/>
      <c r="C100" s="21"/>
      <c r="D100" s="21"/>
      <c r="E100" s="21"/>
      <c r="F100" s="21"/>
      <c r="G100" s="21"/>
      <c r="H100" s="21"/>
    </row>
    <row r="101" spans="1:15" x14ac:dyDescent="0.25">
      <c r="A101" s="21"/>
      <c r="B101" s="21"/>
      <c r="C101" s="21"/>
      <c r="D101" s="21"/>
      <c r="E101" s="21"/>
      <c r="F101" s="21"/>
      <c r="G101" s="21"/>
      <c r="H101" s="21"/>
    </row>
    <row r="102" spans="1:15" x14ac:dyDescent="0.25">
      <c r="A102" s="21"/>
      <c r="B102" s="21"/>
      <c r="C102" s="21"/>
      <c r="D102" s="21"/>
      <c r="E102" s="21"/>
      <c r="F102" s="21"/>
      <c r="G102" s="21"/>
      <c r="H102" s="21"/>
    </row>
    <row r="103" spans="1:15" x14ac:dyDescent="0.25">
      <c r="A103" s="21"/>
      <c r="B103" s="21"/>
      <c r="C103" s="21"/>
      <c r="D103" s="21"/>
      <c r="E103" s="21"/>
      <c r="F103" s="21"/>
      <c r="G103" s="21"/>
      <c r="H103" s="21"/>
    </row>
    <row r="104" spans="1:15" x14ac:dyDescent="0.25">
      <c r="A104" s="21"/>
      <c r="B104" s="21"/>
      <c r="C104" s="21"/>
      <c r="D104" s="21"/>
      <c r="E104" s="21"/>
      <c r="F104" s="21"/>
      <c r="G104" s="21"/>
      <c r="H104" s="21"/>
    </row>
    <row r="105" spans="1:15" x14ac:dyDescent="0.25">
      <c r="A105" s="21"/>
      <c r="B105" s="21"/>
      <c r="C105" s="21"/>
      <c r="D105" s="21"/>
      <c r="E105" s="21"/>
      <c r="F105" s="21"/>
      <c r="G105" s="21"/>
      <c r="H105" s="21"/>
    </row>
    <row r="106" spans="1:15" x14ac:dyDescent="0.25">
      <c r="A106" s="21"/>
      <c r="B106" s="21"/>
      <c r="C106" s="21"/>
      <c r="D106" s="21"/>
      <c r="E106" s="21"/>
      <c r="F106" s="21"/>
      <c r="G106" s="21"/>
      <c r="H106" s="21"/>
    </row>
    <row r="107" spans="1:15" x14ac:dyDescent="0.25">
      <c r="A107" s="21"/>
      <c r="B107" s="21"/>
      <c r="C107" s="21"/>
      <c r="D107" s="21"/>
      <c r="E107" s="21"/>
      <c r="F107" s="21"/>
      <c r="G107" s="21"/>
      <c r="H107" s="21"/>
    </row>
    <row r="108" spans="1:15" x14ac:dyDescent="0.25">
      <c r="A108" s="21"/>
      <c r="B108" s="21"/>
      <c r="C108" s="21"/>
      <c r="D108" s="21"/>
      <c r="E108" s="21"/>
      <c r="F108" s="21"/>
      <c r="G108" s="21"/>
      <c r="H108" s="21"/>
    </row>
    <row r="109" spans="1:15" x14ac:dyDescent="0.25">
      <c r="A109" s="21"/>
      <c r="B109" s="21"/>
      <c r="C109" s="21"/>
      <c r="D109" s="21"/>
      <c r="E109" s="21"/>
      <c r="F109" s="21"/>
      <c r="G109" s="21"/>
      <c r="H109" s="21"/>
    </row>
    <row r="110" spans="1:15" x14ac:dyDescent="0.25">
      <c r="A110" s="21"/>
      <c r="B110" s="21"/>
      <c r="C110" s="21"/>
      <c r="D110" s="21"/>
      <c r="E110" s="21"/>
      <c r="F110" s="21"/>
      <c r="G110" s="21"/>
      <c r="H110" s="21"/>
    </row>
    <row r="111" spans="1:15" x14ac:dyDescent="0.25">
      <c r="A111" s="21"/>
      <c r="B111" s="21"/>
      <c r="C111" s="21"/>
      <c r="D111" s="21"/>
      <c r="E111" s="21"/>
      <c r="F111" s="21"/>
      <c r="G111" s="21"/>
      <c r="H111" s="21"/>
    </row>
    <row r="112" spans="1:15" x14ac:dyDescent="0.25">
      <c r="A112" s="21"/>
      <c r="B112" s="21"/>
      <c r="C112" s="21"/>
      <c r="D112" s="21"/>
      <c r="E112" s="21"/>
      <c r="F112" s="21"/>
      <c r="G112" s="21"/>
      <c r="H112" s="21"/>
    </row>
    <row r="113" spans="1:8" x14ac:dyDescent="0.25">
      <c r="A113" s="21"/>
      <c r="B113" s="21"/>
      <c r="C113" s="21"/>
      <c r="D113" s="21"/>
      <c r="E113" s="21"/>
      <c r="F113" s="21"/>
      <c r="G113" s="21"/>
      <c r="H113" s="21"/>
    </row>
    <row r="114" spans="1:8" x14ac:dyDescent="0.25">
      <c r="A114" s="21"/>
      <c r="B114" s="21"/>
      <c r="C114" s="21"/>
      <c r="D114" s="21"/>
      <c r="E114" s="21"/>
      <c r="F114" s="21"/>
      <c r="G114" s="21"/>
      <c r="H114" s="21"/>
    </row>
    <row r="115" spans="1:8" ht="14.25" x14ac:dyDescent="0.3">
      <c r="A115" s="99" t="s">
        <v>35</v>
      </c>
      <c r="B115" s="21"/>
      <c r="C115" s="21"/>
      <c r="D115" s="21"/>
      <c r="E115" s="21"/>
      <c r="F115" s="21"/>
      <c r="G115" s="21"/>
      <c r="H115" s="21"/>
    </row>
    <row r="116" spans="1:8" x14ac:dyDescent="0.25">
      <c r="A116" s="21"/>
      <c r="B116" s="21"/>
      <c r="C116" s="21"/>
      <c r="D116" s="21"/>
      <c r="E116" s="21"/>
      <c r="F116" s="21"/>
      <c r="G116" s="21"/>
      <c r="H116" s="21"/>
    </row>
    <row r="117" spans="1:8" x14ac:dyDescent="0.25">
      <c r="A117" s="21"/>
      <c r="B117" s="21"/>
      <c r="C117" s="21"/>
      <c r="D117" s="21"/>
      <c r="E117" s="21"/>
      <c r="F117" s="21"/>
      <c r="G117" s="21"/>
      <c r="H117" s="21"/>
    </row>
  </sheetData>
  <mergeCells count="5">
    <mergeCell ref="D78:D79"/>
    <mergeCell ref="G38:G39"/>
    <mergeCell ref="G6:G7"/>
    <mergeCell ref="F78:F79"/>
    <mergeCell ref="E78:E79"/>
  </mergeCells>
  <phoneticPr fontId="4" type="noConversion"/>
  <printOptions horizontalCentered="1"/>
  <pageMargins left="0.78740157480314965" right="0.59055118110236227" top="0.59055118110236227" bottom="0.59055118110236227" header="0" footer="0"/>
  <pageSetup paperSize="9" scale="73" fitToHeight="2" orientation="portrait" r:id="rId1"/>
  <headerFooter alignWithMargins="0"/>
  <rowBreaks count="1" manualBreakCount="1">
    <brk id="72" max="7" man="1"/>
  </rowBreaks>
  <ignoredErrors>
    <ignoredError sqref="G40 F80 F90:F91" formulaRange="1"/>
    <ignoredError sqref="G41:G49 F81:F89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view="pageBreakPreview" zoomScale="90" zoomScaleNormal="80" zoomScaleSheetLayoutView="90" workbookViewId="0">
      <selection activeCell="L21" sqref="L21"/>
    </sheetView>
  </sheetViews>
  <sheetFormatPr baseColWidth="10" defaultRowHeight="13.5" x14ac:dyDescent="0.25"/>
  <cols>
    <col min="1" max="1" width="4.7109375" style="24" customWidth="1"/>
    <col min="2" max="2" width="18.140625" style="24" customWidth="1"/>
    <col min="3" max="7" width="18" style="24" customWidth="1"/>
    <col min="8" max="8" width="6.5703125" style="24" customWidth="1"/>
    <col min="9" max="9" width="9.42578125" style="24" customWidth="1"/>
    <col min="10" max="10" width="12.7109375" style="23" customWidth="1"/>
    <col min="11" max="11" width="12.7109375" style="23" bestFit="1" customWidth="1"/>
    <col min="12" max="15" width="11.42578125" style="23"/>
    <col min="16" max="16384" width="11.42578125" style="24"/>
  </cols>
  <sheetData>
    <row r="1" spans="1:15" ht="20.25" x14ac:dyDescent="0.3">
      <c r="A1" s="20" t="s">
        <v>76</v>
      </c>
      <c r="B1" s="115"/>
      <c r="C1" s="115"/>
      <c r="D1" s="116"/>
      <c r="E1" s="21"/>
      <c r="F1" s="21"/>
      <c r="G1" s="21"/>
      <c r="H1" s="21"/>
      <c r="I1" s="21"/>
    </row>
    <row r="2" spans="1:15" ht="20.25" x14ac:dyDescent="0.3">
      <c r="A2" s="115"/>
      <c r="B2" s="115"/>
      <c r="C2" s="115"/>
      <c r="D2" s="116"/>
      <c r="E2" s="21"/>
      <c r="F2" s="21"/>
      <c r="G2" s="21"/>
      <c r="H2" s="21"/>
      <c r="I2" s="21"/>
    </row>
    <row r="3" spans="1:15" x14ac:dyDescent="0.25">
      <c r="A3" s="117" t="s">
        <v>14</v>
      </c>
      <c r="B3" s="25"/>
      <c r="C3" s="25"/>
      <c r="D3" s="25"/>
      <c r="E3" s="25"/>
      <c r="F3" s="25"/>
      <c r="G3" s="21"/>
      <c r="H3" s="21"/>
      <c r="I3" s="21"/>
    </row>
    <row r="4" spans="1:15" x14ac:dyDescent="0.25">
      <c r="A4" s="25"/>
      <c r="B4" s="118"/>
      <c r="C4" s="118"/>
      <c r="D4" s="118"/>
      <c r="E4" s="118"/>
      <c r="F4" s="118"/>
      <c r="G4" s="21"/>
      <c r="H4" s="21"/>
      <c r="I4" s="21"/>
    </row>
    <row r="5" spans="1:15" ht="14.25" customHeight="1" x14ac:dyDescent="0.25">
      <c r="A5" s="25"/>
      <c r="B5" s="119" t="s">
        <v>9</v>
      </c>
      <c r="C5" s="119" t="s">
        <v>0</v>
      </c>
      <c r="D5" s="119" t="s">
        <v>0</v>
      </c>
      <c r="E5" s="119" t="s">
        <v>32</v>
      </c>
      <c r="F5" s="120" t="s">
        <v>0</v>
      </c>
      <c r="G5" s="246" t="s">
        <v>5</v>
      </c>
      <c r="H5" s="21"/>
      <c r="I5" s="21"/>
    </row>
    <row r="6" spans="1:15" ht="14.25" customHeight="1" x14ac:dyDescent="0.25">
      <c r="A6" s="25"/>
      <c r="B6" s="121" t="s">
        <v>10</v>
      </c>
      <c r="C6" s="121" t="s">
        <v>30</v>
      </c>
      <c r="D6" s="121" t="s">
        <v>31</v>
      </c>
      <c r="E6" s="121" t="s">
        <v>4</v>
      </c>
      <c r="F6" s="122" t="s">
        <v>33</v>
      </c>
      <c r="G6" s="247"/>
      <c r="H6" s="21"/>
      <c r="I6" s="21"/>
      <c r="K6" s="123" t="s">
        <v>36</v>
      </c>
      <c r="L6" s="123" t="s">
        <v>37</v>
      </c>
      <c r="M6" s="123" t="s">
        <v>38</v>
      </c>
      <c r="N6" s="123" t="s">
        <v>39</v>
      </c>
      <c r="O6" s="123" t="s">
        <v>5</v>
      </c>
    </row>
    <row r="7" spans="1:15" ht="14.25" customHeight="1" x14ac:dyDescent="0.25">
      <c r="A7" s="25"/>
      <c r="B7" s="124"/>
      <c r="C7" s="124"/>
      <c r="D7" s="124"/>
      <c r="E7" s="124"/>
      <c r="F7" s="125"/>
      <c r="G7" s="126"/>
      <c r="H7" s="21"/>
      <c r="I7" s="21"/>
      <c r="J7" s="23" t="s">
        <v>1</v>
      </c>
      <c r="K7" s="127">
        <v>6083.2416600000006</v>
      </c>
      <c r="L7" s="127">
        <v>7286.4102899999971</v>
      </c>
      <c r="M7" s="127">
        <v>3010.2399999999993</v>
      </c>
      <c r="N7" s="127">
        <v>13776.525121000006</v>
      </c>
      <c r="O7" s="128">
        <v>30156.417071000003</v>
      </c>
    </row>
    <row r="8" spans="1:15" ht="14.25" customHeight="1" x14ac:dyDescent="0.25">
      <c r="A8" s="25"/>
      <c r="B8" s="63">
        <v>500</v>
      </c>
      <c r="C8" s="38">
        <f>+K17</f>
        <v>3157.46</v>
      </c>
      <c r="D8" s="38">
        <f t="shared" ref="D8" si="0">+L17</f>
        <v>142.76</v>
      </c>
      <c r="E8" s="38"/>
      <c r="F8" s="38"/>
      <c r="G8" s="129">
        <f>SUM(C8:F8)</f>
        <v>3300.2200000000003</v>
      </c>
      <c r="H8" s="21"/>
      <c r="I8" s="21"/>
      <c r="J8" s="23" t="s">
        <v>182</v>
      </c>
      <c r="K8" s="127"/>
      <c r="L8" s="127">
        <v>14</v>
      </c>
      <c r="M8" s="127"/>
      <c r="N8" s="127">
        <v>5.5</v>
      </c>
      <c r="O8" s="128">
        <v>19.5</v>
      </c>
    </row>
    <row r="9" spans="1:15" ht="14.25" customHeight="1" x14ac:dyDescent="0.3">
      <c r="A9" s="25"/>
      <c r="B9" s="86"/>
      <c r="C9" s="38"/>
      <c r="D9" s="38"/>
      <c r="E9" s="38"/>
      <c r="F9" s="38"/>
      <c r="G9" s="130">
        <f>+G8/$G$18</f>
        <v>0.10897174911683478</v>
      </c>
      <c r="H9" s="21"/>
      <c r="I9" s="21"/>
      <c r="J9" s="23" t="s">
        <v>149</v>
      </c>
      <c r="K9" s="131">
        <v>6083.2416600000006</v>
      </c>
      <c r="L9" s="131">
        <v>7300.4102899999971</v>
      </c>
      <c r="M9" s="131">
        <v>3010.2399999999993</v>
      </c>
      <c r="N9" s="131">
        <v>13782.025121000006</v>
      </c>
      <c r="O9" s="131">
        <v>30175.917071000003</v>
      </c>
    </row>
    <row r="10" spans="1:15" ht="14.25" customHeight="1" x14ac:dyDescent="0.25">
      <c r="A10" s="25"/>
      <c r="B10" s="63">
        <v>220</v>
      </c>
      <c r="C10" s="38">
        <v>2805.0929999999998</v>
      </c>
      <c r="D10" s="38">
        <v>2243.6996600000002</v>
      </c>
      <c r="E10" s="38">
        <f t="shared" ref="D10:F10" si="1">+M18</f>
        <v>2607.38</v>
      </c>
      <c r="F10" s="38">
        <f t="shared" si="1"/>
        <v>4005.9339999999997</v>
      </c>
      <c r="G10" s="129">
        <f>SUM(C10:F10)</f>
        <v>11662.106659999999</v>
      </c>
      <c r="H10" s="21"/>
      <c r="I10" s="21"/>
      <c r="K10" s="132">
        <f>+K7/$O$7</f>
        <v>0.20172295819087757</v>
      </c>
      <c r="L10" s="132">
        <f>+L7/$O$7</f>
        <v>0.24162055700599103</v>
      </c>
      <c r="M10" s="132">
        <f>+M7/$O$7</f>
        <v>9.9820877026362803E-2</v>
      </c>
      <c r="N10" s="132">
        <f>+N7/$O$7</f>
        <v>0.45683560777676857</v>
      </c>
      <c r="O10" s="132">
        <f>+O7/$O$7</f>
        <v>1</v>
      </c>
    </row>
    <row r="11" spans="1:15" ht="14.25" customHeight="1" x14ac:dyDescent="0.3">
      <c r="A11" s="25"/>
      <c r="B11" s="86"/>
      <c r="C11" s="38"/>
      <c r="D11" s="38"/>
      <c r="E11" s="38"/>
      <c r="F11" s="38"/>
      <c r="G11" s="130">
        <f>+G10/$G$18</f>
        <v>0.3850774073023277</v>
      </c>
      <c r="H11" s="21"/>
      <c r="I11" s="21"/>
      <c r="K11" s="132">
        <f>+K8/$O$8</f>
        <v>0</v>
      </c>
      <c r="L11" s="132">
        <f>+L8/$O$8</f>
        <v>0.71794871794871795</v>
      </c>
      <c r="M11" s="132">
        <f>+M8/$O$8</f>
        <v>0</v>
      </c>
      <c r="N11" s="132">
        <f>+N8/$O$8</f>
        <v>0.28205128205128205</v>
      </c>
      <c r="O11" s="132">
        <f>+O8/$O$8</f>
        <v>1</v>
      </c>
    </row>
    <row r="12" spans="1:15" ht="14.25" customHeight="1" x14ac:dyDescent="0.25">
      <c r="A12" s="25"/>
      <c r="B12" s="63">
        <v>138</v>
      </c>
      <c r="C12" s="38">
        <f>+K19</f>
        <v>249.36866000000001</v>
      </c>
      <c r="D12" s="38">
        <f t="shared" ref="D12:F12" si="2">+L19</f>
        <v>936.46199999999999</v>
      </c>
      <c r="E12" s="38">
        <f t="shared" si="2"/>
        <v>402.86</v>
      </c>
      <c r="F12" s="38">
        <f t="shared" si="2"/>
        <v>3413.8399000000004</v>
      </c>
      <c r="G12" s="129">
        <f>SUM(C12:F12)</f>
        <v>5002.5305600000011</v>
      </c>
      <c r="H12" s="21"/>
      <c r="I12" s="21"/>
    </row>
    <row r="13" spans="1:15" ht="14.25" customHeight="1" x14ac:dyDescent="0.3">
      <c r="A13" s="25"/>
      <c r="B13" s="86"/>
      <c r="C13" s="38"/>
      <c r="D13" s="38"/>
      <c r="E13" s="38"/>
      <c r="F13" s="38"/>
      <c r="G13" s="130">
        <f>+G12/$G$18</f>
        <v>0.16518126219876827</v>
      </c>
      <c r="H13" s="21"/>
      <c r="I13" s="21"/>
      <c r="J13" s="133" t="s">
        <v>0</v>
      </c>
      <c r="K13" s="23" t="s">
        <v>152</v>
      </c>
    </row>
    <row r="14" spans="1:15" ht="14.25" customHeight="1" x14ac:dyDescent="0.25">
      <c r="A14" s="25"/>
      <c r="B14" s="63" t="s">
        <v>13</v>
      </c>
      <c r="C14" s="38"/>
      <c r="D14" s="38">
        <f>+L20</f>
        <v>2743.9126299999984</v>
      </c>
      <c r="E14" s="38"/>
      <c r="F14" s="38">
        <f>+N20</f>
        <v>4823.4424009999993</v>
      </c>
      <c r="G14" s="129">
        <f>SUM(C14:F14)</f>
        <v>7567.3550309999973</v>
      </c>
      <c r="H14" s="21"/>
      <c r="I14" s="21"/>
    </row>
    <row r="15" spans="1:15" ht="14.25" customHeight="1" x14ac:dyDescent="0.3">
      <c r="A15" s="25"/>
      <c r="B15" s="86"/>
      <c r="C15" s="38"/>
      <c r="D15" s="38"/>
      <c r="E15" s="38"/>
      <c r="F15" s="38"/>
      <c r="G15" s="130">
        <f>+G14/$G$18</f>
        <v>0.24987058860201716</v>
      </c>
      <c r="H15" s="21"/>
      <c r="I15" s="21"/>
      <c r="J15" s="133" t="s">
        <v>142</v>
      </c>
      <c r="K15" s="133" t="s">
        <v>143</v>
      </c>
    </row>
    <row r="16" spans="1:15" ht="14.25" customHeight="1" x14ac:dyDescent="0.25">
      <c r="A16" s="25"/>
      <c r="B16" s="63" t="s">
        <v>7</v>
      </c>
      <c r="C16" s="38"/>
      <c r="D16" s="38">
        <f>+L21</f>
        <v>1219.5760000000002</v>
      </c>
      <c r="E16" s="38"/>
      <c r="F16" s="38">
        <f>+N21</f>
        <v>1533.3088200000004</v>
      </c>
      <c r="G16" s="129">
        <f>SUM(C16:F16)</f>
        <v>2752.8848200000007</v>
      </c>
      <c r="H16" s="21"/>
      <c r="I16" s="21"/>
      <c r="J16" s="133" t="s">
        <v>144</v>
      </c>
      <c r="K16" s="23" t="s">
        <v>145</v>
      </c>
      <c r="L16" s="23" t="s">
        <v>146</v>
      </c>
      <c r="M16" s="23" t="s">
        <v>147</v>
      </c>
      <c r="N16" s="23" t="s">
        <v>148</v>
      </c>
      <c r="O16" s="23" t="s">
        <v>149</v>
      </c>
    </row>
    <row r="17" spans="1:15" ht="14.25" customHeight="1" thickBot="1" x14ac:dyDescent="0.35">
      <c r="A17" s="25"/>
      <c r="B17" s="86"/>
      <c r="C17" s="86"/>
      <c r="D17" s="86"/>
      <c r="E17" s="134"/>
      <c r="F17" s="70"/>
      <c r="G17" s="135">
        <f>+G16/$G$18</f>
        <v>9.089899278005191E-2</v>
      </c>
      <c r="H17" s="21"/>
      <c r="I17" s="21"/>
      <c r="J17" s="123">
        <v>500</v>
      </c>
      <c r="K17" s="131">
        <v>3157.46</v>
      </c>
      <c r="L17" s="131">
        <v>142.76</v>
      </c>
      <c r="M17" s="131"/>
      <c r="N17" s="131"/>
      <c r="O17" s="131">
        <v>3300.2200000000003</v>
      </c>
    </row>
    <row r="18" spans="1:15" ht="14.25" customHeight="1" thickTop="1" x14ac:dyDescent="0.25">
      <c r="A18" s="25"/>
      <c r="B18" s="91" t="s">
        <v>5</v>
      </c>
      <c r="C18" s="136">
        <f>+SUM(C8:C17)</f>
        <v>6211.92166</v>
      </c>
      <c r="D18" s="136">
        <f>+SUM(D8:D17)</f>
        <v>7286.4102899999989</v>
      </c>
      <c r="E18" s="136">
        <f>+SUM(E8:E17)</f>
        <v>3010.2400000000002</v>
      </c>
      <c r="F18" s="137">
        <f>+SUM(F8:F17)</f>
        <v>13776.525121000001</v>
      </c>
      <c r="G18" s="138">
        <f>SUM(C18:F18)</f>
        <v>30285.097071000004</v>
      </c>
      <c r="H18" s="21"/>
      <c r="I18" s="21"/>
      <c r="J18" s="123">
        <v>220</v>
      </c>
      <c r="K18" s="131">
        <v>2676.413</v>
      </c>
      <c r="L18" s="131">
        <v>2243.6996600000002</v>
      </c>
      <c r="M18" s="131">
        <v>2607.38</v>
      </c>
      <c r="N18" s="131">
        <v>4005.9339999999997</v>
      </c>
      <c r="O18" s="131">
        <v>11533.426660000001</v>
      </c>
    </row>
    <row r="19" spans="1:15" ht="14.25" customHeight="1" x14ac:dyDescent="0.25">
      <c r="A19" s="25"/>
      <c r="B19" s="55"/>
      <c r="C19" s="139">
        <f>+C18/$G$18</f>
        <v>0.20511480103355284</v>
      </c>
      <c r="D19" s="56">
        <f>+D18/$G$18</f>
        <v>0.24059392224888135</v>
      </c>
      <c r="E19" s="56">
        <f>+E18/$G$18</f>
        <v>9.939674266002288E-2</v>
      </c>
      <c r="F19" s="140">
        <f>+F18/G18</f>
        <v>0.45489453405754277</v>
      </c>
      <c r="G19" s="58"/>
      <c r="H19" s="21"/>
      <c r="I19" s="21"/>
      <c r="J19" s="123">
        <v>138</v>
      </c>
      <c r="K19" s="131">
        <v>249.36866000000001</v>
      </c>
      <c r="L19" s="131">
        <v>936.46199999999999</v>
      </c>
      <c r="M19" s="131">
        <v>402.86</v>
      </c>
      <c r="N19" s="131">
        <v>3413.8399000000004</v>
      </c>
      <c r="O19" s="131">
        <v>5002.5305600000011</v>
      </c>
    </row>
    <row r="20" spans="1:15" ht="14.25" customHeight="1" x14ac:dyDescent="0.3">
      <c r="A20" s="25"/>
      <c r="B20" s="99" t="s">
        <v>35</v>
      </c>
      <c r="C20" s="25"/>
      <c r="D20" s="141"/>
      <c r="E20" s="141"/>
      <c r="F20" s="25"/>
      <c r="G20" s="21"/>
      <c r="H20" s="21"/>
      <c r="I20" s="21"/>
      <c r="J20" s="123" t="s">
        <v>150</v>
      </c>
      <c r="K20" s="131"/>
      <c r="L20" s="131">
        <v>2743.9126299999984</v>
      </c>
      <c r="M20" s="131"/>
      <c r="N20" s="131">
        <v>4823.4424009999993</v>
      </c>
      <c r="O20" s="131">
        <v>7567.3550309999973</v>
      </c>
    </row>
    <row r="21" spans="1:15" ht="14.25" customHeight="1" x14ac:dyDescent="0.25">
      <c r="A21" s="25"/>
      <c r="B21" s="25"/>
      <c r="C21" s="25"/>
      <c r="D21" s="141"/>
      <c r="E21" s="141"/>
      <c r="F21" s="25"/>
      <c r="G21" s="21"/>
      <c r="H21" s="21"/>
      <c r="I21" s="21"/>
      <c r="J21" s="123" t="s">
        <v>151</v>
      </c>
      <c r="K21" s="131"/>
      <c r="L21" s="131">
        <v>1219.5760000000002</v>
      </c>
      <c r="M21" s="131"/>
      <c r="N21" s="131">
        <v>1533.3088200000004</v>
      </c>
      <c r="O21" s="131">
        <v>2752.8848200000007</v>
      </c>
    </row>
    <row r="22" spans="1:15" ht="14.25" customHeight="1" x14ac:dyDescent="0.25">
      <c r="A22" s="25"/>
      <c r="B22" s="25"/>
      <c r="C22" s="25"/>
      <c r="D22" s="141"/>
      <c r="E22" s="141"/>
      <c r="F22" s="25"/>
      <c r="G22" s="21"/>
      <c r="H22" s="21"/>
      <c r="I22" s="21"/>
      <c r="J22" s="123" t="s">
        <v>149</v>
      </c>
      <c r="K22" s="131">
        <v>6083.2416599999997</v>
      </c>
      <c r="L22" s="131">
        <v>7286.4102899999989</v>
      </c>
      <c r="M22" s="131">
        <v>3010.2400000000002</v>
      </c>
      <c r="N22" s="131">
        <v>13776.525121000001</v>
      </c>
      <c r="O22" s="131">
        <v>30156.417071000003</v>
      </c>
    </row>
    <row r="23" spans="1:15" ht="14.25" customHeight="1" x14ac:dyDescent="0.25">
      <c r="A23" s="25"/>
      <c r="B23" s="25"/>
      <c r="C23" s="25"/>
      <c r="D23" s="141"/>
      <c r="E23" s="141"/>
      <c r="F23" s="25"/>
      <c r="G23" s="21"/>
      <c r="H23" s="21"/>
      <c r="I23" s="21"/>
      <c r="J23" s="104"/>
      <c r="K23" s="102"/>
      <c r="L23" s="102"/>
      <c r="M23" s="102"/>
      <c r="N23" s="102"/>
      <c r="O23" s="102"/>
    </row>
    <row r="24" spans="1:15" ht="14.25" customHeight="1" x14ac:dyDescent="0.25">
      <c r="A24" s="25"/>
      <c r="B24" s="25"/>
      <c r="C24" s="25"/>
      <c r="D24" s="141"/>
      <c r="E24" s="141"/>
      <c r="F24" s="25"/>
      <c r="G24" s="21"/>
      <c r="H24" s="21"/>
      <c r="I24" s="21"/>
    </row>
    <row r="25" spans="1:15" ht="14.25" customHeight="1" x14ac:dyDescent="0.25">
      <c r="A25" s="25"/>
      <c r="B25" s="25"/>
      <c r="C25" s="25"/>
      <c r="D25" s="141"/>
      <c r="E25" s="141"/>
      <c r="F25" s="25"/>
      <c r="G25" s="21"/>
      <c r="H25" s="21"/>
      <c r="I25" s="21"/>
      <c r="J25" s="104"/>
      <c r="K25" s="102"/>
      <c r="L25" s="102"/>
      <c r="M25" s="102"/>
      <c r="N25" s="102"/>
      <c r="O25" s="102"/>
    </row>
    <row r="26" spans="1:15" ht="14.25" customHeight="1" x14ac:dyDescent="0.25">
      <c r="A26" s="25"/>
      <c r="B26" s="25"/>
      <c r="C26" s="25"/>
      <c r="D26" s="141"/>
      <c r="E26" s="141"/>
      <c r="F26" s="25"/>
      <c r="G26" s="21"/>
      <c r="H26" s="21"/>
      <c r="I26" s="21"/>
      <c r="J26" s="104"/>
      <c r="K26" s="102"/>
      <c r="L26" s="102"/>
      <c r="M26" s="102"/>
      <c r="N26" s="102"/>
      <c r="O26" s="102"/>
    </row>
    <row r="27" spans="1:15" ht="14.25" customHeight="1" x14ac:dyDescent="0.25">
      <c r="A27" s="25"/>
      <c r="B27" s="25"/>
      <c r="C27" s="25"/>
      <c r="D27" s="141"/>
      <c r="E27" s="141"/>
      <c r="F27" s="25"/>
      <c r="G27" s="21"/>
      <c r="H27" s="21"/>
      <c r="I27" s="21"/>
    </row>
    <row r="28" spans="1:15" ht="14.25" customHeight="1" x14ac:dyDescent="0.25">
      <c r="A28" s="25"/>
      <c r="B28" s="25"/>
      <c r="C28" s="25"/>
      <c r="D28" s="141"/>
      <c r="E28" s="141"/>
      <c r="F28" s="25"/>
      <c r="G28" s="21"/>
      <c r="H28" s="21"/>
      <c r="I28" s="21"/>
    </row>
    <row r="29" spans="1:15" ht="14.25" customHeight="1" x14ac:dyDescent="0.25">
      <c r="A29" s="25"/>
      <c r="B29" s="25"/>
      <c r="C29" s="25"/>
      <c r="D29" s="141"/>
      <c r="E29" s="141"/>
      <c r="F29" s="25"/>
      <c r="G29" s="21"/>
      <c r="H29" s="21"/>
      <c r="I29" s="21"/>
    </row>
    <row r="30" spans="1:15" ht="14.25" customHeight="1" x14ac:dyDescent="0.25">
      <c r="A30" s="25"/>
      <c r="B30" s="25"/>
      <c r="C30" s="25"/>
      <c r="D30" s="141"/>
      <c r="E30" s="141"/>
      <c r="F30" s="25"/>
      <c r="G30" s="21"/>
      <c r="H30" s="21"/>
      <c r="I30" s="21"/>
    </row>
    <row r="31" spans="1:15" ht="14.25" customHeight="1" x14ac:dyDescent="0.25">
      <c r="A31" s="25"/>
      <c r="B31" s="25"/>
      <c r="C31" s="25"/>
      <c r="D31" s="141"/>
      <c r="E31" s="141"/>
      <c r="F31" s="25"/>
      <c r="G31" s="21"/>
      <c r="H31" s="21"/>
      <c r="I31" s="21"/>
    </row>
    <row r="32" spans="1:15" ht="14.25" customHeight="1" x14ac:dyDescent="0.25">
      <c r="A32" s="25"/>
      <c r="B32" s="25"/>
      <c r="C32" s="25"/>
      <c r="D32" s="141"/>
      <c r="E32" s="141"/>
      <c r="F32" s="25"/>
      <c r="G32" s="21"/>
      <c r="H32" s="21"/>
      <c r="I32" s="21"/>
    </row>
    <row r="33" spans="1:9" ht="14.25" customHeight="1" x14ac:dyDescent="0.25">
      <c r="A33" s="25"/>
      <c r="B33" s="25"/>
      <c r="C33" s="25"/>
      <c r="D33" s="141"/>
      <c r="E33" s="141"/>
      <c r="F33" s="25"/>
      <c r="G33" s="21"/>
      <c r="H33" s="21"/>
      <c r="I33" s="21"/>
    </row>
    <row r="34" spans="1:9" ht="14.25" customHeight="1" x14ac:dyDescent="0.25">
      <c r="A34" s="25"/>
      <c r="B34" s="25"/>
      <c r="C34" s="25"/>
      <c r="D34" s="141"/>
      <c r="E34" s="141"/>
      <c r="F34" s="25"/>
      <c r="G34" s="21"/>
      <c r="H34" s="21"/>
      <c r="I34" s="21"/>
    </row>
    <row r="35" spans="1:9" ht="14.25" customHeight="1" x14ac:dyDescent="0.25">
      <c r="A35" s="25"/>
      <c r="B35" s="25"/>
      <c r="C35" s="25"/>
      <c r="D35" s="141"/>
      <c r="E35" s="141"/>
      <c r="F35" s="25"/>
      <c r="G35" s="21"/>
      <c r="H35" s="21"/>
      <c r="I35" s="21"/>
    </row>
    <row r="36" spans="1:9" ht="14.25" customHeight="1" x14ac:dyDescent="0.25">
      <c r="A36" s="25"/>
      <c r="B36" s="25"/>
      <c r="C36" s="25"/>
      <c r="D36" s="141"/>
      <c r="E36" s="141"/>
      <c r="F36" s="25"/>
      <c r="G36" s="21"/>
      <c r="H36" s="21"/>
      <c r="I36" s="21"/>
    </row>
    <row r="37" spans="1:9" ht="14.25" customHeight="1" x14ac:dyDescent="0.25">
      <c r="A37" s="25"/>
      <c r="B37" s="25"/>
      <c r="C37" s="25"/>
      <c r="D37" s="141"/>
      <c r="E37" s="141"/>
      <c r="F37" s="25"/>
      <c r="G37" s="21"/>
      <c r="H37" s="21"/>
      <c r="I37" s="21"/>
    </row>
    <row r="38" spans="1:9" ht="14.25" customHeight="1" x14ac:dyDescent="0.25">
      <c r="A38" s="25"/>
      <c r="B38" s="25"/>
      <c r="C38" s="25"/>
      <c r="D38" s="141"/>
      <c r="E38" s="141"/>
      <c r="F38" s="25"/>
      <c r="G38" s="21"/>
      <c r="H38" s="21"/>
      <c r="I38" s="21"/>
    </row>
    <row r="39" spans="1:9" ht="14.25" customHeight="1" x14ac:dyDescent="0.25">
      <c r="A39" s="25" t="s">
        <v>15</v>
      </c>
      <c r="B39" s="25"/>
      <c r="C39" s="25"/>
      <c r="D39" s="25"/>
      <c r="E39" s="25"/>
      <c r="F39" s="25"/>
      <c r="G39" s="21"/>
      <c r="H39" s="21"/>
      <c r="I39" s="21"/>
    </row>
    <row r="40" spans="1:9" ht="14.25" customHeight="1" x14ac:dyDescent="0.25">
      <c r="A40" s="21"/>
      <c r="B40" s="118"/>
      <c r="C40" s="118"/>
      <c r="D40" s="118"/>
      <c r="E40" s="118"/>
      <c r="F40" s="118"/>
      <c r="G40" s="21"/>
      <c r="H40" s="21"/>
      <c r="I40" s="21"/>
    </row>
    <row r="41" spans="1:9" ht="14.25" customHeight="1" x14ac:dyDescent="0.25">
      <c r="A41" s="21"/>
      <c r="B41" s="119" t="s">
        <v>9</v>
      </c>
      <c r="C41" s="119" t="s">
        <v>0</v>
      </c>
      <c r="D41" s="119" t="s">
        <v>0</v>
      </c>
      <c r="E41" s="119" t="s">
        <v>32</v>
      </c>
      <c r="F41" s="120" t="s">
        <v>0</v>
      </c>
      <c r="G41" s="246" t="s">
        <v>5</v>
      </c>
      <c r="H41" s="21"/>
      <c r="I41" s="21"/>
    </row>
    <row r="42" spans="1:9" ht="14.25" customHeight="1" x14ac:dyDescent="0.25">
      <c r="A42" s="21"/>
      <c r="B42" s="121" t="s">
        <v>10</v>
      </c>
      <c r="C42" s="121" t="s">
        <v>30</v>
      </c>
      <c r="D42" s="121" t="s">
        <v>31</v>
      </c>
      <c r="E42" s="121" t="s">
        <v>4</v>
      </c>
      <c r="F42" s="122" t="s">
        <v>33</v>
      </c>
      <c r="G42" s="247"/>
      <c r="H42" s="21"/>
      <c r="I42" s="21"/>
    </row>
    <row r="43" spans="1:9" ht="14.25" customHeight="1" x14ac:dyDescent="0.25">
      <c r="A43" s="21"/>
      <c r="B43" s="124"/>
      <c r="C43" s="124"/>
      <c r="D43" s="124"/>
      <c r="E43" s="124"/>
      <c r="F43" s="125"/>
      <c r="G43" s="126"/>
      <c r="H43" s="21"/>
      <c r="I43" s="21"/>
    </row>
    <row r="44" spans="1:9" ht="14.25" customHeight="1" x14ac:dyDescent="0.25">
      <c r="A44" s="21"/>
      <c r="B44" s="63">
        <v>138</v>
      </c>
      <c r="C44" s="63"/>
      <c r="D44" s="63"/>
      <c r="E44" s="142"/>
      <c r="F44" s="88"/>
      <c r="G44" s="129"/>
      <c r="H44" s="21"/>
      <c r="I44" s="21"/>
    </row>
    <row r="45" spans="1:9" ht="14.25" customHeight="1" x14ac:dyDescent="0.3">
      <c r="A45" s="21"/>
      <c r="B45" s="86"/>
      <c r="C45" s="86"/>
      <c r="D45" s="86"/>
      <c r="E45" s="134"/>
      <c r="F45" s="143"/>
      <c r="G45" s="130"/>
      <c r="H45" s="21"/>
      <c r="I45" s="21"/>
    </row>
    <row r="46" spans="1:9" ht="14.25" customHeight="1" x14ac:dyDescent="0.25">
      <c r="A46" s="21"/>
      <c r="B46" s="63" t="s">
        <v>13</v>
      </c>
      <c r="C46" s="63"/>
      <c r="D46" s="63">
        <v>14</v>
      </c>
      <c r="E46" s="142"/>
      <c r="F46" s="88">
        <v>5.5</v>
      </c>
      <c r="G46" s="129">
        <f>SUM(C46:F46)</f>
        <v>19.5</v>
      </c>
      <c r="H46" s="21"/>
      <c r="I46" s="21"/>
    </row>
    <row r="47" spans="1:9" ht="14.25" customHeight="1" x14ac:dyDescent="0.3">
      <c r="A47" s="21"/>
      <c r="B47" s="86"/>
      <c r="C47" s="86"/>
      <c r="D47" s="86"/>
      <c r="E47" s="49"/>
      <c r="F47" s="143"/>
      <c r="G47" s="130">
        <f>+G46/$G$50</f>
        <v>1</v>
      </c>
      <c r="H47" s="21"/>
      <c r="I47" s="21"/>
    </row>
    <row r="48" spans="1:9" ht="14.25" customHeight="1" x14ac:dyDescent="0.25">
      <c r="A48" s="21"/>
      <c r="B48" s="63" t="s">
        <v>7</v>
      </c>
      <c r="C48" s="63"/>
      <c r="D48" s="144"/>
      <c r="E48" s="145"/>
      <c r="F48" s="146"/>
      <c r="G48" s="129"/>
      <c r="H48" s="21"/>
      <c r="I48" s="21"/>
    </row>
    <row r="49" spans="1:9" ht="14.25" customHeight="1" thickBot="1" x14ac:dyDescent="0.35">
      <c r="A49" s="21"/>
      <c r="B49" s="86"/>
      <c r="C49" s="86"/>
      <c r="D49" s="86"/>
      <c r="E49" s="134"/>
      <c r="F49" s="143"/>
      <c r="G49" s="130"/>
      <c r="H49" s="21"/>
      <c r="I49" s="21"/>
    </row>
    <row r="50" spans="1:9" ht="14.25" customHeight="1" thickTop="1" x14ac:dyDescent="0.25">
      <c r="A50" s="21"/>
      <c r="B50" s="91" t="s">
        <v>5</v>
      </c>
      <c r="C50" s="91"/>
      <c r="D50" s="147">
        <f>+SUM(D44:D49)</f>
        <v>14</v>
      </c>
      <c r="E50" s="148"/>
      <c r="F50" s="149">
        <f>+SUM(F44:F49)</f>
        <v>5.5</v>
      </c>
      <c r="G50" s="150">
        <f>+G48+G46+G44</f>
        <v>19.5</v>
      </c>
      <c r="H50" s="21"/>
      <c r="I50" s="21"/>
    </row>
    <row r="51" spans="1:9" ht="14.25" customHeight="1" x14ac:dyDescent="0.3">
      <c r="A51" s="21"/>
      <c r="B51" s="55"/>
      <c r="C51" s="151"/>
      <c r="D51" s="151">
        <f>+D50/$G$50</f>
        <v>0.71794871794871795</v>
      </c>
      <c r="E51" s="151"/>
      <c r="F51" s="151">
        <f>+F50/$G$50</f>
        <v>0.28205128205128205</v>
      </c>
      <c r="G51" s="58"/>
      <c r="H51" s="21"/>
      <c r="I51" s="21"/>
    </row>
    <row r="52" spans="1:9" ht="14.25" x14ac:dyDescent="0.3">
      <c r="A52" s="21"/>
      <c r="B52" s="99" t="s">
        <v>35</v>
      </c>
      <c r="C52" s="21"/>
      <c r="D52" s="21"/>
      <c r="E52" s="21"/>
      <c r="F52" s="152"/>
      <c r="G52" s="21"/>
      <c r="H52" s="21"/>
      <c r="I52" s="21"/>
    </row>
    <row r="53" spans="1:9" x14ac:dyDescent="0.25">
      <c r="A53" s="21"/>
      <c r="B53" s="21"/>
      <c r="C53" s="21"/>
      <c r="D53" s="21"/>
      <c r="E53" s="152"/>
      <c r="F53" s="21"/>
      <c r="G53" s="21"/>
      <c r="H53" s="21"/>
      <c r="I53" s="21"/>
    </row>
    <row r="54" spans="1:9" x14ac:dyDescent="0.25">
      <c r="A54" s="21"/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21"/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21"/>
      <c r="B56" s="21"/>
      <c r="C56" s="21"/>
      <c r="D56" s="21"/>
      <c r="E56" s="21"/>
      <c r="F56" s="21"/>
      <c r="G56" s="21"/>
      <c r="H56" s="21"/>
      <c r="I56" s="21"/>
    </row>
    <row r="57" spans="1:9" x14ac:dyDescent="0.25">
      <c r="A57" s="21"/>
      <c r="B57" s="21"/>
      <c r="C57" s="21"/>
      <c r="D57" s="21"/>
      <c r="E57" s="21"/>
      <c r="F57" s="21"/>
      <c r="G57" s="21"/>
      <c r="H57" s="21"/>
      <c r="I57" s="21"/>
    </row>
    <row r="58" spans="1:9" x14ac:dyDescent="0.25">
      <c r="A58" s="21"/>
      <c r="B58" s="21"/>
      <c r="C58" s="21"/>
      <c r="D58" s="21"/>
      <c r="E58" s="21"/>
      <c r="F58" s="21"/>
      <c r="G58" s="21"/>
      <c r="H58" s="21"/>
      <c r="I58" s="21"/>
    </row>
    <row r="59" spans="1:9" x14ac:dyDescent="0.25">
      <c r="A59" s="21"/>
      <c r="B59" s="21"/>
      <c r="C59" s="21"/>
      <c r="D59" s="21"/>
      <c r="E59" s="21"/>
      <c r="F59" s="21"/>
      <c r="G59" s="21"/>
      <c r="H59" s="21"/>
      <c r="I59" s="21"/>
    </row>
    <row r="60" spans="1:9" x14ac:dyDescent="0.25">
      <c r="A60" s="21"/>
      <c r="B60" s="21"/>
      <c r="C60" s="21"/>
      <c r="D60" s="21"/>
      <c r="E60" s="21"/>
      <c r="F60" s="21"/>
      <c r="G60" s="21"/>
      <c r="H60" s="21"/>
      <c r="I60" s="21"/>
    </row>
    <row r="61" spans="1:9" x14ac:dyDescent="0.25">
      <c r="A61" s="21"/>
      <c r="B61" s="21"/>
      <c r="C61" s="21"/>
      <c r="D61" s="21"/>
      <c r="E61" s="21"/>
      <c r="F61" s="21"/>
      <c r="G61" s="21"/>
      <c r="H61" s="21"/>
      <c r="I61" s="21"/>
    </row>
    <row r="62" spans="1:9" x14ac:dyDescent="0.25">
      <c r="A62" s="21"/>
      <c r="B62" s="21"/>
      <c r="C62" s="21"/>
      <c r="D62" s="21"/>
      <c r="E62" s="21"/>
      <c r="F62" s="21"/>
      <c r="G62" s="21"/>
      <c r="H62" s="21"/>
      <c r="I62" s="21"/>
    </row>
    <row r="63" spans="1:9" x14ac:dyDescent="0.25">
      <c r="A63" s="21"/>
      <c r="B63" s="21"/>
      <c r="C63" s="21"/>
      <c r="D63" s="21"/>
      <c r="E63" s="21"/>
      <c r="F63" s="21"/>
      <c r="G63" s="21"/>
      <c r="H63" s="21"/>
      <c r="I63" s="21"/>
    </row>
    <row r="64" spans="1:9" x14ac:dyDescent="0.25">
      <c r="A64" s="21"/>
      <c r="B64" s="21"/>
      <c r="C64" s="21"/>
      <c r="D64" s="21"/>
      <c r="E64" s="21"/>
      <c r="F64" s="21"/>
      <c r="G64" s="21"/>
      <c r="H64" s="21"/>
      <c r="I64" s="21"/>
    </row>
    <row r="65" spans="1:9" x14ac:dyDescent="0.25">
      <c r="A65" s="21"/>
      <c r="B65" s="21"/>
      <c r="C65" s="21"/>
      <c r="D65" s="21"/>
      <c r="E65" s="21"/>
      <c r="F65" s="21"/>
      <c r="G65" s="21"/>
      <c r="H65" s="21"/>
      <c r="I65" s="21"/>
    </row>
    <row r="66" spans="1:9" x14ac:dyDescent="0.25">
      <c r="A66" s="21"/>
      <c r="B66" s="21"/>
      <c r="C66" s="21"/>
      <c r="D66" s="21"/>
      <c r="E66" s="21"/>
      <c r="F66" s="21"/>
      <c r="G66" s="21"/>
      <c r="H66" s="21"/>
      <c r="I66" s="21"/>
    </row>
    <row r="67" spans="1:9" x14ac:dyDescent="0.25">
      <c r="A67" s="21"/>
      <c r="B67" s="21"/>
      <c r="C67" s="21"/>
      <c r="D67" s="21"/>
      <c r="E67" s="21"/>
      <c r="F67" s="21"/>
      <c r="G67" s="21"/>
      <c r="H67" s="21"/>
      <c r="I67" s="21"/>
    </row>
    <row r="68" spans="1:9" x14ac:dyDescent="0.25">
      <c r="A68" s="21"/>
      <c r="B68" s="21"/>
      <c r="C68" s="21"/>
      <c r="D68" s="21"/>
      <c r="E68" s="21"/>
      <c r="F68" s="21"/>
      <c r="G68" s="21"/>
      <c r="H68" s="21"/>
      <c r="I68" s="21"/>
    </row>
    <row r="69" spans="1:9" x14ac:dyDescent="0.25">
      <c r="A69" s="21"/>
      <c r="B69" s="21"/>
      <c r="C69" s="21"/>
      <c r="D69" s="21"/>
      <c r="E69" s="21"/>
      <c r="F69" s="21"/>
      <c r="G69" s="21"/>
      <c r="H69" s="21"/>
      <c r="I69" s="21"/>
    </row>
    <row r="70" spans="1:9" x14ac:dyDescent="0.25">
      <c r="A70" s="21"/>
      <c r="B70" s="21"/>
      <c r="C70" s="21"/>
      <c r="D70" s="21"/>
      <c r="E70" s="21"/>
      <c r="F70" s="21"/>
      <c r="G70" s="21"/>
      <c r="H70" s="21"/>
      <c r="I70" s="21"/>
    </row>
    <row r="71" spans="1:9" x14ac:dyDescent="0.25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2.75" customHeight="1" x14ac:dyDescent="0.25">
      <c r="A72" s="21"/>
      <c r="B72" s="251" t="s">
        <v>74</v>
      </c>
      <c r="C72" s="251"/>
      <c r="D72" s="251"/>
      <c r="E72" s="251"/>
      <c r="F72" s="251"/>
      <c r="G72" s="251"/>
      <c r="H72" s="251"/>
      <c r="I72" s="21"/>
    </row>
    <row r="73" spans="1:9" ht="62.25" customHeight="1" x14ac:dyDescent="0.25">
      <c r="A73" s="21"/>
      <c r="B73" s="251"/>
      <c r="C73" s="251"/>
      <c r="D73" s="251"/>
      <c r="E73" s="251"/>
      <c r="F73" s="251"/>
      <c r="G73" s="251"/>
      <c r="H73" s="251"/>
      <c r="I73" s="21"/>
    </row>
    <row r="74" spans="1:9" x14ac:dyDescent="0.25">
      <c r="A74" s="21"/>
      <c r="B74" s="21"/>
      <c r="C74" s="21"/>
      <c r="D74" s="21"/>
      <c r="E74" s="21"/>
      <c r="F74" s="21"/>
      <c r="G74" s="21"/>
      <c r="H74" s="21"/>
      <c r="I74" s="21"/>
    </row>
  </sheetData>
  <mergeCells count="3">
    <mergeCell ref="B72:H73"/>
    <mergeCell ref="G5:G6"/>
    <mergeCell ref="G41:G42"/>
  </mergeCells>
  <phoneticPr fontId="4" type="noConversion"/>
  <pageMargins left="0.78740157480314965" right="0.59055118110236227" top="0.59055118110236227" bottom="0.59055118110236227" header="0.27559055118110237" footer="0"/>
  <pageSetup paperSize="9" scale="72" orientation="portrait" r:id="rId1"/>
  <headerFooter alignWithMargins="0"/>
  <ignoredErrors>
    <ignoredError sqref="G8" formulaRange="1"/>
    <ignoredError sqref="G9:G17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7"/>
  <sheetViews>
    <sheetView view="pageBreakPreview" zoomScale="90" zoomScaleNormal="70" zoomScaleSheetLayoutView="90" zoomScalePageLayoutView="55" workbookViewId="0">
      <selection activeCell="C65" sqref="C65"/>
    </sheetView>
  </sheetViews>
  <sheetFormatPr baseColWidth="10" defaultRowHeight="13.5" x14ac:dyDescent="0.25"/>
  <cols>
    <col min="1" max="1" width="9" style="24" customWidth="1"/>
    <col min="2" max="2" width="14.7109375" style="24" customWidth="1"/>
    <col min="3" max="3" width="24.7109375" style="24" customWidth="1"/>
    <col min="4" max="5" width="12.7109375" style="24" customWidth="1"/>
    <col min="6" max="8" width="12.85546875" style="24" customWidth="1"/>
    <col min="9" max="10" width="14.5703125" style="24" customWidth="1"/>
    <col min="11" max="11" width="4.7109375" style="24" customWidth="1"/>
    <col min="12" max="12" width="29" style="23" customWidth="1"/>
    <col min="13" max="13" width="53" style="104" bestFit="1" customWidth="1"/>
    <col min="14" max="15" width="8.85546875" style="104" bestFit="1" customWidth="1"/>
    <col min="16" max="17" width="9.28515625" style="35" bestFit="1" customWidth="1"/>
    <col min="18" max="18" width="13.42578125" style="35" bestFit="1" customWidth="1"/>
    <col min="19" max="19" width="10.42578125" style="24" customWidth="1"/>
    <col min="20" max="20" width="12.5703125" style="24" bestFit="1" customWidth="1"/>
    <col min="21" max="16384" width="11.42578125" style="24"/>
  </cols>
  <sheetData>
    <row r="1" spans="1:19" ht="16.5" x14ac:dyDescent="0.25">
      <c r="A1" s="155" t="s">
        <v>34</v>
      </c>
      <c r="B1" s="60"/>
      <c r="C1" s="156"/>
      <c r="D1" s="20"/>
      <c r="E1" s="20"/>
      <c r="F1" s="20"/>
      <c r="G1" s="20"/>
      <c r="H1" s="20"/>
      <c r="I1" s="20"/>
      <c r="J1" s="20"/>
      <c r="K1" s="157"/>
      <c r="L1" s="158"/>
      <c r="M1" s="159"/>
      <c r="N1" s="159"/>
      <c r="O1" s="159"/>
      <c r="P1" s="160"/>
      <c r="Q1" s="160"/>
    </row>
    <row r="2" spans="1:19" ht="16.5" customHeight="1" x14ac:dyDescent="0.25">
      <c r="A2" s="161"/>
      <c r="B2" s="161"/>
      <c r="C2" s="161"/>
      <c r="D2" s="161"/>
      <c r="E2" s="161"/>
      <c r="F2" s="161"/>
      <c r="G2" s="161"/>
      <c r="H2" s="161"/>
      <c r="I2" s="162"/>
      <c r="J2" s="162"/>
      <c r="K2" s="163"/>
      <c r="P2" s="164"/>
      <c r="Q2" s="164"/>
    </row>
    <row r="3" spans="1:19" ht="20.100000000000001" customHeight="1" x14ac:dyDescent="0.25">
      <c r="A3" s="21"/>
      <c r="B3" s="266" t="s">
        <v>16</v>
      </c>
      <c r="C3" s="267" t="s">
        <v>46</v>
      </c>
      <c r="D3" s="267"/>
      <c r="E3" s="267"/>
      <c r="F3" s="252" t="s">
        <v>17</v>
      </c>
      <c r="G3" s="252" t="s">
        <v>89</v>
      </c>
      <c r="H3" s="252" t="s">
        <v>47</v>
      </c>
      <c r="I3" s="252" t="s">
        <v>18</v>
      </c>
      <c r="J3" s="252" t="s">
        <v>48</v>
      </c>
      <c r="K3" s="163"/>
    </row>
    <row r="4" spans="1:19" ht="20.100000000000001" customHeight="1" x14ac:dyDescent="0.25">
      <c r="A4" s="21"/>
      <c r="B4" s="266"/>
      <c r="C4" s="165" t="s">
        <v>44</v>
      </c>
      <c r="D4" s="267" t="s">
        <v>45</v>
      </c>
      <c r="E4" s="267"/>
      <c r="F4" s="253"/>
      <c r="G4" s="253"/>
      <c r="H4" s="253"/>
      <c r="I4" s="253"/>
      <c r="J4" s="253"/>
    </row>
    <row r="5" spans="1:19" ht="15.95" customHeight="1" x14ac:dyDescent="0.25">
      <c r="A5" s="21"/>
      <c r="B5" s="166" t="s">
        <v>19</v>
      </c>
      <c r="C5" s="167" t="s">
        <v>59</v>
      </c>
      <c r="D5" s="168" t="s">
        <v>60</v>
      </c>
      <c r="E5" s="169"/>
      <c r="F5" s="170" t="s">
        <v>53</v>
      </c>
      <c r="G5" s="171" t="s">
        <v>108</v>
      </c>
      <c r="H5" s="171">
        <v>220</v>
      </c>
      <c r="I5" s="171">
        <v>1</v>
      </c>
      <c r="J5" s="172">
        <v>103.7</v>
      </c>
    </row>
    <row r="6" spans="1:19" ht="15.95" customHeight="1" x14ac:dyDescent="0.25">
      <c r="A6" s="21"/>
      <c r="B6" s="173" t="s">
        <v>19</v>
      </c>
      <c r="C6" s="174" t="s">
        <v>51</v>
      </c>
      <c r="D6" s="175" t="s">
        <v>52</v>
      </c>
      <c r="E6" s="176"/>
      <c r="F6" s="177" t="s">
        <v>53</v>
      </c>
      <c r="G6" s="178" t="s">
        <v>109</v>
      </c>
      <c r="H6" s="178">
        <v>500</v>
      </c>
      <c r="I6" s="178">
        <v>1</v>
      </c>
      <c r="J6" s="179">
        <v>326.89999999999998</v>
      </c>
    </row>
    <row r="7" spans="1:19" ht="15.95" customHeight="1" x14ac:dyDescent="0.25">
      <c r="A7" s="21"/>
      <c r="B7" s="173" t="s">
        <v>19</v>
      </c>
      <c r="C7" s="174" t="s">
        <v>56</v>
      </c>
      <c r="D7" s="175" t="s">
        <v>58</v>
      </c>
      <c r="E7" s="176"/>
      <c r="F7" s="177" t="s">
        <v>20</v>
      </c>
      <c r="G7" s="178" t="s">
        <v>110</v>
      </c>
      <c r="H7" s="178">
        <v>220</v>
      </c>
      <c r="I7" s="178">
        <v>1</v>
      </c>
      <c r="J7" s="179">
        <v>103.35</v>
      </c>
      <c r="R7" s="180"/>
      <c r="S7" s="181"/>
    </row>
    <row r="8" spans="1:19" ht="15.95" customHeight="1" x14ac:dyDescent="0.25">
      <c r="A8" s="21"/>
      <c r="B8" s="173" t="s">
        <v>19</v>
      </c>
      <c r="C8" s="174" t="s">
        <v>90</v>
      </c>
      <c r="D8" s="175" t="s">
        <v>94</v>
      </c>
      <c r="E8" s="176"/>
      <c r="F8" s="177" t="s">
        <v>88</v>
      </c>
      <c r="G8" s="178" t="s">
        <v>111</v>
      </c>
      <c r="H8" s="178">
        <v>220</v>
      </c>
      <c r="I8" s="178">
        <v>1</v>
      </c>
      <c r="J8" s="179">
        <v>110.27</v>
      </c>
      <c r="R8" s="182"/>
      <c r="S8" s="181"/>
    </row>
    <row r="9" spans="1:19" ht="15.95" customHeight="1" x14ac:dyDescent="0.25">
      <c r="A9" s="21"/>
      <c r="B9" s="173" t="s">
        <v>19</v>
      </c>
      <c r="C9" s="174" t="s">
        <v>91</v>
      </c>
      <c r="D9" s="175" t="s">
        <v>90</v>
      </c>
      <c r="E9" s="176"/>
      <c r="F9" s="177" t="s">
        <v>88</v>
      </c>
      <c r="G9" s="178" t="s">
        <v>112</v>
      </c>
      <c r="H9" s="178">
        <v>220</v>
      </c>
      <c r="I9" s="178">
        <v>1</v>
      </c>
      <c r="J9" s="179">
        <v>159.28</v>
      </c>
      <c r="R9" s="182"/>
      <c r="S9" s="181"/>
    </row>
    <row r="10" spans="1:19" ht="15.95" customHeight="1" x14ac:dyDescent="0.25">
      <c r="A10" s="21"/>
      <c r="B10" s="173" t="s">
        <v>19</v>
      </c>
      <c r="C10" s="174" t="s">
        <v>92</v>
      </c>
      <c r="D10" s="183" t="s">
        <v>91</v>
      </c>
      <c r="E10" s="184"/>
      <c r="F10" s="177" t="s">
        <v>80</v>
      </c>
      <c r="G10" s="178" t="s">
        <v>113</v>
      </c>
      <c r="H10" s="178">
        <v>220</v>
      </c>
      <c r="I10" s="178">
        <v>1</v>
      </c>
      <c r="J10" s="179">
        <v>116.23</v>
      </c>
    </row>
    <row r="11" spans="1:19" ht="15.95" customHeight="1" x14ac:dyDescent="0.25">
      <c r="A11" s="21"/>
      <c r="B11" s="173" t="s">
        <v>19</v>
      </c>
      <c r="C11" s="174" t="s">
        <v>92</v>
      </c>
      <c r="D11" s="183" t="s">
        <v>91</v>
      </c>
      <c r="E11" s="184"/>
      <c r="F11" s="177" t="s">
        <v>80</v>
      </c>
      <c r="G11" s="178" t="s">
        <v>114</v>
      </c>
      <c r="H11" s="178">
        <v>220</v>
      </c>
      <c r="I11" s="178">
        <v>1</v>
      </c>
      <c r="J11" s="179">
        <v>116.23</v>
      </c>
    </row>
    <row r="12" spans="1:19" ht="15.95" customHeight="1" x14ac:dyDescent="0.25">
      <c r="A12" s="21"/>
      <c r="B12" s="173" t="s">
        <v>19</v>
      </c>
      <c r="C12" s="174" t="s">
        <v>93</v>
      </c>
      <c r="D12" s="175" t="s">
        <v>92</v>
      </c>
      <c r="E12" s="176"/>
      <c r="F12" s="177" t="s">
        <v>80</v>
      </c>
      <c r="G12" s="178" t="s">
        <v>115</v>
      </c>
      <c r="H12" s="178">
        <v>220</v>
      </c>
      <c r="I12" s="178">
        <v>1</v>
      </c>
      <c r="J12" s="179">
        <v>103.77</v>
      </c>
    </row>
    <row r="13" spans="1:19" ht="15.95" customHeight="1" x14ac:dyDescent="0.25">
      <c r="A13" s="21"/>
      <c r="B13" s="173" t="s">
        <v>19</v>
      </c>
      <c r="C13" s="174" t="s">
        <v>93</v>
      </c>
      <c r="D13" s="175" t="s">
        <v>92</v>
      </c>
      <c r="E13" s="176"/>
      <c r="F13" s="177" t="s">
        <v>80</v>
      </c>
      <c r="G13" s="178" t="s">
        <v>116</v>
      </c>
      <c r="H13" s="178">
        <v>220</v>
      </c>
      <c r="I13" s="178">
        <v>1</v>
      </c>
      <c r="J13" s="179">
        <v>103.77</v>
      </c>
    </row>
    <row r="14" spans="1:19" ht="15.95" customHeight="1" x14ac:dyDescent="0.25">
      <c r="A14" s="21"/>
      <c r="B14" s="173" t="s">
        <v>19</v>
      </c>
      <c r="C14" s="185" t="s">
        <v>50</v>
      </c>
      <c r="D14" s="186" t="s">
        <v>51</v>
      </c>
      <c r="E14" s="184"/>
      <c r="F14" s="177" t="s">
        <v>53</v>
      </c>
      <c r="G14" s="178" t="s">
        <v>117</v>
      </c>
      <c r="H14" s="178">
        <v>500</v>
      </c>
      <c r="I14" s="178">
        <v>1</v>
      </c>
      <c r="J14" s="179">
        <v>145</v>
      </c>
    </row>
    <row r="15" spans="1:19" ht="15.95" customHeight="1" x14ac:dyDescent="0.25">
      <c r="A15" s="21"/>
      <c r="B15" s="173" t="s">
        <v>61</v>
      </c>
      <c r="C15" s="187" t="s">
        <v>95</v>
      </c>
      <c r="D15" s="175" t="s">
        <v>93</v>
      </c>
      <c r="E15" s="176"/>
      <c r="F15" s="177" t="s">
        <v>80</v>
      </c>
      <c r="G15" s="178" t="s">
        <v>118</v>
      </c>
      <c r="H15" s="178">
        <v>220</v>
      </c>
      <c r="I15" s="178">
        <v>1</v>
      </c>
      <c r="J15" s="179">
        <v>172.72</v>
      </c>
      <c r="R15" s="188"/>
    </row>
    <row r="16" spans="1:19" ht="15.95" customHeight="1" x14ac:dyDescent="0.25">
      <c r="A16" s="21"/>
      <c r="B16" s="173" t="s">
        <v>61</v>
      </c>
      <c r="C16" s="187" t="s">
        <v>95</v>
      </c>
      <c r="D16" s="175" t="s">
        <v>93</v>
      </c>
      <c r="E16" s="176"/>
      <c r="F16" s="177" t="s">
        <v>80</v>
      </c>
      <c r="G16" s="178" t="s">
        <v>119</v>
      </c>
      <c r="H16" s="178">
        <v>220</v>
      </c>
      <c r="I16" s="178">
        <v>1</v>
      </c>
      <c r="J16" s="179">
        <v>172.72</v>
      </c>
    </row>
    <row r="17" spans="1:18" ht="15.95" customHeight="1" x14ac:dyDescent="0.25">
      <c r="A17" s="21"/>
      <c r="B17" s="173" t="s">
        <v>61</v>
      </c>
      <c r="C17" s="187" t="s">
        <v>68</v>
      </c>
      <c r="D17" s="175" t="s">
        <v>57</v>
      </c>
      <c r="E17" s="176"/>
      <c r="F17" s="177" t="s">
        <v>20</v>
      </c>
      <c r="G17" s="178" t="s">
        <v>120</v>
      </c>
      <c r="H17" s="178">
        <v>220</v>
      </c>
      <c r="I17" s="178">
        <v>2</v>
      </c>
      <c r="J17" s="179">
        <v>220.25</v>
      </c>
    </row>
    <row r="18" spans="1:18" ht="15.95" customHeight="1" x14ac:dyDescent="0.25">
      <c r="A18" s="21"/>
      <c r="B18" s="173" t="s">
        <v>61</v>
      </c>
      <c r="C18" s="187" t="s">
        <v>96</v>
      </c>
      <c r="D18" s="175" t="s">
        <v>97</v>
      </c>
      <c r="E18" s="176"/>
      <c r="F18" s="177" t="s">
        <v>107</v>
      </c>
      <c r="G18" s="178" t="s">
        <v>121</v>
      </c>
      <c r="H18" s="178">
        <v>220</v>
      </c>
      <c r="I18" s="178">
        <v>1</v>
      </c>
      <c r="J18" s="179">
        <v>121.14</v>
      </c>
    </row>
    <row r="19" spans="1:18" ht="15.95" customHeight="1" x14ac:dyDescent="0.25">
      <c r="A19" s="21"/>
      <c r="B19" s="173" t="s">
        <v>61</v>
      </c>
      <c r="C19" s="187" t="s">
        <v>98</v>
      </c>
      <c r="D19" s="175" t="s">
        <v>95</v>
      </c>
      <c r="E19" s="176"/>
      <c r="F19" s="177" t="s">
        <v>80</v>
      </c>
      <c r="G19" s="178" t="s">
        <v>122</v>
      </c>
      <c r="H19" s="178">
        <v>220</v>
      </c>
      <c r="I19" s="178">
        <v>1</v>
      </c>
      <c r="J19" s="179">
        <v>138.32</v>
      </c>
    </row>
    <row r="20" spans="1:18" ht="15.95" customHeight="1" x14ac:dyDescent="0.25">
      <c r="A20" s="21"/>
      <c r="B20" s="173" t="s">
        <v>61</v>
      </c>
      <c r="C20" s="187" t="s">
        <v>49</v>
      </c>
      <c r="D20" s="175" t="s">
        <v>50</v>
      </c>
      <c r="E20" s="176"/>
      <c r="F20" s="177" t="s">
        <v>53</v>
      </c>
      <c r="G20" s="178" t="s">
        <v>123</v>
      </c>
      <c r="H20" s="178">
        <v>500</v>
      </c>
      <c r="I20" s="178">
        <v>1</v>
      </c>
      <c r="J20" s="179">
        <v>377</v>
      </c>
    </row>
    <row r="21" spans="1:18" ht="15.95" customHeight="1" x14ac:dyDescent="0.25">
      <c r="A21" s="21"/>
      <c r="B21" s="173" t="s">
        <v>61</v>
      </c>
      <c r="C21" s="187" t="s">
        <v>63</v>
      </c>
      <c r="D21" s="189" t="s">
        <v>70</v>
      </c>
      <c r="E21" s="190"/>
      <c r="F21" s="177" t="s">
        <v>53</v>
      </c>
      <c r="G21" s="178" t="s">
        <v>124</v>
      </c>
      <c r="H21" s="178">
        <v>220</v>
      </c>
      <c r="I21" s="178">
        <v>1</v>
      </c>
      <c r="J21" s="179">
        <v>106</v>
      </c>
    </row>
    <row r="22" spans="1:18" ht="15.95" customHeight="1" x14ac:dyDescent="0.25">
      <c r="A22" s="21"/>
      <c r="B22" s="173" t="s">
        <v>61</v>
      </c>
      <c r="C22" s="187" t="s">
        <v>71</v>
      </c>
      <c r="D22" s="189" t="s">
        <v>72</v>
      </c>
      <c r="E22" s="190"/>
      <c r="F22" s="177" t="s">
        <v>67</v>
      </c>
      <c r="G22" s="178" t="s">
        <v>125</v>
      </c>
      <c r="H22" s="178">
        <v>500</v>
      </c>
      <c r="I22" s="178">
        <v>1</v>
      </c>
      <c r="J22" s="179">
        <v>357.76</v>
      </c>
    </row>
    <row r="23" spans="1:18" ht="15.95" customHeight="1" x14ac:dyDescent="0.25">
      <c r="A23" s="21"/>
      <c r="B23" s="173" t="s">
        <v>61</v>
      </c>
      <c r="C23" s="187" t="s">
        <v>99</v>
      </c>
      <c r="D23" s="175" t="s">
        <v>72</v>
      </c>
      <c r="E23" s="176"/>
      <c r="F23" s="177" t="s">
        <v>53</v>
      </c>
      <c r="G23" s="178" t="s">
        <v>126</v>
      </c>
      <c r="H23" s="178">
        <v>500</v>
      </c>
      <c r="I23" s="178">
        <v>1</v>
      </c>
      <c r="J23" s="179">
        <v>360.1</v>
      </c>
    </row>
    <row r="24" spans="1:18" ht="15.95" customHeight="1" x14ac:dyDescent="0.25">
      <c r="A24" s="21"/>
      <c r="B24" s="173" t="s">
        <v>61</v>
      </c>
      <c r="C24" s="187" t="s">
        <v>186</v>
      </c>
      <c r="D24" s="175" t="s">
        <v>187</v>
      </c>
      <c r="E24" s="176"/>
      <c r="F24" s="177" t="s">
        <v>53</v>
      </c>
      <c r="G24" s="178" t="s">
        <v>188</v>
      </c>
      <c r="H24" s="178">
        <v>500</v>
      </c>
      <c r="I24" s="178">
        <v>1</v>
      </c>
      <c r="J24" s="179">
        <v>210.7</v>
      </c>
    </row>
    <row r="25" spans="1:18" ht="15.95" customHeight="1" x14ac:dyDescent="0.25">
      <c r="A25" s="21"/>
      <c r="B25" s="173" t="s">
        <v>61</v>
      </c>
      <c r="C25" s="187" t="s">
        <v>99</v>
      </c>
      <c r="D25" s="175" t="s">
        <v>187</v>
      </c>
      <c r="E25" s="176"/>
      <c r="F25" s="177" t="s">
        <v>53</v>
      </c>
      <c r="G25" s="178" t="s">
        <v>189</v>
      </c>
      <c r="H25" s="178">
        <v>500</v>
      </c>
      <c r="I25" s="178">
        <v>1</v>
      </c>
      <c r="J25" s="179">
        <v>167.09</v>
      </c>
    </row>
    <row r="26" spans="1:18" ht="15.95" customHeight="1" x14ac:dyDescent="0.25">
      <c r="A26" s="21"/>
      <c r="B26" s="173" t="s">
        <v>22</v>
      </c>
      <c r="C26" s="174" t="s">
        <v>62</v>
      </c>
      <c r="D26" s="175" t="s">
        <v>64</v>
      </c>
      <c r="E26" s="176"/>
      <c r="F26" s="177" t="s">
        <v>53</v>
      </c>
      <c r="G26" s="178" t="s">
        <v>127</v>
      </c>
      <c r="H26" s="178">
        <v>220</v>
      </c>
      <c r="I26" s="178">
        <v>1</v>
      </c>
      <c r="J26" s="179">
        <v>296.26</v>
      </c>
      <c r="R26" s="188"/>
    </row>
    <row r="27" spans="1:18" ht="15.95" customHeight="1" x14ac:dyDescent="0.25">
      <c r="A27" s="21"/>
      <c r="B27" s="173" t="s">
        <v>22</v>
      </c>
      <c r="C27" s="174" t="s">
        <v>62</v>
      </c>
      <c r="D27" s="175" t="s">
        <v>64</v>
      </c>
      <c r="E27" s="176"/>
      <c r="F27" s="177" t="s">
        <v>53</v>
      </c>
      <c r="G27" s="178" t="s">
        <v>128</v>
      </c>
      <c r="H27" s="178">
        <v>220</v>
      </c>
      <c r="I27" s="178">
        <v>1</v>
      </c>
      <c r="J27" s="179">
        <v>296.26</v>
      </c>
      <c r="R27" s="191"/>
    </row>
    <row r="28" spans="1:18" ht="15.95" customHeight="1" x14ac:dyDescent="0.25">
      <c r="A28" s="21"/>
      <c r="B28" s="173" t="s">
        <v>22</v>
      </c>
      <c r="C28" s="187" t="s">
        <v>100</v>
      </c>
      <c r="D28" s="175" t="s">
        <v>64</v>
      </c>
      <c r="E28" s="176"/>
      <c r="F28" s="177" t="s">
        <v>53</v>
      </c>
      <c r="G28" s="178" t="s">
        <v>129</v>
      </c>
      <c r="H28" s="178">
        <v>220</v>
      </c>
      <c r="I28" s="178">
        <v>1</v>
      </c>
      <c r="J28" s="179">
        <v>135.16</v>
      </c>
      <c r="R28" s="188"/>
    </row>
    <row r="29" spans="1:18" ht="15.95" customHeight="1" x14ac:dyDescent="0.25">
      <c r="A29" s="21"/>
      <c r="B29" s="173" t="s">
        <v>22</v>
      </c>
      <c r="C29" s="187" t="s">
        <v>64</v>
      </c>
      <c r="D29" s="175" t="s">
        <v>101</v>
      </c>
      <c r="E29" s="176"/>
      <c r="F29" s="177" t="s">
        <v>53</v>
      </c>
      <c r="G29" s="178" t="s">
        <v>130</v>
      </c>
      <c r="H29" s="178">
        <v>220</v>
      </c>
      <c r="I29" s="178">
        <v>1</v>
      </c>
      <c r="J29" s="179">
        <v>187.98</v>
      </c>
      <c r="R29" s="188"/>
    </row>
    <row r="30" spans="1:18" ht="15.95" customHeight="1" x14ac:dyDescent="0.25">
      <c r="A30" s="21"/>
      <c r="B30" s="173" t="s">
        <v>22</v>
      </c>
      <c r="C30" s="187" t="s">
        <v>64</v>
      </c>
      <c r="D30" s="175" t="s">
        <v>65</v>
      </c>
      <c r="E30" s="176"/>
      <c r="F30" s="177" t="s">
        <v>53</v>
      </c>
      <c r="G30" s="178" t="s">
        <v>131</v>
      </c>
      <c r="H30" s="178">
        <v>220</v>
      </c>
      <c r="I30" s="178">
        <v>2</v>
      </c>
      <c r="J30" s="179">
        <v>314.54000000000002</v>
      </c>
      <c r="R30" s="188"/>
    </row>
    <row r="31" spans="1:18" ht="15.95" customHeight="1" x14ac:dyDescent="0.25">
      <c r="A31" s="21"/>
      <c r="B31" s="173" t="s">
        <v>22</v>
      </c>
      <c r="C31" s="187" t="s">
        <v>72</v>
      </c>
      <c r="D31" s="175" t="s">
        <v>54</v>
      </c>
      <c r="E31" s="176"/>
      <c r="F31" s="177" t="s">
        <v>67</v>
      </c>
      <c r="G31" s="178" t="s">
        <v>132</v>
      </c>
      <c r="H31" s="178">
        <v>500</v>
      </c>
      <c r="I31" s="178">
        <v>1</v>
      </c>
      <c r="J31" s="179">
        <v>276.60000000000002</v>
      </c>
      <c r="R31" s="188"/>
    </row>
    <row r="32" spans="1:18" ht="15.95" customHeight="1" x14ac:dyDescent="0.25">
      <c r="A32" s="21"/>
      <c r="B32" s="173" t="s">
        <v>22</v>
      </c>
      <c r="C32" s="187" t="s">
        <v>72</v>
      </c>
      <c r="D32" s="175" t="s">
        <v>102</v>
      </c>
      <c r="E32" s="176"/>
      <c r="F32" s="177" t="s">
        <v>53</v>
      </c>
      <c r="G32" s="178" t="s">
        <v>133</v>
      </c>
      <c r="H32" s="178">
        <v>500</v>
      </c>
      <c r="I32" s="178">
        <v>1</v>
      </c>
      <c r="J32" s="179">
        <v>454.4</v>
      </c>
      <c r="R32" s="188"/>
    </row>
    <row r="33" spans="1:19" ht="15.95" customHeight="1" x14ac:dyDescent="0.25">
      <c r="A33" s="21"/>
      <c r="B33" s="173" t="s">
        <v>22</v>
      </c>
      <c r="C33" s="187" t="s">
        <v>54</v>
      </c>
      <c r="D33" s="175" t="s">
        <v>69</v>
      </c>
      <c r="E33" s="176"/>
      <c r="F33" s="177" t="s">
        <v>67</v>
      </c>
      <c r="G33" s="178" t="s">
        <v>134</v>
      </c>
      <c r="H33" s="178">
        <v>500</v>
      </c>
      <c r="I33" s="178">
        <v>1</v>
      </c>
      <c r="J33" s="179">
        <v>136.97999999999999</v>
      </c>
      <c r="R33" s="188"/>
    </row>
    <row r="34" spans="1:19" ht="15.95" customHeight="1" x14ac:dyDescent="0.25">
      <c r="A34" s="21"/>
      <c r="B34" s="173" t="s">
        <v>22</v>
      </c>
      <c r="C34" s="187" t="s">
        <v>65</v>
      </c>
      <c r="D34" s="175" t="s">
        <v>103</v>
      </c>
      <c r="E34" s="176"/>
      <c r="F34" s="177" t="s">
        <v>42</v>
      </c>
      <c r="G34" s="178" t="s">
        <v>135</v>
      </c>
      <c r="H34" s="178">
        <v>220</v>
      </c>
      <c r="I34" s="178">
        <v>1</v>
      </c>
      <c r="J34" s="179">
        <v>201.4</v>
      </c>
    </row>
    <row r="35" spans="1:19" ht="15.95" customHeight="1" x14ac:dyDescent="0.25">
      <c r="A35" s="21"/>
      <c r="B35" s="173" t="s">
        <v>22</v>
      </c>
      <c r="C35" s="187" t="s">
        <v>65</v>
      </c>
      <c r="D35" s="175" t="s">
        <v>103</v>
      </c>
      <c r="E35" s="176"/>
      <c r="F35" s="177" t="s">
        <v>42</v>
      </c>
      <c r="G35" s="178" t="s">
        <v>136</v>
      </c>
      <c r="H35" s="178">
        <v>220</v>
      </c>
      <c r="I35" s="178">
        <v>1</v>
      </c>
      <c r="J35" s="179">
        <v>201.4</v>
      </c>
    </row>
    <row r="36" spans="1:19" ht="15.95" customHeight="1" x14ac:dyDescent="0.25">
      <c r="A36" s="21"/>
      <c r="B36" s="173" t="s">
        <v>22</v>
      </c>
      <c r="C36" s="187" t="s">
        <v>69</v>
      </c>
      <c r="D36" s="175" t="s">
        <v>55</v>
      </c>
      <c r="E36" s="176"/>
      <c r="F36" s="177" t="s">
        <v>67</v>
      </c>
      <c r="G36" s="178" t="s">
        <v>137</v>
      </c>
      <c r="H36" s="178">
        <v>500</v>
      </c>
      <c r="I36" s="178">
        <v>1</v>
      </c>
      <c r="J36" s="179">
        <v>117</v>
      </c>
    </row>
    <row r="37" spans="1:19" ht="15.95" customHeight="1" x14ac:dyDescent="0.25">
      <c r="A37" s="21"/>
      <c r="B37" s="173" t="s">
        <v>22</v>
      </c>
      <c r="C37" s="187" t="s">
        <v>65</v>
      </c>
      <c r="D37" s="175" t="s">
        <v>104</v>
      </c>
      <c r="E37" s="176"/>
      <c r="F37" s="177" t="s">
        <v>23</v>
      </c>
      <c r="G37" s="178" t="s">
        <v>138</v>
      </c>
      <c r="H37" s="178">
        <v>220</v>
      </c>
      <c r="I37" s="178">
        <v>1</v>
      </c>
      <c r="J37" s="179">
        <v>106.74</v>
      </c>
    </row>
    <row r="38" spans="1:19" ht="15.95" customHeight="1" x14ac:dyDescent="0.25">
      <c r="A38" s="21"/>
      <c r="B38" s="173" t="s">
        <v>22</v>
      </c>
      <c r="C38" s="187" t="s">
        <v>65</v>
      </c>
      <c r="D38" s="175" t="s">
        <v>104</v>
      </c>
      <c r="E38" s="176"/>
      <c r="F38" s="177" t="s">
        <v>23</v>
      </c>
      <c r="G38" s="178" t="s">
        <v>139</v>
      </c>
      <c r="H38" s="178">
        <v>220</v>
      </c>
      <c r="I38" s="178">
        <v>1</v>
      </c>
      <c r="J38" s="179">
        <v>106.74</v>
      </c>
    </row>
    <row r="39" spans="1:19" ht="15.95" customHeight="1" x14ac:dyDescent="0.25">
      <c r="A39" s="21"/>
      <c r="B39" s="173" t="s">
        <v>22</v>
      </c>
      <c r="C39" s="187" t="s">
        <v>104</v>
      </c>
      <c r="D39" s="175" t="s">
        <v>105</v>
      </c>
      <c r="E39" s="176"/>
      <c r="F39" s="177" t="s">
        <v>23</v>
      </c>
      <c r="G39" s="178" t="s">
        <v>140</v>
      </c>
      <c r="H39" s="178">
        <v>220</v>
      </c>
      <c r="I39" s="178">
        <v>1</v>
      </c>
      <c r="J39" s="179">
        <v>196.62</v>
      </c>
    </row>
    <row r="40" spans="1:19" s="197" customFormat="1" ht="15.95" customHeight="1" x14ac:dyDescent="0.25">
      <c r="A40" s="192"/>
      <c r="B40" s="173" t="s">
        <v>22</v>
      </c>
      <c r="C40" s="193" t="s">
        <v>104</v>
      </c>
      <c r="D40" s="175" t="s">
        <v>106</v>
      </c>
      <c r="E40" s="176"/>
      <c r="F40" s="194" t="s">
        <v>23</v>
      </c>
      <c r="G40" s="195" t="s">
        <v>141</v>
      </c>
      <c r="H40" s="195">
        <v>220</v>
      </c>
      <c r="I40" s="195">
        <v>1</v>
      </c>
      <c r="J40" s="196">
        <v>124.33</v>
      </c>
      <c r="L40" s="23"/>
      <c r="M40" s="198"/>
      <c r="N40" s="104"/>
      <c r="O40" s="104"/>
      <c r="P40" s="35"/>
      <c r="Q40" s="35"/>
      <c r="R40" s="35"/>
      <c r="S40" s="24"/>
    </row>
    <row r="41" spans="1:19" ht="15.95" customHeight="1" x14ac:dyDescent="0.25">
      <c r="A41" s="21"/>
      <c r="B41" s="254" t="s">
        <v>5</v>
      </c>
      <c r="C41" s="255"/>
      <c r="D41" s="255"/>
      <c r="E41" s="255"/>
      <c r="F41" s="255"/>
      <c r="G41" s="255"/>
      <c r="H41" s="255"/>
      <c r="I41" s="256"/>
      <c r="J41" s="199">
        <f>SUM(J5:J40)</f>
        <v>6944.7099999999973</v>
      </c>
    </row>
    <row r="42" spans="1:19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00"/>
    </row>
    <row r="43" spans="1:19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00"/>
    </row>
    <row r="44" spans="1:19" ht="16.5" x14ac:dyDescent="0.25">
      <c r="A44" s="60" t="s">
        <v>156</v>
      </c>
      <c r="B44" s="156"/>
      <c r="C44" s="156"/>
      <c r="D44" s="20"/>
      <c r="E44" s="20"/>
      <c r="F44" s="21"/>
      <c r="G44" s="21"/>
      <c r="H44" s="21"/>
      <c r="I44" s="21"/>
      <c r="J44" s="200"/>
    </row>
    <row r="45" spans="1:19" ht="16.5" x14ac:dyDescent="0.25">
      <c r="A45" s="156"/>
      <c r="B45" s="156"/>
      <c r="C45" s="156"/>
      <c r="D45" s="20"/>
      <c r="E45" s="20"/>
      <c r="F45" s="21"/>
      <c r="G45" s="201"/>
      <c r="H45" s="21"/>
      <c r="I45" s="21"/>
      <c r="J45" s="200"/>
    </row>
    <row r="46" spans="1:19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9" s="235" customFormat="1" ht="22.5" customHeight="1" x14ac:dyDescent="0.2">
      <c r="A47" s="260" t="s">
        <v>24</v>
      </c>
      <c r="B47" s="261"/>
      <c r="C47" s="262"/>
      <c r="D47" s="268" t="s">
        <v>25</v>
      </c>
      <c r="E47" s="269"/>
      <c r="F47" s="269"/>
      <c r="G47" s="269"/>
      <c r="H47" s="270"/>
      <c r="I47" s="234" t="s">
        <v>5</v>
      </c>
      <c r="J47" s="29" t="s">
        <v>26</v>
      </c>
      <c r="L47" s="154"/>
      <c r="M47" s="153"/>
      <c r="N47" s="153"/>
      <c r="O47" s="153"/>
      <c r="P47" s="236"/>
      <c r="Q47" s="236"/>
      <c r="R47" s="236"/>
    </row>
    <row r="48" spans="1:19" s="235" customFormat="1" ht="22.5" customHeight="1" x14ac:dyDescent="0.2">
      <c r="A48" s="263"/>
      <c r="B48" s="264"/>
      <c r="C48" s="265"/>
      <c r="D48" s="234">
        <v>500</v>
      </c>
      <c r="E48" s="234">
        <v>220</v>
      </c>
      <c r="F48" s="234">
        <v>138</v>
      </c>
      <c r="G48" s="234" t="s">
        <v>13</v>
      </c>
      <c r="H48" s="233" t="s">
        <v>7</v>
      </c>
      <c r="I48" s="234" t="s">
        <v>27</v>
      </c>
      <c r="J48" s="32" t="s">
        <v>28</v>
      </c>
      <c r="L48" s="239"/>
      <c r="M48" s="238"/>
      <c r="N48" s="238"/>
      <c r="O48" s="238"/>
      <c r="P48" s="238"/>
      <c r="Q48" s="238"/>
      <c r="R48" s="238"/>
    </row>
    <row r="49" spans="1:25" ht="15" customHeight="1" x14ac:dyDescent="0.25">
      <c r="A49" s="202" t="s">
        <v>169</v>
      </c>
      <c r="B49" s="203"/>
      <c r="C49" s="204"/>
      <c r="D49" s="205">
        <v>39.47</v>
      </c>
      <c r="E49" s="205">
        <v>3958.7499999999995</v>
      </c>
      <c r="F49" s="205">
        <v>1283.4299999999998</v>
      </c>
      <c r="G49" s="205">
        <v>34</v>
      </c>
      <c r="H49" s="206"/>
      <c r="I49" s="205">
        <f t="shared" ref="I49:I71" si="0">+SUM(D49:H49)</f>
        <v>5315.65</v>
      </c>
      <c r="J49" s="207">
        <f>+I49/$I$72*100</f>
        <v>17.540738085202307</v>
      </c>
      <c r="L49" s="237"/>
      <c r="M49" s="238"/>
      <c r="N49" s="242"/>
      <c r="O49" s="242"/>
      <c r="P49" s="242"/>
      <c r="Q49" s="242"/>
      <c r="R49" s="242"/>
      <c r="S49" s="241"/>
      <c r="T49" s="209"/>
      <c r="U49" s="209"/>
      <c r="V49" s="209"/>
      <c r="W49" s="209"/>
      <c r="X49" s="209"/>
      <c r="Y49" s="209"/>
    </row>
    <row r="50" spans="1:25" ht="15" customHeight="1" x14ac:dyDescent="0.25">
      <c r="A50" s="210" t="s">
        <v>164</v>
      </c>
      <c r="B50" s="65"/>
      <c r="C50" s="211"/>
      <c r="D50" s="212">
        <v>2239.61</v>
      </c>
      <c r="E50" s="212">
        <v>1976.6499999999999</v>
      </c>
      <c r="F50" s="212">
        <v>59.52</v>
      </c>
      <c r="G50" s="212">
        <v>2.625</v>
      </c>
      <c r="H50" s="213"/>
      <c r="I50" s="212">
        <f t="shared" si="0"/>
        <v>4278.4050000000007</v>
      </c>
      <c r="J50" s="207">
        <f>+I50/$I$72*100</f>
        <v>14.118006551864775</v>
      </c>
      <c r="L50" s="237"/>
      <c r="M50" s="238"/>
      <c r="N50" s="242"/>
      <c r="O50" s="242"/>
      <c r="P50" s="242"/>
      <c r="Q50" s="242"/>
      <c r="R50" s="242"/>
      <c r="S50" s="241"/>
      <c r="T50" s="209"/>
      <c r="U50" s="209"/>
      <c r="V50" s="209"/>
      <c r="W50" s="209"/>
      <c r="X50" s="209"/>
      <c r="Y50" s="209"/>
    </row>
    <row r="51" spans="1:25" ht="15" customHeight="1" x14ac:dyDescent="0.25">
      <c r="A51" s="210" t="s">
        <v>167</v>
      </c>
      <c r="B51" s="65"/>
      <c r="C51" s="211"/>
      <c r="D51" s="212"/>
      <c r="E51" s="212">
        <v>735.73300000000006</v>
      </c>
      <c r="F51" s="212">
        <v>390.29999999999995</v>
      </c>
      <c r="G51" s="212"/>
      <c r="H51" s="213"/>
      <c r="I51" s="212">
        <f t="shared" si="0"/>
        <v>1126.0329999999999</v>
      </c>
      <c r="J51" s="207">
        <f>+I51/$I$72*100</f>
        <v>3.715716785020573</v>
      </c>
      <c r="L51" s="237"/>
      <c r="M51" s="238"/>
      <c r="N51" s="242"/>
      <c r="O51" s="242"/>
      <c r="P51" s="242"/>
      <c r="Q51" s="242"/>
      <c r="R51" s="242"/>
      <c r="S51" s="241"/>
      <c r="T51" s="209"/>
      <c r="U51" s="209"/>
      <c r="V51" s="209"/>
      <c r="W51" s="209"/>
      <c r="X51" s="209"/>
      <c r="Y51" s="209"/>
    </row>
    <row r="52" spans="1:25" ht="15" customHeight="1" x14ac:dyDescent="0.25">
      <c r="A52" s="210" t="s">
        <v>153</v>
      </c>
      <c r="B52" s="65"/>
      <c r="C52" s="211"/>
      <c r="D52" s="212"/>
      <c r="E52" s="212">
        <v>1038.33</v>
      </c>
      <c r="F52" s="212">
        <v>3.16</v>
      </c>
      <c r="G52" s="212"/>
      <c r="H52" s="213"/>
      <c r="I52" s="212">
        <f t="shared" si="0"/>
        <v>1041.49</v>
      </c>
      <c r="J52" s="207">
        <f>+I52/$I$72*100</f>
        <v>3.4367393090887011</v>
      </c>
      <c r="L52" s="237"/>
      <c r="M52" s="238"/>
      <c r="N52" s="242"/>
      <c r="O52" s="242"/>
      <c r="P52" s="242"/>
      <c r="Q52" s="242"/>
      <c r="R52" s="242"/>
      <c r="S52" s="241"/>
      <c r="T52" s="209"/>
      <c r="U52" s="209"/>
      <c r="V52" s="209"/>
      <c r="W52" s="209"/>
      <c r="X52" s="209"/>
      <c r="Y52" s="209"/>
    </row>
    <row r="53" spans="1:25" ht="15" customHeight="1" x14ac:dyDescent="0.25">
      <c r="A53" s="210" t="s">
        <v>176</v>
      </c>
      <c r="B53" s="65"/>
      <c r="C53" s="211"/>
      <c r="D53" s="212">
        <v>888.34</v>
      </c>
      <c r="E53" s="212">
        <v>59.580000000000005</v>
      </c>
      <c r="F53" s="212"/>
      <c r="G53" s="212"/>
      <c r="H53" s="213"/>
      <c r="I53" s="212">
        <f t="shared" si="0"/>
        <v>947.92000000000007</v>
      </c>
      <c r="J53" s="207">
        <f>+I53/$I$72*100</f>
        <v>3.1279742732732538</v>
      </c>
      <c r="L53" s="237"/>
      <c r="M53" s="238"/>
      <c r="N53" s="242"/>
      <c r="O53" s="242"/>
      <c r="P53" s="242"/>
      <c r="Q53" s="242"/>
      <c r="R53" s="242"/>
      <c r="S53" s="241"/>
      <c r="T53" s="209"/>
      <c r="U53" s="209"/>
      <c r="V53" s="209"/>
      <c r="W53" s="209"/>
      <c r="X53" s="209"/>
      <c r="Y53" s="209"/>
    </row>
    <row r="54" spans="1:25" ht="15" customHeight="1" x14ac:dyDescent="0.25">
      <c r="A54" s="210" t="s">
        <v>162</v>
      </c>
      <c r="B54" s="65"/>
      <c r="C54" s="211"/>
      <c r="D54" s="214"/>
      <c r="E54" s="212">
        <v>505.04000000000019</v>
      </c>
      <c r="F54" s="212">
        <v>86.45</v>
      </c>
      <c r="G54" s="212">
        <v>326.68</v>
      </c>
      <c r="H54" s="213"/>
      <c r="I54" s="212">
        <f t="shared" si="0"/>
        <v>918.1700000000003</v>
      </c>
      <c r="J54" s="207">
        <f>+I54/$I$72*100</f>
        <v>3.0298043489865223</v>
      </c>
      <c r="L54" s="237"/>
      <c r="M54" s="238"/>
      <c r="N54" s="242"/>
      <c r="O54" s="242"/>
      <c r="P54" s="242"/>
      <c r="Q54" s="242"/>
      <c r="R54" s="242"/>
      <c r="S54" s="241"/>
      <c r="T54" s="209"/>
      <c r="U54" s="209"/>
      <c r="V54" s="209"/>
      <c r="W54" s="209"/>
      <c r="X54" s="209"/>
      <c r="Y54" s="209"/>
    </row>
    <row r="55" spans="1:25" ht="15" customHeight="1" x14ac:dyDescent="0.25">
      <c r="A55" s="210" t="s">
        <v>161</v>
      </c>
      <c r="B55" s="65"/>
      <c r="C55" s="211"/>
      <c r="D55" s="214"/>
      <c r="E55" s="212">
        <v>365.24299999999994</v>
      </c>
      <c r="F55" s="212">
        <v>105.69300000000001</v>
      </c>
      <c r="G55" s="212"/>
      <c r="H55" s="213"/>
      <c r="I55" s="212">
        <f t="shared" si="0"/>
        <v>470.93599999999992</v>
      </c>
      <c r="J55" s="207">
        <f>+I55/$I$72*100</f>
        <v>1.5540084525679516</v>
      </c>
      <c r="L55" s="237"/>
      <c r="M55" s="238"/>
      <c r="N55" s="242"/>
      <c r="O55" s="242"/>
      <c r="P55" s="242"/>
      <c r="Q55" s="242"/>
      <c r="R55" s="242"/>
      <c r="S55" s="241"/>
      <c r="T55" s="209"/>
      <c r="U55" s="209"/>
      <c r="V55" s="209"/>
      <c r="W55" s="209"/>
      <c r="X55" s="209"/>
      <c r="Y55" s="209"/>
    </row>
    <row r="56" spans="1:25" ht="15" customHeight="1" x14ac:dyDescent="0.25">
      <c r="A56" s="210" t="s">
        <v>170</v>
      </c>
      <c r="B56" s="65"/>
      <c r="C56" s="211"/>
      <c r="D56" s="212"/>
      <c r="E56" s="212">
        <v>427.83</v>
      </c>
      <c r="F56" s="212"/>
      <c r="G56" s="212"/>
      <c r="H56" s="213"/>
      <c r="I56" s="212">
        <f t="shared" si="0"/>
        <v>427.83</v>
      </c>
      <c r="J56" s="207">
        <f>+I56/$I$72*100</f>
        <v>1.4117660069779054</v>
      </c>
      <c r="L56" s="237"/>
      <c r="M56" s="238"/>
      <c r="N56" s="242"/>
      <c r="O56" s="242"/>
      <c r="P56" s="242"/>
      <c r="Q56" s="242"/>
      <c r="R56" s="242"/>
      <c r="S56" s="241"/>
      <c r="T56" s="209"/>
      <c r="U56" s="209"/>
      <c r="V56" s="209"/>
      <c r="W56" s="209"/>
      <c r="X56" s="209"/>
      <c r="Y56" s="209"/>
    </row>
    <row r="57" spans="1:25" ht="15" customHeight="1" x14ac:dyDescent="0.25">
      <c r="A57" s="215" t="s">
        <v>173</v>
      </c>
      <c r="B57" s="216"/>
      <c r="C57" s="217"/>
      <c r="D57" s="212"/>
      <c r="E57" s="212">
        <v>402.4</v>
      </c>
      <c r="F57" s="212">
        <v>3.24</v>
      </c>
      <c r="G57" s="212"/>
      <c r="H57" s="213"/>
      <c r="I57" s="212">
        <f t="shared" si="0"/>
        <v>405.64</v>
      </c>
      <c r="J57" s="207">
        <f>+I57/$I$72*100</f>
        <v>1.3385427928628604</v>
      </c>
      <c r="L57" s="237"/>
      <c r="M57" s="238"/>
      <c r="N57" s="242"/>
      <c r="O57" s="242"/>
      <c r="P57" s="242"/>
      <c r="Q57" s="242"/>
      <c r="R57" s="242"/>
      <c r="S57" s="241"/>
      <c r="T57" s="209"/>
      <c r="U57" s="209"/>
      <c r="V57" s="209"/>
      <c r="W57" s="209"/>
      <c r="X57" s="209"/>
      <c r="Y57" s="209"/>
    </row>
    <row r="58" spans="1:25" ht="15" customHeight="1" x14ac:dyDescent="0.25">
      <c r="A58" s="210" t="s">
        <v>66</v>
      </c>
      <c r="B58" s="65"/>
      <c r="C58" s="211"/>
      <c r="D58" s="212"/>
      <c r="E58" s="212">
        <v>263.94</v>
      </c>
      <c r="F58" s="212"/>
      <c r="G58" s="212"/>
      <c r="H58" s="213"/>
      <c r="I58" s="212">
        <f t="shared" si="0"/>
        <v>263.94</v>
      </c>
      <c r="J58" s="207">
        <f>+I58/$I$72*100</f>
        <v>0.87095696861311345</v>
      </c>
      <c r="L58" s="237"/>
      <c r="M58" s="238"/>
      <c r="N58" s="242"/>
      <c r="O58" s="242"/>
      <c r="P58" s="242"/>
      <c r="Q58" s="242"/>
      <c r="R58" s="242"/>
      <c r="S58" s="241"/>
      <c r="T58" s="209"/>
      <c r="U58" s="209"/>
      <c r="V58" s="209"/>
      <c r="W58" s="209"/>
      <c r="X58" s="209"/>
      <c r="Y58" s="209"/>
    </row>
    <row r="59" spans="1:25" ht="15" customHeight="1" x14ac:dyDescent="0.25">
      <c r="A59" s="210" t="s">
        <v>165</v>
      </c>
      <c r="B59" s="65"/>
      <c r="C59" s="211"/>
      <c r="D59" s="212"/>
      <c r="E59" s="212"/>
      <c r="F59" s="212"/>
      <c r="G59" s="212">
        <v>240.93</v>
      </c>
      <c r="H59" s="213">
        <v>19.670000000000002</v>
      </c>
      <c r="I59" s="212">
        <f t="shared" si="0"/>
        <v>260.60000000000002</v>
      </c>
      <c r="J59" s="207">
        <f>+I59/$I$72*100</f>
        <v>0.85993553845789727</v>
      </c>
      <c r="L59" s="237"/>
      <c r="M59" s="238"/>
      <c r="N59" s="242"/>
      <c r="O59" s="242"/>
      <c r="P59" s="242"/>
      <c r="Q59" s="242"/>
      <c r="R59" s="242"/>
      <c r="S59" s="241"/>
      <c r="T59" s="209"/>
      <c r="U59" s="209"/>
      <c r="V59" s="209"/>
      <c r="W59" s="209"/>
      <c r="X59" s="209"/>
      <c r="Y59" s="209"/>
    </row>
    <row r="60" spans="1:25" ht="15" customHeight="1" x14ac:dyDescent="0.25">
      <c r="A60" s="210" t="s">
        <v>159</v>
      </c>
      <c r="B60" s="65"/>
      <c r="C60" s="211"/>
      <c r="D60" s="212"/>
      <c r="E60" s="212"/>
      <c r="F60" s="212">
        <v>181.31</v>
      </c>
      <c r="G60" s="212"/>
      <c r="H60" s="213"/>
      <c r="I60" s="212">
        <f t="shared" si="0"/>
        <v>181.31</v>
      </c>
      <c r="J60" s="207">
        <f>+I60/$I$72*100</f>
        <v>0.59829206630008192</v>
      </c>
      <c r="L60" s="237"/>
      <c r="M60" s="238"/>
      <c r="N60" s="242"/>
      <c r="O60" s="242"/>
      <c r="P60" s="242"/>
      <c r="Q60" s="242"/>
      <c r="R60" s="242"/>
      <c r="S60" s="241"/>
      <c r="T60" s="209"/>
      <c r="U60" s="209"/>
      <c r="V60" s="209"/>
      <c r="W60" s="209"/>
      <c r="X60" s="209"/>
      <c r="Y60" s="209"/>
    </row>
    <row r="61" spans="1:25" ht="15" customHeight="1" x14ac:dyDescent="0.25">
      <c r="A61" s="210" t="s">
        <v>179</v>
      </c>
      <c r="B61" s="65"/>
      <c r="C61" s="211"/>
      <c r="D61" s="212"/>
      <c r="E61" s="212"/>
      <c r="F61" s="212">
        <v>132.69999999999999</v>
      </c>
      <c r="G61" s="212"/>
      <c r="H61" s="213"/>
      <c r="I61" s="212">
        <f t="shared" si="0"/>
        <v>132.69999999999999</v>
      </c>
      <c r="J61" s="207">
        <f>+I61/$I$72*100</f>
        <v>0.43788735975964288</v>
      </c>
      <c r="L61" s="237"/>
      <c r="M61" s="238"/>
      <c r="N61" s="242"/>
      <c r="O61" s="242"/>
      <c r="P61" s="242"/>
      <c r="Q61" s="242"/>
      <c r="R61" s="242"/>
      <c r="S61" s="241"/>
      <c r="T61" s="209"/>
      <c r="U61" s="209"/>
      <c r="V61" s="209"/>
      <c r="W61" s="209"/>
      <c r="X61" s="209"/>
      <c r="Y61" s="209"/>
    </row>
    <row r="62" spans="1:25" ht="15" customHeight="1" x14ac:dyDescent="0.25">
      <c r="A62" s="215" t="s">
        <v>172</v>
      </c>
      <c r="B62" s="216"/>
      <c r="C62" s="217"/>
      <c r="D62" s="212"/>
      <c r="E62" s="212">
        <v>128.78</v>
      </c>
      <c r="F62" s="212"/>
      <c r="G62" s="212"/>
      <c r="H62" s="213"/>
      <c r="I62" s="212">
        <f t="shared" si="0"/>
        <v>128.78</v>
      </c>
      <c r="J62" s="207">
        <f>+I62/$I$72*100</f>
        <v>0.42495202855950881</v>
      </c>
      <c r="L62" s="237"/>
      <c r="M62" s="238"/>
      <c r="N62" s="242"/>
      <c r="O62" s="242"/>
      <c r="P62" s="242"/>
      <c r="Q62" s="242"/>
      <c r="R62" s="242"/>
      <c r="S62" s="241"/>
      <c r="T62" s="209"/>
      <c r="U62" s="209"/>
      <c r="V62" s="209"/>
      <c r="W62" s="209"/>
      <c r="X62" s="209"/>
      <c r="Y62" s="209"/>
    </row>
    <row r="63" spans="1:25" ht="15" customHeight="1" x14ac:dyDescent="0.25">
      <c r="A63" s="215" t="s">
        <v>190</v>
      </c>
      <c r="B63" s="216"/>
      <c r="C63" s="217"/>
      <c r="D63" s="212"/>
      <c r="E63" s="212">
        <v>128.68</v>
      </c>
      <c r="F63" s="212"/>
      <c r="G63" s="212"/>
      <c r="H63" s="213"/>
      <c r="I63" s="212">
        <f t="shared" ref="I63" si="1">+SUM(D63:H63)</f>
        <v>128.68</v>
      </c>
      <c r="J63" s="207">
        <f>+I63/$I$72*100</f>
        <v>0.42462204562072997</v>
      </c>
      <c r="L63" s="237"/>
      <c r="M63" s="238"/>
      <c r="N63" s="242"/>
      <c r="O63" s="242"/>
      <c r="P63" s="242"/>
      <c r="Q63" s="242"/>
      <c r="R63" s="242"/>
      <c r="S63" s="241"/>
      <c r="T63" s="209"/>
      <c r="U63" s="209"/>
      <c r="V63" s="209"/>
      <c r="W63" s="209"/>
      <c r="X63" s="209"/>
      <c r="Y63" s="209"/>
    </row>
    <row r="64" spans="1:25" ht="15" customHeight="1" x14ac:dyDescent="0.25">
      <c r="A64" s="215" t="s">
        <v>171</v>
      </c>
      <c r="B64" s="216"/>
      <c r="C64" s="217"/>
      <c r="D64" s="214"/>
      <c r="E64" s="212">
        <v>110.65</v>
      </c>
      <c r="F64" s="212">
        <v>4.5756600000000001</v>
      </c>
      <c r="G64" s="212"/>
      <c r="H64" s="213"/>
      <c r="I64" s="212">
        <f t="shared" si="0"/>
        <v>115.22566</v>
      </c>
      <c r="J64" s="207">
        <f>+I64/$I$72*100</f>
        <v>0.3802250190954205</v>
      </c>
      <c r="L64" s="237"/>
      <c r="M64" s="238"/>
      <c r="N64" s="242"/>
      <c r="O64" s="242"/>
      <c r="P64" s="242"/>
      <c r="Q64" s="242"/>
      <c r="R64" s="242"/>
      <c r="S64" s="241"/>
      <c r="T64" s="209"/>
      <c r="U64" s="209"/>
      <c r="V64" s="209"/>
      <c r="W64" s="209"/>
      <c r="X64" s="209"/>
      <c r="Y64" s="209"/>
    </row>
    <row r="65" spans="1:25" ht="15" customHeight="1" x14ac:dyDescent="0.25">
      <c r="A65" s="210" t="s">
        <v>40</v>
      </c>
      <c r="B65" s="65"/>
      <c r="C65" s="211"/>
      <c r="D65" s="214"/>
      <c r="E65" s="212">
        <v>113.48</v>
      </c>
      <c r="F65" s="212"/>
      <c r="G65" s="212"/>
      <c r="H65" s="213"/>
      <c r="I65" s="212">
        <f t="shared" si="0"/>
        <v>113.48</v>
      </c>
      <c r="J65" s="207">
        <f>+I65/$I$72*100</f>
        <v>0.37446463892633225</v>
      </c>
      <c r="L65" s="237"/>
      <c r="M65" s="238"/>
      <c r="N65" s="242"/>
      <c r="O65" s="242"/>
      <c r="P65" s="242"/>
      <c r="Q65" s="242"/>
      <c r="R65" s="242"/>
      <c r="S65" s="241"/>
      <c r="T65" s="209"/>
      <c r="U65" s="209"/>
      <c r="V65" s="209"/>
      <c r="W65" s="209"/>
      <c r="X65" s="209"/>
      <c r="Y65" s="209"/>
    </row>
    <row r="66" spans="1:25" ht="15" customHeight="1" x14ac:dyDescent="0.25">
      <c r="A66" s="210" t="s">
        <v>174</v>
      </c>
      <c r="B66" s="65"/>
      <c r="C66" s="211"/>
      <c r="D66" s="214"/>
      <c r="E66" s="212"/>
      <c r="F66" s="212"/>
      <c r="G66" s="212">
        <v>52.4</v>
      </c>
      <c r="H66" s="213"/>
      <c r="I66" s="212">
        <f t="shared" si="0"/>
        <v>52.4</v>
      </c>
      <c r="J66" s="207">
        <f>+I66/$I$72*100</f>
        <v>0.17291105992016045</v>
      </c>
      <c r="L66" s="237"/>
      <c r="M66" s="238"/>
      <c r="N66" s="242"/>
      <c r="O66" s="242"/>
      <c r="P66" s="242"/>
      <c r="Q66" s="242"/>
      <c r="R66" s="242"/>
      <c r="S66" s="241"/>
      <c r="T66" s="209"/>
      <c r="U66" s="209"/>
      <c r="V66" s="209"/>
      <c r="W66" s="209"/>
      <c r="X66" s="209"/>
      <c r="Y66" s="209"/>
    </row>
    <row r="67" spans="1:25" ht="15" customHeight="1" x14ac:dyDescent="0.25">
      <c r="A67" s="210" t="s">
        <v>166</v>
      </c>
      <c r="B67" s="65"/>
      <c r="C67" s="211"/>
      <c r="D67" s="214"/>
      <c r="E67" s="212">
        <v>2</v>
      </c>
      <c r="F67" s="212"/>
      <c r="G67" s="212">
        <v>32.760000000000005</v>
      </c>
      <c r="H67" s="213"/>
      <c r="I67" s="212">
        <f t="shared" si="0"/>
        <v>34.760000000000005</v>
      </c>
      <c r="J67" s="207">
        <f>+I67/$I$72*100</f>
        <v>0.11470206951955683</v>
      </c>
      <c r="L67" s="237"/>
      <c r="M67" s="238"/>
      <c r="N67" s="242"/>
      <c r="O67" s="242"/>
      <c r="P67" s="242"/>
      <c r="Q67" s="242"/>
      <c r="R67" s="242"/>
      <c r="S67" s="241"/>
      <c r="T67" s="209"/>
      <c r="U67" s="209"/>
      <c r="V67" s="209"/>
      <c r="W67" s="209"/>
      <c r="X67" s="209"/>
      <c r="Y67" s="209"/>
    </row>
    <row r="68" spans="1:25" ht="15" customHeight="1" x14ac:dyDescent="0.25">
      <c r="A68" s="210" t="s">
        <v>160</v>
      </c>
      <c r="B68" s="65"/>
      <c r="C68" s="211"/>
      <c r="D68" s="214"/>
      <c r="E68" s="212">
        <v>33.9</v>
      </c>
      <c r="F68" s="212"/>
      <c r="G68" s="212"/>
      <c r="H68" s="213"/>
      <c r="I68" s="212">
        <f t="shared" si="0"/>
        <v>33.9</v>
      </c>
      <c r="J68" s="207">
        <f>+I68/$I$72*100</f>
        <v>0.111864216246058</v>
      </c>
      <c r="L68" s="237"/>
      <c r="M68" s="238"/>
      <c r="N68" s="242"/>
      <c r="O68" s="242"/>
      <c r="P68" s="242"/>
      <c r="Q68" s="242"/>
      <c r="R68" s="242"/>
      <c r="S68" s="241"/>
      <c r="T68" s="209"/>
      <c r="U68" s="209"/>
      <c r="V68" s="209"/>
      <c r="W68" s="209"/>
      <c r="X68" s="209"/>
      <c r="Y68" s="209"/>
    </row>
    <row r="69" spans="1:25" ht="15" customHeight="1" x14ac:dyDescent="0.25">
      <c r="A69" s="210" t="s">
        <v>168</v>
      </c>
      <c r="B69" s="65"/>
      <c r="C69" s="211"/>
      <c r="D69" s="214"/>
      <c r="E69" s="212">
        <v>18.399999999999999</v>
      </c>
      <c r="F69" s="212"/>
      <c r="G69" s="212"/>
      <c r="H69" s="213"/>
      <c r="I69" s="212">
        <f t="shared" si="0"/>
        <v>18.399999999999999</v>
      </c>
      <c r="J69" s="207">
        <f>+I69/$I$72*100</f>
        <v>6.0716860735323515E-2</v>
      </c>
      <c r="L69" s="237"/>
      <c r="M69" s="238"/>
      <c r="N69" s="242"/>
      <c r="O69" s="242"/>
      <c r="P69" s="242"/>
      <c r="Q69" s="242"/>
      <c r="R69" s="242"/>
      <c r="S69" s="241"/>
      <c r="T69" s="209"/>
      <c r="U69" s="209"/>
      <c r="V69" s="209"/>
      <c r="W69" s="209"/>
      <c r="X69" s="209"/>
      <c r="Y69" s="209"/>
    </row>
    <row r="70" spans="1:25" ht="15" customHeight="1" x14ac:dyDescent="0.25">
      <c r="A70" s="210" t="s">
        <v>163</v>
      </c>
      <c r="B70" s="65"/>
      <c r="C70" s="211"/>
      <c r="D70" s="214"/>
      <c r="E70" s="212">
        <v>10.89</v>
      </c>
      <c r="F70" s="212"/>
      <c r="G70" s="212"/>
      <c r="H70" s="213"/>
      <c r="I70" s="212">
        <f t="shared" si="0"/>
        <v>10.89</v>
      </c>
      <c r="J70" s="207">
        <f>+I70/$I$72*100</f>
        <v>3.5935142033025717E-2</v>
      </c>
      <c r="L70" s="237"/>
      <c r="M70" s="238"/>
      <c r="N70" s="242"/>
      <c r="O70" s="242"/>
      <c r="P70" s="242"/>
      <c r="Q70" s="242"/>
      <c r="R70" s="242"/>
      <c r="S70" s="241"/>
      <c r="T70" s="209"/>
      <c r="U70" s="209"/>
      <c r="V70" s="209"/>
      <c r="W70" s="209"/>
      <c r="X70" s="209"/>
      <c r="Y70" s="209"/>
    </row>
    <row r="71" spans="1:25" ht="15" customHeight="1" x14ac:dyDescent="0.25">
      <c r="A71" s="257" t="s">
        <v>41</v>
      </c>
      <c r="B71" s="258"/>
      <c r="C71" s="259"/>
      <c r="D71" s="218">
        <f>+D72-SUM(D49:D70)</f>
        <v>132.80000000000018</v>
      </c>
      <c r="E71" s="219">
        <f>+E72-SUM(E49:E70)</f>
        <v>1381.8306599999996</v>
      </c>
      <c r="F71" s="219">
        <f>+F72-SUM(F49:F70)</f>
        <v>2752.1519000000012</v>
      </c>
      <c r="G71" s="219">
        <f>+G72-SUM(G49:G70)</f>
        <v>6897.4600309999969</v>
      </c>
      <c r="H71" s="220">
        <f>+H72-SUM(H49:H70)</f>
        <v>2733.2148200000006</v>
      </c>
      <c r="I71" s="219">
        <f t="shared" si="0"/>
        <v>13897.457410999999</v>
      </c>
      <c r="J71" s="221">
        <f>+I71/$I$72*100</f>
        <v>45.859238380368303</v>
      </c>
      <c r="L71" s="237"/>
      <c r="M71" s="240"/>
      <c r="N71" s="243"/>
      <c r="O71" s="243"/>
      <c r="P71" s="243"/>
      <c r="Q71" s="243"/>
      <c r="R71" s="243"/>
      <c r="S71" s="241"/>
    </row>
    <row r="72" spans="1:25" ht="15" customHeight="1" x14ac:dyDescent="0.25">
      <c r="A72" s="222" t="s">
        <v>29</v>
      </c>
      <c r="B72" s="222"/>
      <c r="C72" s="222"/>
      <c r="D72" s="223">
        <f>+'4.2'!G40</f>
        <v>3300.2200000000003</v>
      </c>
      <c r="E72" s="223">
        <f>+'4.2'!G42</f>
        <v>11662.106659999999</v>
      </c>
      <c r="F72" s="223">
        <f>+'4.2'!G44</f>
        <v>5002.5305600000011</v>
      </c>
      <c r="G72" s="223">
        <f>+'4.2'!G46</f>
        <v>7586.8550309999973</v>
      </c>
      <c r="H72" s="223">
        <f>+'4.2'!G48</f>
        <v>2752.8848200000007</v>
      </c>
      <c r="I72" s="223">
        <f>+SUM(I49:I71)</f>
        <v>30304.597071</v>
      </c>
      <c r="J72" s="224">
        <f>+SUM(J49:J71)</f>
        <v>100</v>
      </c>
      <c r="M72" s="104" t="s">
        <v>6</v>
      </c>
      <c r="N72" s="225">
        <v>2882.96</v>
      </c>
      <c r="O72" s="225">
        <v>11523.636660000013</v>
      </c>
      <c r="P72" s="225">
        <v>5002.5305600000011</v>
      </c>
      <c r="Q72" s="225">
        <v>7499.7850309999967</v>
      </c>
      <c r="R72" s="225">
        <v>2752.8848200000007</v>
      </c>
      <c r="S72" s="208"/>
      <c r="T72" s="209"/>
      <c r="U72" s="209"/>
      <c r="V72" s="209"/>
      <c r="W72" s="209"/>
      <c r="X72" s="209"/>
      <c r="Y72" s="209"/>
    </row>
    <row r="73" spans="1:25" ht="16.5" customHeight="1" x14ac:dyDescent="0.25">
      <c r="A73" s="197" t="s">
        <v>185</v>
      </c>
      <c r="B73" s="197"/>
      <c r="D73" s="226"/>
      <c r="E73" s="226"/>
      <c r="F73" s="226"/>
      <c r="G73" s="226"/>
      <c r="H73" s="226"/>
      <c r="I73" s="36"/>
      <c r="J73" s="226"/>
      <c r="P73" s="104"/>
      <c r="Q73" s="104"/>
      <c r="R73" s="104"/>
      <c r="S73" s="104"/>
      <c r="T73" s="227"/>
    </row>
    <row r="74" spans="1:25" x14ac:dyDescent="0.25">
      <c r="A74" s="228"/>
      <c r="B74" s="228"/>
      <c r="E74" s="226"/>
      <c r="F74" s="226"/>
      <c r="G74" s="226"/>
      <c r="H74" s="226"/>
      <c r="I74" s="226"/>
      <c r="J74" s="226"/>
      <c r="K74" s="226"/>
      <c r="L74" s="101"/>
      <c r="T74" s="227"/>
    </row>
    <row r="75" spans="1:25" x14ac:dyDescent="0.25">
      <c r="A75" s="228"/>
    </row>
    <row r="80" spans="1:25" x14ac:dyDescent="0.25">
      <c r="L80" s="23" t="s">
        <v>20</v>
      </c>
      <c r="M80" s="229">
        <f t="shared" ref="M80:M87" si="2">I49</f>
        <v>5315.65</v>
      </c>
      <c r="N80" s="230">
        <f>+M80/$M$89</f>
        <v>0.17540738085202309</v>
      </c>
    </row>
    <row r="81" spans="12:14" x14ac:dyDescent="0.25">
      <c r="L81" s="23" t="s">
        <v>21</v>
      </c>
      <c r="M81" s="229">
        <f t="shared" si="2"/>
        <v>4278.4050000000007</v>
      </c>
      <c r="N81" s="230">
        <f t="shared" ref="N81:N88" si="3">+M81/$M$89</f>
        <v>0.14118006551864776</v>
      </c>
    </row>
    <row r="82" spans="12:14" x14ac:dyDescent="0.25">
      <c r="L82" s="23" t="s">
        <v>181</v>
      </c>
      <c r="M82" s="229">
        <f t="shared" si="2"/>
        <v>1126.0329999999999</v>
      </c>
      <c r="N82" s="230">
        <f t="shared" si="3"/>
        <v>3.715716785020573E-2</v>
      </c>
    </row>
    <row r="83" spans="12:14" x14ac:dyDescent="0.25">
      <c r="L83" s="23" t="s">
        <v>80</v>
      </c>
      <c r="M83" s="229">
        <f t="shared" si="2"/>
        <v>1041.49</v>
      </c>
      <c r="N83" s="230">
        <f t="shared" si="3"/>
        <v>3.4367393090887009E-2</v>
      </c>
    </row>
    <row r="84" spans="12:14" x14ac:dyDescent="0.25">
      <c r="L84" s="23" t="s">
        <v>177</v>
      </c>
      <c r="M84" s="229">
        <f t="shared" si="2"/>
        <v>947.92000000000007</v>
      </c>
      <c r="N84" s="230">
        <f t="shared" si="3"/>
        <v>3.1279742732732541E-2</v>
      </c>
    </row>
    <row r="85" spans="12:14" x14ac:dyDescent="0.25">
      <c r="L85" s="23" t="s">
        <v>84</v>
      </c>
      <c r="M85" s="229">
        <f t="shared" si="2"/>
        <v>918.1700000000003</v>
      </c>
      <c r="N85" s="230">
        <f t="shared" si="3"/>
        <v>3.0298043489865228E-2</v>
      </c>
    </row>
    <row r="86" spans="12:14" x14ac:dyDescent="0.25">
      <c r="L86" s="23" t="s">
        <v>88</v>
      </c>
      <c r="M86" s="229">
        <f t="shared" si="2"/>
        <v>470.93599999999992</v>
      </c>
      <c r="N86" s="230">
        <f t="shared" si="3"/>
        <v>1.5540084525679518E-2</v>
      </c>
    </row>
    <row r="87" spans="12:14" x14ac:dyDescent="0.25">
      <c r="L87" s="23" t="s">
        <v>23</v>
      </c>
      <c r="M87" s="229">
        <f t="shared" si="2"/>
        <v>427.83</v>
      </c>
      <c r="N87" s="230">
        <f t="shared" si="3"/>
        <v>1.4117660069779056E-2</v>
      </c>
    </row>
    <row r="88" spans="12:14" x14ac:dyDescent="0.25">
      <c r="L88" s="23" t="s">
        <v>43</v>
      </c>
      <c r="M88" s="229">
        <f>SUM(I57:I71)</f>
        <v>15778.163070999999</v>
      </c>
      <c r="N88" s="230">
        <f t="shared" si="3"/>
        <v>0.52065246187018011</v>
      </c>
    </row>
    <row r="89" spans="12:14" x14ac:dyDescent="0.25">
      <c r="L89" s="231" t="s">
        <v>6</v>
      </c>
      <c r="M89" s="229">
        <f>SUM(M80:M88)</f>
        <v>30304.597070999997</v>
      </c>
      <c r="N89" s="230">
        <f>SUM(N80:N88)</f>
        <v>1</v>
      </c>
    </row>
    <row r="95" spans="12:14" ht="23.25" customHeight="1" x14ac:dyDescent="0.25"/>
    <row r="96" spans="12:14" ht="41.25" customHeight="1" x14ac:dyDescent="0.25"/>
    <row r="97" spans="18:18" x14ac:dyDescent="0.25">
      <c r="R97" s="232"/>
    </row>
  </sheetData>
  <mergeCells count="12">
    <mergeCell ref="J3:J4"/>
    <mergeCell ref="B41:I41"/>
    <mergeCell ref="A71:C71"/>
    <mergeCell ref="A47:C48"/>
    <mergeCell ref="H3:H4"/>
    <mergeCell ref="I3:I4"/>
    <mergeCell ref="B3:B4"/>
    <mergeCell ref="C3:E3"/>
    <mergeCell ref="D4:E4"/>
    <mergeCell ref="F3:F4"/>
    <mergeCell ref="G3:G4"/>
    <mergeCell ref="D47:H47"/>
  </mergeCells>
  <pageMargins left="0.78740157480314965" right="0.59055118110236227" top="0.78740157480314965" bottom="0.39370078740157483" header="0" footer="0"/>
  <pageSetup paperSize="9" scale="63" fitToHeight="2" orientation="portrait" r:id="rId1"/>
  <headerFooter alignWithMargins="0"/>
  <rowBreaks count="1" manualBreakCount="1">
    <brk id="7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4.1</vt:lpstr>
      <vt:lpstr>4.2</vt:lpstr>
      <vt:lpstr>4.3</vt:lpstr>
      <vt:lpstr>4.4</vt:lpstr>
      <vt:lpstr>'4.1'!Área_de_impresión</vt:lpstr>
      <vt:lpstr>'4.2'!Área_de_impresión</vt:lpstr>
      <vt:lpstr>'4.3'!Área_de_impresión</vt:lpstr>
      <vt:lpstr>'4.4'!Área_de_impresión</vt:lpstr>
    </vt:vector>
  </TitlesOfParts>
  <Company>MEM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Neyra Vilca, Anival Wenceslao</dc:creator>
  <cp:lastModifiedBy>Neyra Vilca Anival Wenceslao</cp:lastModifiedBy>
  <cp:lastPrinted>2025-01-22T22:15:41Z</cp:lastPrinted>
  <dcterms:created xsi:type="dcterms:W3CDTF">2002-08-06T22:37:04Z</dcterms:created>
  <dcterms:modified xsi:type="dcterms:W3CDTF">2025-01-23T21:41:07Z</dcterms:modified>
</cp:coreProperties>
</file>