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ml.chartshapes+xml"/>
  <Override PartName="/xl/charts/chart8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ml.chartshapes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Y:\dpe\DOC_DIFUSION\ANUARIOS\ANUARIO 2023\06. Capitulo 6 Trabajadores 2023\"/>
    </mc:Choice>
  </mc:AlternateContent>
  <xr:revisionPtr revIDLastSave="0" documentId="13_ncr:1_{7B7BE09C-B7AA-49B2-9590-613773E85DB8}" xr6:coauthVersionLast="47" xr6:coauthVersionMax="47" xr10:uidLastSave="{00000000-0000-0000-0000-000000000000}"/>
  <bookViews>
    <workbookView xWindow="-120" yWindow="-120" windowWidth="38640" windowHeight="15840" tabRatio="807" xr2:uid="{00000000-000D-0000-FFFF-FFFF00000000}"/>
  </bookViews>
  <sheets>
    <sheet name="6.1 y 6.2" sheetId="11024" r:id="rId1"/>
    <sheet name="6.3" sheetId="11025" r:id="rId2"/>
    <sheet name="6.4" sheetId="11020" r:id="rId3"/>
    <sheet name="6.4.2 y 6.5" sheetId="11021" r:id="rId4"/>
    <sheet name="6.6" sheetId="11023" r:id="rId5"/>
  </sheets>
  <externalReferences>
    <externalReference r:id="rId6"/>
  </externalReferences>
  <definedNames>
    <definedName name="_xlnm._FilterDatabase" localSheetId="2" hidden="1">'6.4'!$B$5:$Q$78</definedName>
    <definedName name="_xlnm._FilterDatabase" localSheetId="3" hidden="1">'6.4.2 y 6.5'!$B$3:$Q$20</definedName>
    <definedName name="_xlnm._FilterDatabase" localSheetId="4" hidden="1">'6.6'!$A$3:$L$29</definedName>
    <definedName name="AMAZONAS">#REF!</definedName>
    <definedName name="ANCASH">#REF!</definedName>
    <definedName name="APURIMAC">#REF!</definedName>
    <definedName name="_xlnm.Print_Area" localSheetId="0">'6.1 y 6.2'!$A$1:$F$59</definedName>
    <definedName name="_xlnm.Print_Area" localSheetId="1">'6.3'!$A$1:$F$55</definedName>
    <definedName name="_xlnm.Print_Area" localSheetId="2">'6.4'!$A$1:$Q$133</definedName>
    <definedName name="_xlnm.Print_Area" localSheetId="3">'6.4.2 y 6.5'!$A$1:$R$96</definedName>
    <definedName name="_xlnm.Print_Area" localSheetId="4">'6.6'!$A$1:$P$96</definedName>
    <definedName name="AREQUIPA">#REF!</definedName>
    <definedName name="AYACUCHO" localSheetId="1">[1]X_DEPA!#REF!</definedName>
    <definedName name="AYACUCHO">[1]X_DEPA!#REF!</definedName>
    <definedName name="CAJAMARCA">#REF!</definedName>
    <definedName name="CUSCO">#REF!</definedName>
    <definedName name="fre">[1]X_DEPA!#REF!</definedName>
    <definedName name="HUANCAVELICA">#REF!</definedName>
    <definedName name="HUANUCO">#REF!</definedName>
    <definedName name="ICA">#REF!</definedName>
    <definedName name="JUNIN">#REF!</definedName>
    <definedName name="LA_LIBERTAD">#REF!</definedName>
    <definedName name="LAMBAYEQUE">#REF!</definedName>
    <definedName name="LIMA">#REF!</definedName>
    <definedName name="LIMA_I" localSheetId="1">[1]X_DEPA!#REF!</definedName>
    <definedName name="LIMA_I">[1]X_DEPA!#REF!</definedName>
    <definedName name="LIMA_II" localSheetId="1">[1]X_DEPA!#REF!</definedName>
    <definedName name="LIMA_II">[1]X_DEPA!#REF!</definedName>
    <definedName name="LORETO">#REF!</definedName>
    <definedName name="MADRE_DIOS">#REF!</definedName>
    <definedName name="MOQUEGUA">#REF!</definedName>
    <definedName name="PASCO">#REF!</definedName>
    <definedName name="PIURA">#REF!</definedName>
    <definedName name="PIURA_I" localSheetId="1">[1]X_DEPA!#REF!</definedName>
    <definedName name="PIURA_I">[1]X_DEPA!#REF!</definedName>
    <definedName name="PUNO">#REF!</definedName>
    <definedName name="SAN_MARTIN">#REF!</definedName>
    <definedName name="TACNA">#REF!</definedName>
    <definedName name="TOTAL">#REF!</definedName>
    <definedName name="TUMBES">#REF!</definedName>
    <definedName name="UCAYALI">#REF!</definedName>
  </definedNames>
  <calcPr calcId="181029"/>
</workbook>
</file>

<file path=xl/calcChain.xml><?xml version="1.0" encoding="utf-8"?>
<calcChain xmlns="http://schemas.openxmlformats.org/spreadsheetml/2006/main">
  <c r="M22" i="11023" l="1"/>
  <c r="O22" i="11023"/>
  <c r="J72" i="11021"/>
  <c r="L50" i="11021"/>
  <c r="H65" i="11021" l="1"/>
  <c r="B52" i="11021"/>
  <c r="B53" i="11021" s="1"/>
  <c r="B54" i="11021" s="1"/>
  <c r="B55" i="11021" s="1"/>
  <c r="B56" i="11021" s="1"/>
  <c r="B57" i="11021" s="1"/>
  <c r="B58" i="11021" s="1"/>
  <c r="B59" i="11021" s="1"/>
  <c r="B60" i="11021" s="1"/>
  <c r="B61" i="11021" s="1"/>
  <c r="B62" i="11021" s="1"/>
  <c r="B63" i="11021" s="1"/>
  <c r="B64" i="11021" s="1"/>
  <c r="B65" i="11021" s="1"/>
  <c r="B66" i="11021" s="1"/>
  <c r="B67" i="11021" s="1"/>
  <c r="B68" i="11021" s="1"/>
  <c r="B69" i="11021" s="1"/>
  <c r="B70" i="11021" s="1"/>
  <c r="B71" i="11021" s="1"/>
  <c r="B51" i="11021"/>
  <c r="N78" i="11020" l="1"/>
  <c r="P78" i="11020"/>
  <c r="L19" i="11021"/>
  <c r="J19" i="11021"/>
  <c r="L18" i="11021"/>
  <c r="J18" i="11021"/>
  <c r="L17" i="11021"/>
  <c r="J17" i="11021"/>
  <c r="L16" i="11021"/>
  <c r="J16" i="11021"/>
  <c r="L15" i="11021"/>
  <c r="J15" i="11021"/>
  <c r="L14" i="11021"/>
  <c r="J14" i="11021"/>
  <c r="L13" i="11021"/>
  <c r="J13" i="11021"/>
  <c r="L12" i="11021"/>
  <c r="J12" i="11021"/>
  <c r="L11" i="11021"/>
  <c r="J11" i="11021"/>
  <c r="L10" i="11021"/>
  <c r="J10" i="11021"/>
  <c r="L9" i="11021"/>
  <c r="J9" i="11021"/>
  <c r="L8" i="11021"/>
  <c r="J8" i="11021"/>
  <c r="L7" i="11021"/>
  <c r="J7" i="11021"/>
  <c r="L6" i="11021"/>
  <c r="J6" i="11021"/>
  <c r="L5" i="11021"/>
  <c r="J5" i="11021"/>
  <c r="H10" i="11021"/>
  <c r="H14" i="11021"/>
  <c r="H16" i="11021"/>
  <c r="F17" i="11021"/>
  <c r="F16" i="11021"/>
  <c r="F15" i="11021"/>
  <c r="F13" i="11021"/>
  <c r="F11" i="11021"/>
  <c r="H11" i="11021" s="1"/>
  <c r="F7" i="11021"/>
  <c r="F6" i="11021"/>
  <c r="D19" i="11021"/>
  <c r="H19" i="11021" s="1"/>
  <c r="D18" i="11021"/>
  <c r="H18" i="11021" s="1"/>
  <c r="D17" i="11021"/>
  <c r="H17" i="11021" s="1"/>
  <c r="D16" i="11021"/>
  <c r="D15" i="11021"/>
  <c r="H15" i="11021" s="1"/>
  <c r="D14" i="11021"/>
  <c r="D13" i="11021"/>
  <c r="H13" i="11021" s="1"/>
  <c r="D12" i="11021"/>
  <c r="H12" i="11021" s="1"/>
  <c r="D11" i="11021"/>
  <c r="D10" i="11021"/>
  <c r="D9" i="11021"/>
  <c r="H9" i="11021" s="1"/>
  <c r="D8" i="11021"/>
  <c r="H8" i="11021" s="1"/>
  <c r="D7" i="11021"/>
  <c r="H7" i="11021" s="1"/>
  <c r="D6" i="11021"/>
  <c r="H6" i="11021" s="1"/>
  <c r="N19" i="11021" l="1"/>
  <c r="AC112" i="11020"/>
  <c r="AC111" i="11020"/>
  <c r="L78" i="11020"/>
  <c r="J78" i="11020"/>
  <c r="H78" i="11020"/>
  <c r="F78" i="11020"/>
  <c r="D78" i="11020"/>
  <c r="L77" i="11020"/>
  <c r="J77" i="11020"/>
  <c r="F77" i="11020"/>
  <c r="D77" i="11020"/>
  <c r="H77" i="11020" s="1"/>
  <c r="L76" i="11020"/>
  <c r="J76" i="11020"/>
  <c r="F76" i="11020"/>
  <c r="D76" i="11020"/>
  <c r="H76" i="11020" s="1"/>
  <c r="P76" i="11020" s="1"/>
  <c r="L75" i="11020"/>
  <c r="J75" i="11020"/>
  <c r="F75" i="11020"/>
  <c r="H75" i="11020" s="1"/>
  <c r="D75" i="11020"/>
  <c r="L74" i="11020"/>
  <c r="J74" i="11020"/>
  <c r="F74" i="11020"/>
  <c r="D74" i="11020"/>
  <c r="H74" i="11020" s="1"/>
  <c r="P74" i="11020" s="1"/>
  <c r="L73" i="11020"/>
  <c r="J73" i="11020"/>
  <c r="F73" i="11020"/>
  <c r="D73" i="11020"/>
  <c r="H73" i="11020" s="1"/>
  <c r="N73" i="11020" s="1"/>
  <c r="L72" i="11020"/>
  <c r="P72" i="11020" s="1"/>
  <c r="J72" i="11020"/>
  <c r="N72" i="11020" s="1"/>
  <c r="H72" i="11020"/>
  <c r="F72" i="11020"/>
  <c r="D72" i="11020"/>
  <c r="L71" i="11020"/>
  <c r="J71" i="11020"/>
  <c r="F71" i="11020"/>
  <c r="H71" i="11020" s="1"/>
  <c r="D71" i="11020"/>
  <c r="L70" i="11020"/>
  <c r="J70" i="11020"/>
  <c r="F70" i="11020"/>
  <c r="D70" i="11020"/>
  <c r="H70" i="11020" s="1"/>
  <c r="L69" i="11020"/>
  <c r="J69" i="11020"/>
  <c r="F69" i="11020"/>
  <c r="D69" i="11020"/>
  <c r="H69" i="11020" s="1"/>
  <c r="L68" i="11020"/>
  <c r="P68" i="11020" s="1"/>
  <c r="J68" i="11020"/>
  <c r="N68" i="11020" s="1"/>
  <c r="H68" i="11020"/>
  <c r="F68" i="11020"/>
  <c r="D68" i="11020"/>
  <c r="L67" i="11020"/>
  <c r="J67" i="11020"/>
  <c r="F67" i="11020"/>
  <c r="D67" i="11020"/>
  <c r="H67" i="11020" s="1"/>
  <c r="P67" i="11020" s="1"/>
  <c r="L66" i="11020"/>
  <c r="J66" i="11020"/>
  <c r="F66" i="11020"/>
  <c r="D66" i="11020"/>
  <c r="H66" i="11020" s="1"/>
  <c r="N66" i="11020" s="1"/>
  <c r="L65" i="11020"/>
  <c r="J65" i="11020"/>
  <c r="F65" i="11020"/>
  <c r="D65" i="11020"/>
  <c r="H65" i="11020" s="1"/>
  <c r="L64" i="11020"/>
  <c r="J64" i="11020"/>
  <c r="F64" i="11020"/>
  <c r="D64" i="11020"/>
  <c r="H64" i="11020" s="1"/>
  <c r="L63" i="11020"/>
  <c r="J63" i="11020"/>
  <c r="F63" i="11020"/>
  <c r="D63" i="11020"/>
  <c r="H63" i="11020" s="1"/>
  <c r="L62" i="11020"/>
  <c r="P62" i="11020" s="1"/>
  <c r="J62" i="11020"/>
  <c r="F62" i="11020"/>
  <c r="H62" i="11020" s="1"/>
  <c r="N62" i="11020" s="1"/>
  <c r="D62" i="11020"/>
  <c r="L61" i="11020"/>
  <c r="J61" i="11020"/>
  <c r="F61" i="11020"/>
  <c r="D61" i="11020"/>
  <c r="H61" i="11020" s="1"/>
  <c r="L60" i="11020"/>
  <c r="J60" i="11020"/>
  <c r="F60" i="11020"/>
  <c r="D60" i="11020"/>
  <c r="H60" i="11020" s="1"/>
  <c r="P60" i="11020" s="1"/>
  <c r="P59" i="11020"/>
  <c r="N59" i="11020"/>
  <c r="L59" i="11020"/>
  <c r="J59" i="11020"/>
  <c r="H59" i="11020"/>
  <c r="F59" i="11020"/>
  <c r="D59" i="11020"/>
  <c r="L58" i="11020"/>
  <c r="P58" i="11020" s="1"/>
  <c r="J58" i="11020"/>
  <c r="N58" i="11020" s="1"/>
  <c r="F58" i="11020"/>
  <c r="D58" i="11020"/>
  <c r="H58" i="11020" s="1"/>
  <c r="L57" i="11020"/>
  <c r="J57" i="11020"/>
  <c r="F57" i="11020"/>
  <c r="D57" i="11020"/>
  <c r="H57" i="11020" s="1"/>
  <c r="L56" i="11020"/>
  <c r="J56" i="11020"/>
  <c r="F56" i="11020"/>
  <c r="D56" i="11020"/>
  <c r="H56" i="11020" s="1"/>
  <c r="P56" i="11020" s="1"/>
  <c r="L55" i="11020"/>
  <c r="J55" i="11020"/>
  <c r="F55" i="11020"/>
  <c r="H55" i="11020" s="1"/>
  <c r="D55" i="11020"/>
  <c r="L54" i="11020"/>
  <c r="P54" i="11020" s="1"/>
  <c r="J54" i="11020"/>
  <c r="N54" i="11020" s="1"/>
  <c r="F54" i="11020"/>
  <c r="D54" i="11020"/>
  <c r="H54" i="11020" s="1"/>
  <c r="L53" i="11020"/>
  <c r="P53" i="11020" s="1"/>
  <c r="J53" i="11020"/>
  <c r="F53" i="11020"/>
  <c r="D53" i="11020"/>
  <c r="H53" i="11020" s="1"/>
  <c r="N53" i="11020" s="1"/>
  <c r="L52" i="11020"/>
  <c r="P52" i="11020" s="1"/>
  <c r="J52" i="11020"/>
  <c r="N52" i="11020" s="1"/>
  <c r="H52" i="11020"/>
  <c r="F52" i="11020"/>
  <c r="D52" i="11020"/>
  <c r="L51" i="11020"/>
  <c r="J51" i="11020"/>
  <c r="F51" i="11020"/>
  <c r="H51" i="11020" s="1"/>
  <c r="D51" i="11020"/>
  <c r="L50" i="11020"/>
  <c r="J50" i="11020"/>
  <c r="F50" i="11020"/>
  <c r="D50" i="11020"/>
  <c r="H50" i="11020" s="1"/>
  <c r="L49" i="11020"/>
  <c r="P49" i="11020" s="1"/>
  <c r="J49" i="11020"/>
  <c r="N49" i="11020" s="1"/>
  <c r="F49" i="11020"/>
  <c r="D49" i="11020"/>
  <c r="H49" i="11020" s="1"/>
  <c r="L48" i="11020"/>
  <c r="P48" i="11020" s="1"/>
  <c r="J48" i="11020"/>
  <c r="N48" i="11020" s="1"/>
  <c r="H48" i="11020"/>
  <c r="F48" i="11020"/>
  <c r="D48" i="11020"/>
  <c r="L47" i="11020"/>
  <c r="J47" i="11020"/>
  <c r="F47" i="11020"/>
  <c r="D47" i="11020"/>
  <c r="H47" i="11020" s="1"/>
  <c r="P47" i="11020" s="1"/>
  <c r="L46" i="11020"/>
  <c r="J46" i="11020"/>
  <c r="F46" i="11020"/>
  <c r="D46" i="11020"/>
  <c r="H46" i="11020" s="1"/>
  <c r="N46" i="11020" s="1"/>
  <c r="L45" i="11020"/>
  <c r="J45" i="11020"/>
  <c r="F45" i="11020"/>
  <c r="D45" i="11020"/>
  <c r="H45" i="11020" s="1"/>
  <c r="L44" i="11020"/>
  <c r="P44" i="11020" s="1"/>
  <c r="J44" i="11020"/>
  <c r="N44" i="11020" s="1"/>
  <c r="F44" i="11020"/>
  <c r="D44" i="11020"/>
  <c r="H44" i="11020" s="1"/>
  <c r="L43" i="11020"/>
  <c r="J43" i="11020"/>
  <c r="F43" i="11020"/>
  <c r="D43" i="11020"/>
  <c r="H43" i="11020" s="1"/>
  <c r="L42" i="11020"/>
  <c r="J42" i="11020"/>
  <c r="F42" i="11020"/>
  <c r="H42" i="11020" s="1"/>
  <c r="N42" i="11020" s="1"/>
  <c r="D42" i="11020"/>
  <c r="L41" i="11020"/>
  <c r="J41" i="11020"/>
  <c r="F41" i="11020"/>
  <c r="D41" i="11020"/>
  <c r="H41" i="11020" s="1"/>
  <c r="L40" i="11020"/>
  <c r="J40" i="11020"/>
  <c r="F40" i="11020"/>
  <c r="D40" i="11020"/>
  <c r="H40" i="11020" s="1"/>
  <c r="P40" i="11020" s="1"/>
  <c r="P39" i="11020"/>
  <c r="N39" i="11020"/>
  <c r="L39" i="11020"/>
  <c r="J39" i="11020"/>
  <c r="H39" i="11020"/>
  <c r="F39" i="11020"/>
  <c r="D39" i="11020"/>
  <c r="L38" i="11020"/>
  <c r="J38" i="11020"/>
  <c r="F38" i="11020"/>
  <c r="D38" i="11020"/>
  <c r="H38" i="11020" s="1"/>
  <c r="L37" i="11020"/>
  <c r="J37" i="11020"/>
  <c r="F37" i="11020"/>
  <c r="D37" i="11020"/>
  <c r="H37" i="11020" s="1"/>
  <c r="L36" i="11020"/>
  <c r="J36" i="11020"/>
  <c r="F36" i="11020"/>
  <c r="D36" i="11020"/>
  <c r="H36" i="11020" s="1"/>
  <c r="P36" i="11020" s="1"/>
  <c r="L35" i="11020"/>
  <c r="P35" i="11020" s="1"/>
  <c r="J35" i="11020"/>
  <c r="N35" i="11020" s="1"/>
  <c r="F35" i="11020"/>
  <c r="H35" i="11020" s="1"/>
  <c r="D35" i="11020"/>
  <c r="L34" i="11020"/>
  <c r="P34" i="11020" s="1"/>
  <c r="J34" i="11020"/>
  <c r="F34" i="11020"/>
  <c r="D34" i="11020"/>
  <c r="H34" i="11020" s="1"/>
  <c r="L33" i="11020"/>
  <c r="J33" i="11020"/>
  <c r="F33" i="11020"/>
  <c r="D33" i="11020"/>
  <c r="H33" i="11020" s="1"/>
  <c r="N33" i="11020" s="1"/>
  <c r="L32" i="11020"/>
  <c r="P32" i="11020" s="1"/>
  <c r="J32" i="11020"/>
  <c r="N32" i="11020" s="1"/>
  <c r="H32" i="11020"/>
  <c r="F32" i="11020"/>
  <c r="D32" i="11020"/>
  <c r="L31" i="11020"/>
  <c r="J31" i="11020"/>
  <c r="F31" i="11020"/>
  <c r="H31" i="11020" s="1"/>
  <c r="D31" i="11020"/>
  <c r="L30" i="11020"/>
  <c r="J30" i="11020"/>
  <c r="F30" i="11020"/>
  <c r="D30" i="11020"/>
  <c r="H30" i="11020" s="1"/>
  <c r="L29" i="11020"/>
  <c r="J29" i="11020"/>
  <c r="F29" i="11020"/>
  <c r="D29" i="11020"/>
  <c r="H29" i="11020" s="1"/>
  <c r="L28" i="11020"/>
  <c r="P28" i="11020" s="1"/>
  <c r="J28" i="11020"/>
  <c r="N28" i="11020" s="1"/>
  <c r="H28" i="11020"/>
  <c r="F28" i="11020"/>
  <c r="D28" i="11020"/>
  <c r="L27" i="11020"/>
  <c r="J27" i="11020"/>
  <c r="F27" i="11020"/>
  <c r="D27" i="11020"/>
  <c r="H27" i="11020" s="1"/>
  <c r="P27" i="11020" s="1"/>
  <c r="L26" i="11020"/>
  <c r="J26" i="11020"/>
  <c r="F26" i="11020"/>
  <c r="D26" i="11020"/>
  <c r="H26" i="11020" s="1"/>
  <c r="N26" i="11020" s="1"/>
  <c r="L25" i="11020"/>
  <c r="P25" i="11020" s="1"/>
  <c r="J25" i="11020"/>
  <c r="N25" i="11020" s="1"/>
  <c r="F25" i="11020"/>
  <c r="D25" i="11020"/>
  <c r="H25" i="11020" s="1"/>
  <c r="L24" i="11020"/>
  <c r="J24" i="11020"/>
  <c r="F24" i="11020"/>
  <c r="D24" i="11020"/>
  <c r="H24" i="11020" s="1"/>
  <c r="L23" i="11020"/>
  <c r="J23" i="11020"/>
  <c r="F23" i="11020"/>
  <c r="D23" i="11020"/>
  <c r="H23" i="11020" s="1"/>
  <c r="L22" i="11020"/>
  <c r="J22" i="11020"/>
  <c r="F22" i="11020"/>
  <c r="H22" i="11020" s="1"/>
  <c r="N22" i="11020" s="1"/>
  <c r="D22" i="11020"/>
  <c r="L21" i="11020"/>
  <c r="J21" i="11020"/>
  <c r="F21" i="11020"/>
  <c r="D21" i="11020"/>
  <c r="H21" i="11020" s="1"/>
  <c r="L20" i="11020"/>
  <c r="J20" i="11020"/>
  <c r="N20" i="11020" s="1"/>
  <c r="F20" i="11020"/>
  <c r="D20" i="11020"/>
  <c r="H20" i="11020" s="1"/>
  <c r="P20" i="11020" s="1"/>
  <c r="P19" i="11020"/>
  <c r="N19" i="11020"/>
  <c r="L19" i="11020"/>
  <c r="J19" i="11020"/>
  <c r="H19" i="11020"/>
  <c r="F19" i="11020"/>
  <c r="D19" i="11020"/>
  <c r="L18" i="11020"/>
  <c r="J18" i="11020"/>
  <c r="F18" i="11020"/>
  <c r="D18" i="11020"/>
  <c r="H18" i="11020" s="1"/>
  <c r="L17" i="11020"/>
  <c r="J17" i="11020"/>
  <c r="F17" i="11020"/>
  <c r="D17" i="11020"/>
  <c r="H17" i="11020" s="1"/>
  <c r="L16" i="11020"/>
  <c r="J16" i="11020"/>
  <c r="N16" i="11020" s="1"/>
  <c r="F16" i="11020"/>
  <c r="D16" i="11020"/>
  <c r="H16" i="11020" s="1"/>
  <c r="P16" i="11020" s="1"/>
  <c r="L15" i="11020"/>
  <c r="J15" i="11020"/>
  <c r="F15" i="11020"/>
  <c r="H15" i="11020" s="1"/>
  <c r="D15" i="11020"/>
  <c r="L14" i="11020"/>
  <c r="J14" i="11020"/>
  <c r="F14" i="11020"/>
  <c r="D14" i="11020"/>
  <c r="H14" i="11020" s="1"/>
  <c r="L13" i="11020"/>
  <c r="J13" i="11020"/>
  <c r="F13" i="11020"/>
  <c r="D13" i="11020"/>
  <c r="H13" i="11020" s="1"/>
  <c r="N13" i="11020" s="1"/>
  <c r="L12" i="11020"/>
  <c r="P12" i="11020" s="1"/>
  <c r="J12" i="11020"/>
  <c r="N12" i="11020" s="1"/>
  <c r="H12" i="11020"/>
  <c r="F12" i="11020"/>
  <c r="D12" i="11020"/>
  <c r="L11" i="11020"/>
  <c r="P11" i="11020" s="1"/>
  <c r="J11" i="11020"/>
  <c r="N11" i="11020" s="1"/>
  <c r="F11" i="11020"/>
  <c r="H11" i="11020" s="1"/>
  <c r="D11" i="11020"/>
  <c r="L10" i="11020"/>
  <c r="J10" i="11020"/>
  <c r="F10" i="11020"/>
  <c r="D10" i="11020"/>
  <c r="H10" i="11020" s="1"/>
  <c r="L9" i="11020"/>
  <c r="J9" i="11020"/>
  <c r="F9" i="11020"/>
  <c r="D9" i="11020"/>
  <c r="H9" i="11020" s="1"/>
  <c r="N21" i="11020" l="1"/>
  <c r="N17" i="11020"/>
  <c r="N31" i="11020"/>
  <c r="N36" i="11020"/>
  <c r="N74" i="11020"/>
  <c r="P45" i="11020"/>
  <c r="P26" i="11020"/>
  <c r="N45" i="11020"/>
  <c r="P73" i="11020"/>
  <c r="P17" i="11020"/>
  <c r="P31" i="11020"/>
  <c r="N64" i="11020"/>
  <c r="P64" i="11020"/>
  <c r="P50" i="11020"/>
  <c r="N50" i="11020"/>
  <c r="P21" i="11020"/>
  <c r="N40" i="11020"/>
  <c r="N55" i="11020"/>
  <c r="N69" i="11020"/>
  <c r="N27" i="11020"/>
  <c r="P55" i="11020"/>
  <c r="P69" i="11020"/>
  <c r="P22" i="11020"/>
  <c r="N41" i="11020"/>
  <c r="N70" i="11020"/>
  <c r="P70" i="11020"/>
  <c r="P13" i="11020"/>
  <c r="P18" i="11020"/>
  <c r="N23" i="11020"/>
  <c r="P23" i="11020"/>
  <c r="N37" i="11020"/>
  <c r="P41" i="11020"/>
  <c r="P46" i="11020"/>
  <c r="N51" i="11020"/>
  <c r="N60" i="11020"/>
  <c r="N65" i="11020"/>
  <c r="P37" i="11020"/>
  <c r="P51" i="11020"/>
  <c r="N56" i="11020"/>
  <c r="P65" i="11020"/>
  <c r="N9" i="11020"/>
  <c r="N75" i="11020"/>
  <c r="P9" i="11020"/>
  <c r="N14" i="11020"/>
  <c r="N47" i="11020"/>
  <c r="P75" i="11020"/>
  <c r="P10" i="11020"/>
  <c r="N10" i="11020"/>
  <c r="P14" i="11020"/>
  <c r="N38" i="11020"/>
  <c r="P42" i="11020"/>
  <c r="N61" i="11020"/>
  <c r="P33" i="11020"/>
  <c r="P38" i="11020"/>
  <c r="N43" i="11020"/>
  <c r="P43" i="11020"/>
  <c r="N57" i="11020"/>
  <c r="P61" i="11020"/>
  <c r="P66" i="11020"/>
  <c r="N71" i="11020"/>
  <c r="N24" i="11020"/>
  <c r="P57" i="11020"/>
  <c r="P71" i="11020"/>
  <c r="N76" i="11020"/>
  <c r="N15" i="11020"/>
  <c r="P24" i="11020"/>
  <c r="N29" i="11020"/>
  <c r="P15" i="11020"/>
  <c r="P29" i="11020"/>
  <c r="N34" i="11020"/>
  <c r="N67" i="11020"/>
  <c r="N18" i="11020"/>
  <c r="P30" i="11020"/>
  <c r="N30" i="11020"/>
  <c r="N63" i="11020"/>
  <c r="P63" i="11020"/>
  <c r="M11" i="11025" l="1"/>
  <c r="M10" i="11025"/>
  <c r="H71" i="11021" l="1"/>
  <c r="L71" i="11021" s="1"/>
  <c r="H70" i="11021"/>
  <c r="H69" i="11021"/>
  <c r="L69" i="11021" s="1"/>
  <c r="H68" i="11021"/>
  <c r="H67" i="11021"/>
  <c r="L67" i="11021" s="1"/>
  <c r="H66" i="11021"/>
  <c r="L66" i="11021" s="1"/>
  <c r="H64" i="11021"/>
  <c r="L64" i="11021" s="1"/>
  <c r="H63" i="11021"/>
  <c r="L63" i="11021" s="1"/>
  <c r="H62" i="11021"/>
  <c r="L62" i="11021" s="1"/>
  <c r="H61" i="11021"/>
  <c r="L61" i="11021" s="1"/>
  <c r="H60" i="11021"/>
  <c r="L60" i="11021" s="1"/>
  <c r="H59" i="11021"/>
  <c r="L59" i="11021" s="1"/>
  <c r="H58" i="11021"/>
  <c r="L58" i="11021" s="1"/>
  <c r="H57" i="11021"/>
  <c r="L57" i="11021" s="1"/>
  <c r="H56" i="11021"/>
  <c r="H55" i="11021"/>
  <c r="L55" i="11021" s="1"/>
  <c r="H54" i="11021"/>
  <c r="L54" i="11021" s="1"/>
  <c r="H53" i="11021"/>
  <c r="L53" i="11021" s="1"/>
  <c r="H52" i="11021"/>
  <c r="L52" i="11021" s="1"/>
  <c r="H51" i="11021"/>
  <c r="L51" i="11021" s="1"/>
  <c r="V41" i="11021"/>
  <c r="W33" i="11021" s="1"/>
  <c r="N13" i="11021" l="1"/>
  <c r="N16" i="11021"/>
  <c r="N8" i="11021"/>
  <c r="N12" i="11021"/>
  <c r="N15" i="11021"/>
  <c r="P7" i="11021"/>
  <c r="N17" i="11021"/>
  <c r="P6" i="11021"/>
  <c r="P11" i="11021"/>
  <c r="P9" i="11021"/>
  <c r="N18" i="11021"/>
  <c r="P10" i="11021"/>
  <c r="P13" i="11021"/>
  <c r="P14" i="11021"/>
  <c r="N10" i="11021"/>
  <c r="P15" i="11021"/>
  <c r="P12" i="11021"/>
  <c r="P16" i="11021"/>
  <c r="N14" i="11021"/>
  <c r="P17" i="11021"/>
  <c r="N9" i="11021"/>
  <c r="P18" i="11021"/>
  <c r="P19" i="11021"/>
  <c r="N7" i="11021"/>
  <c r="N11" i="11021"/>
  <c r="P8" i="11021"/>
  <c r="L8" i="11020" l="1"/>
  <c r="J8" i="11020"/>
  <c r="F8" i="11020"/>
  <c r="D8" i="11020"/>
  <c r="H50" i="11021" l="1"/>
  <c r="V155" i="11023" l="1"/>
  <c r="W132" i="11023" s="1"/>
  <c r="D5" i="11021" l="1"/>
  <c r="H5" i="11021" s="1"/>
  <c r="N5" i="11021" s="1"/>
  <c r="E31" i="11025" l="1"/>
  <c r="U29" i="11023"/>
  <c r="T29" i="11023"/>
  <c r="H8" i="11020" l="1"/>
  <c r="E29" i="11023" l="1"/>
  <c r="C29" i="11023"/>
  <c r="K29" i="11023"/>
  <c r="I29" i="11023"/>
  <c r="G28" i="11023" l="1"/>
  <c r="G27" i="11023"/>
  <c r="G8" i="11023"/>
  <c r="G9" i="11023"/>
  <c r="G10" i="11023"/>
  <c r="G11" i="11023"/>
  <c r="G12" i="11023"/>
  <c r="G13" i="11023"/>
  <c r="G14" i="11023"/>
  <c r="G15" i="11023"/>
  <c r="G16" i="11023"/>
  <c r="G17" i="11023"/>
  <c r="G18" i="11023"/>
  <c r="G19" i="11023"/>
  <c r="G20" i="11023"/>
  <c r="G21" i="11023"/>
  <c r="G22" i="11023"/>
  <c r="G23" i="11023"/>
  <c r="G24" i="11023"/>
  <c r="G25" i="11023"/>
  <c r="G26" i="11023"/>
  <c r="G7" i="11023"/>
  <c r="G6" i="11023"/>
  <c r="M18" i="11023" l="1"/>
  <c r="O18" i="11023"/>
  <c r="O20" i="11023"/>
  <c r="M20" i="11023"/>
  <c r="M17" i="11023"/>
  <c r="O17" i="11023"/>
  <c r="O9" i="11023"/>
  <c r="M9" i="11023"/>
  <c r="M21" i="11023"/>
  <c r="O21" i="11023"/>
  <c r="M16" i="11023"/>
  <c r="O16" i="11023"/>
  <c r="O13" i="11023"/>
  <c r="M13" i="11023"/>
  <c r="M7" i="11023"/>
  <c r="O7" i="11023"/>
  <c r="M10" i="11023"/>
  <c r="O10" i="11023"/>
  <c r="M8" i="11023"/>
  <c r="O8" i="11023"/>
  <c r="M19" i="11023"/>
  <c r="O19" i="11023"/>
  <c r="M15" i="11023"/>
  <c r="O15" i="11023"/>
  <c r="M14" i="11023"/>
  <c r="O14" i="11023"/>
  <c r="O12" i="11023"/>
  <c r="M12" i="11023"/>
  <c r="M11" i="11023"/>
  <c r="O11" i="11023"/>
  <c r="M26" i="11023"/>
  <c r="O26" i="11023"/>
  <c r="M25" i="11023"/>
  <c r="O25" i="11023"/>
  <c r="M24" i="11023"/>
  <c r="O24" i="11023"/>
  <c r="M23" i="11023"/>
  <c r="O23" i="11023"/>
  <c r="M27" i="11023"/>
  <c r="O27" i="11023"/>
  <c r="M28" i="11023"/>
  <c r="O28" i="11023"/>
  <c r="G29" i="11023"/>
  <c r="O6" i="11023"/>
  <c r="M6" i="11023"/>
  <c r="W26" i="11021"/>
  <c r="F20" i="11021"/>
  <c r="D20" i="11021"/>
  <c r="O29" i="11023" l="1"/>
  <c r="AA102" i="11023" s="1"/>
  <c r="M29" i="11023"/>
  <c r="V102" i="11023" s="1"/>
  <c r="W31" i="11021"/>
  <c r="W32" i="11021"/>
  <c r="W37" i="11021"/>
  <c r="W29" i="11021"/>
  <c r="W36" i="11021"/>
  <c r="W28" i="11021"/>
  <c r="W25" i="11021"/>
  <c r="W38" i="11021"/>
  <c r="W35" i="11021"/>
  <c r="W27" i="11021"/>
  <c r="W30" i="11021"/>
  <c r="W34" i="11021"/>
  <c r="E58" i="11024" l="1"/>
  <c r="D58" i="11024"/>
  <c r="C58" i="11024"/>
  <c r="F55" i="11024"/>
  <c r="F53" i="11024"/>
  <c r="F51" i="11024"/>
  <c r="M9" i="11025" s="1"/>
  <c r="F49" i="11024"/>
  <c r="M8" i="11025" s="1"/>
  <c r="F47" i="11024"/>
  <c r="M7" i="11025" s="1"/>
  <c r="F45" i="11024"/>
  <c r="M6" i="11025" s="1"/>
  <c r="M12" i="11025" l="1"/>
  <c r="F58" i="11024"/>
  <c r="D31" i="11025"/>
  <c r="F28" i="11025"/>
  <c r="C31" i="11025"/>
  <c r="K9" i="11025" l="1"/>
  <c r="K11" i="11025"/>
  <c r="K10" i="11025"/>
  <c r="K8" i="11025"/>
  <c r="K7" i="11025"/>
  <c r="K6" i="11025"/>
  <c r="F26" i="11025"/>
  <c r="F31" i="11025"/>
  <c r="C30" i="11025" s="1"/>
  <c r="K12" i="11025" l="1"/>
  <c r="E30" i="11025"/>
  <c r="F27" i="11025"/>
  <c r="F29" i="11025"/>
  <c r="D30" i="11025"/>
  <c r="B9" i="11020" l="1"/>
  <c r="B10" i="11020" s="1"/>
  <c r="B11" i="11020" s="1"/>
  <c r="B12" i="11020" s="1"/>
  <c r="B13" i="11020" s="1"/>
  <c r="B14" i="11020" s="1"/>
  <c r="B15" i="11020" s="1"/>
  <c r="B16" i="11020" s="1"/>
  <c r="B17" i="11020" s="1"/>
  <c r="B18" i="11020" s="1"/>
  <c r="B19" i="11020" s="1"/>
  <c r="B20" i="11020" s="1"/>
  <c r="B21" i="11020" s="1"/>
  <c r="B22" i="11020" s="1"/>
  <c r="B23" i="11020" s="1"/>
  <c r="B24" i="11020" s="1"/>
  <c r="B25" i="11020" s="1"/>
  <c r="B26" i="11020" s="1"/>
  <c r="B27" i="11020" s="1"/>
  <c r="B28" i="11020" s="1"/>
  <c r="B29" i="11020" s="1"/>
  <c r="B30" i="11020" s="1"/>
  <c r="B31" i="11020" s="1"/>
  <c r="B32" i="11020" s="1"/>
  <c r="B33" i="11020" s="1"/>
  <c r="B34" i="11020" s="1"/>
  <c r="B35" i="11020" s="1"/>
  <c r="B36" i="11020" s="1"/>
  <c r="B37" i="11020" s="1"/>
  <c r="B38" i="11020" s="1"/>
  <c r="B39" i="11020" s="1"/>
  <c r="B40" i="11020" s="1"/>
  <c r="B41" i="11020" s="1"/>
  <c r="B42" i="11020" s="1"/>
  <c r="B43" i="11020" s="1"/>
  <c r="B44" i="11020" s="1"/>
  <c r="B45" i="11020" s="1"/>
  <c r="B46" i="11020" s="1"/>
  <c r="B47" i="11020" s="1"/>
  <c r="B48" i="11020" s="1"/>
  <c r="B49" i="11020" s="1"/>
  <c r="B50" i="11020" s="1"/>
  <c r="B51" i="11020" s="1"/>
  <c r="B52" i="11020" s="1"/>
  <c r="B53" i="11020" s="1"/>
  <c r="B54" i="11020" s="1"/>
  <c r="B55" i="11020" s="1"/>
  <c r="B56" i="11020" s="1"/>
  <c r="B57" i="11020" s="1"/>
  <c r="B58" i="11020" s="1"/>
  <c r="B59" i="11020" s="1"/>
  <c r="B60" i="11020" s="1"/>
  <c r="B61" i="11020" s="1"/>
  <c r="B62" i="11020" s="1"/>
  <c r="B63" i="11020" s="1"/>
  <c r="B64" i="11020" s="1"/>
  <c r="B65" i="11020" s="1"/>
  <c r="B66" i="11020" s="1"/>
  <c r="B67" i="11020" s="1"/>
  <c r="B68" i="11020" s="1"/>
  <c r="B69" i="11020" s="1"/>
  <c r="B70" i="11020" s="1"/>
  <c r="F72" i="11021"/>
  <c r="K20" i="11024"/>
  <c r="D72" i="11021"/>
  <c r="L20" i="11021"/>
  <c r="P20" i="11021" s="1"/>
  <c r="J20" i="11021"/>
  <c r="B71" i="11020" l="1"/>
  <c r="B72" i="11020" s="1"/>
  <c r="B73" i="11020" s="1"/>
  <c r="B74" i="11020" s="1"/>
  <c r="W135" i="11023"/>
  <c r="W24" i="11021"/>
  <c r="W138" i="11023"/>
  <c r="W141" i="11023"/>
  <c r="N6" i="11021"/>
  <c r="H72" i="11021"/>
  <c r="W137" i="11023"/>
  <c r="W133" i="11023"/>
  <c r="W134" i="11023"/>
  <c r="W136" i="11023"/>
  <c r="W140" i="11023"/>
  <c r="W139" i="11023"/>
  <c r="F13" i="11024"/>
  <c r="M25" i="11024" s="1"/>
  <c r="F15" i="11024"/>
  <c r="M26" i="11024" s="1"/>
  <c r="E18" i="11024"/>
  <c r="D18" i="11024"/>
  <c r="F11" i="11024"/>
  <c r="M24" i="11024" s="1"/>
  <c r="P5" i="11021"/>
  <c r="F5" i="11024"/>
  <c r="M21" i="11024" s="1"/>
  <c r="F9" i="11024"/>
  <c r="M23" i="11024" s="1"/>
  <c r="C18" i="11024"/>
  <c r="F7" i="11024"/>
  <c r="M22" i="11024" s="1"/>
  <c r="W86" i="11021" l="1"/>
  <c r="W82" i="11021" s="1"/>
  <c r="L72" i="11021"/>
  <c r="B77" i="11020"/>
  <c r="B75" i="11020"/>
  <c r="B76" i="11020" s="1"/>
  <c r="F18" i="11024"/>
  <c r="H20" i="11021"/>
  <c r="N20" i="11021" s="1"/>
  <c r="M27" i="11024"/>
  <c r="K24" i="11024" l="1"/>
  <c r="K23" i="11024"/>
  <c r="K27" i="11024"/>
  <c r="K25" i="11024"/>
  <c r="K22" i="11024"/>
  <c r="K26" i="11024"/>
  <c r="K21" i="11024"/>
  <c r="AC114" i="11020"/>
  <c r="AC118" i="11020"/>
  <c r="AC122" i="11020"/>
  <c r="AC119" i="11020"/>
  <c r="AC123" i="11020"/>
  <c r="AC116" i="11020"/>
  <c r="AC121" i="11020"/>
  <c r="AC115" i="11020"/>
  <c r="AC120" i="11020"/>
  <c r="AC113" i="11020"/>
  <c r="AC117" i="11020"/>
  <c r="W78" i="11021"/>
  <c r="W80" i="11021"/>
  <c r="W81" i="11021"/>
  <c r="W79" i="11021"/>
  <c r="W83" i="11021"/>
  <c r="P8" i="11020"/>
  <c r="N8" i="11020"/>
</calcChain>
</file>

<file path=xl/sharedStrings.xml><?xml version="1.0" encoding="utf-8"?>
<sst xmlns="http://schemas.openxmlformats.org/spreadsheetml/2006/main" count="1001" uniqueCount="307">
  <si>
    <t>Sindicato Energético S.A.</t>
  </si>
  <si>
    <t>Electro Puno S.A.A.</t>
  </si>
  <si>
    <t>Electro Sur Este S.A.A.</t>
  </si>
  <si>
    <t>Electro Ucayali S.A.</t>
  </si>
  <si>
    <t>Electrocentro S.A.</t>
  </si>
  <si>
    <t>Electronorte S.A.</t>
  </si>
  <si>
    <t>Electro Pangoa S.A.</t>
  </si>
  <si>
    <t>( GW.h )</t>
  </si>
  <si>
    <t>Empresa</t>
  </si>
  <si>
    <t xml:space="preserve">TOTAL </t>
  </si>
  <si>
    <t>TOTAL</t>
  </si>
  <si>
    <t>SINERSA</t>
  </si>
  <si>
    <t>ELOR</t>
  </si>
  <si>
    <t>ELC</t>
  </si>
  <si>
    <t xml:space="preserve"> </t>
  </si>
  <si>
    <t>Clientes</t>
  </si>
  <si>
    <t>Generación</t>
  </si>
  <si>
    <t>Transmisión</t>
  </si>
  <si>
    <t>Distribución</t>
  </si>
  <si>
    <t>N°</t>
  </si>
  <si>
    <t>Consorcio Transmantaro S.A.</t>
  </si>
  <si>
    <t>(MW)</t>
  </si>
  <si>
    <t>Empresa de Servicios Eléctricos Municipales de Paramonga S.A.</t>
  </si>
  <si>
    <t>Servicios Eléctricos Rioja S.A.</t>
  </si>
  <si>
    <t>CONENHUA</t>
  </si>
  <si>
    <t>%</t>
  </si>
  <si>
    <t xml:space="preserve">Potencia </t>
  </si>
  <si>
    <t>Instalada</t>
  </si>
  <si>
    <t>Producción</t>
  </si>
  <si>
    <t xml:space="preserve">Número </t>
  </si>
  <si>
    <t>km de línea por terna</t>
  </si>
  <si>
    <t xml:space="preserve">Nombre de la  empresa </t>
  </si>
  <si>
    <t>Nombre de la empresa</t>
  </si>
  <si>
    <t>MW/ trabajador</t>
  </si>
  <si>
    <t>GW.h/ trabajador</t>
  </si>
  <si>
    <t xml:space="preserve">Nombre de la empresa </t>
  </si>
  <si>
    <t xml:space="preserve">Venta energía </t>
  </si>
  <si>
    <t>Actividad</t>
  </si>
  <si>
    <t>Generadoras</t>
  </si>
  <si>
    <t>Transmisoras</t>
  </si>
  <si>
    <t>Distribuidoras</t>
  </si>
  <si>
    <t>Tipo de empresa</t>
  </si>
  <si>
    <t>Total</t>
  </si>
  <si>
    <t>Codigo</t>
  </si>
  <si>
    <t>Trab.</t>
  </si>
  <si>
    <t>Empresa de Interés Local Hidroeléctrica Chacas S.A.</t>
  </si>
  <si>
    <t>Kallpa Generación S.A.</t>
  </si>
  <si>
    <t>Generadora de Energía del Perú S.A.</t>
  </si>
  <si>
    <t>Maja Energía S.A.C.</t>
  </si>
  <si>
    <t>DISTRIBUCION</t>
  </si>
  <si>
    <t>ELNM</t>
  </si>
  <si>
    <t>Empresa Municipal de Servicio Eléctrico de Tocache S.A.</t>
  </si>
  <si>
    <t>Empresa Municipal de Servicios Eléctricos Utcubamba S.A.C.</t>
  </si>
  <si>
    <t>ELN</t>
  </si>
  <si>
    <t>ATN 1 S.A.</t>
  </si>
  <si>
    <t>Agro Industrial Paramonga S.A.A.</t>
  </si>
  <si>
    <t>Compañia Eléctrica El Platanal S.A.</t>
  </si>
  <si>
    <t>Eléctrica Yanapampa S.A.C.</t>
  </si>
  <si>
    <t>Electro Dunas S.A.A.</t>
  </si>
  <si>
    <t>Electro Oriente S. A.</t>
  </si>
  <si>
    <t>Electronoroeste S. A.</t>
  </si>
  <si>
    <t>Electroperú S. A.</t>
  </si>
  <si>
    <t>Emp. de Generación Eléctrica de Arequipa S. A.</t>
  </si>
  <si>
    <t>Emp. de Generación Eléctrica del Sur S. A.</t>
  </si>
  <si>
    <t>Empresa de Generación Eléctrica San Gabán S. A.</t>
  </si>
  <si>
    <t>Empresa de Generación Huanza S.A.</t>
  </si>
  <si>
    <t>Empresa Eléctrica Rio Doble S.A.</t>
  </si>
  <si>
    <t>Hidrocañete S.A.</t>
  </si>
  <si>
    <t>Hidroeléctrica Huanchor S.A.C.</t>
  </si>
  <si>
    <t>Petramas S.A.C.</t>
  </si>
  <si>
    <t>Proyecto Especial Chavimochic</t>
  </si>
  <si>
    <t>SDF Energía S.A.C.</t>
  </si>
  <si>
    <t>Termoselva S.R.L.</t>
  </si>
  <si>
    <t>ELP</t>
  </si>
  <si>
    <t>Indicador*</t>
  </si>
  <si>
    <t>Fénix Power Perú S.A.</t>
  </si>
  <si>
    <t>Luz del Sur S.A.</t>
  </si>
  <si>
    <t>TRES HERMANAS</t>
  </si>
  <si>
    <t>-</t>
  </si>
  <si>
    <t>EILHICHA</t>
  </si>
  <si>
    <t>REDESUR</t>
  </si>
  <si>
    <t>SEAL</t>
  </si>
  <si>
    <t>ELSE</t>
  </si>
  <si>
    <t>ENOSA</t>
  </si>
  <si>
    <t>ELPUNO</t>
  </si>
  <si>
    <t>COELVISA</t>
  </si>
  <si>
    <t>ELDUNAS</t>
  </si>
  <si>
    <t>EGEPSA</t>
  </si>
  <si>
    <t>ELU</t>
  </si>
  <si>
    <t>ELS</t>
  </si>
  <si>
    <t>CHAVIMOCHIC</t>
  </si>
  <si>
    <t>Asociación Santa Lucia de Chacas</t>
  </si>
  <si>
    <t>Empresa de Generación Huallaga S.A.</t>
  </si>
  <si>
    <t>Empresa de Generación Eléctrica Canchayllo S.A.C.</t>
  </si>
  <si>
    <t>Energía Eólica S.A.</t>
  </si>
  <si>
    <t>Statkraft Perú S.A.</t>
  </si>
  <si>
    <t>Termochilca S.A.</t>
  </si>
  <si>
    <t>MW/TRAB.</t>
  </si>
  <si>
    <t>CHINANGO</t>
  </si>
  <si>
    <t>CERRO VERDE</t>
  </si>
  <si>
    <t>EGEHUALLAGA</t>
  </si>
  <si>
    <t>ENGIE PERU</t>
  </si>
  <si>
    <t>KALLPA</t>
  </si>
  <si>
    <t>FÉNIX POWER</t>
  </si>
  <si>
    <t>ENEL PIURA</t>
  </si>
  <si>
    <t>TERMOCHILCA</t>
  </si>
  <si>
    <t xml:space="preserve">STATKRAFT </t>
  </si>
  <si>
    <t>Número de trabajador</t>
  </si>
  <si>
    <t>Indicadores*</t>
  </si>
  <si>
    <t>Indicador*
km/ trabajador</t>
  </si>
  <si>
    <t>Código</t>
  </si>
  <si>
    <t>NT</t>
  </si>
  <si>
    <t xml:space="preserve">Cliente/ trabajador </t>
  </si>
  <si>
    <t xml:space="preserve">GW.h/ trabajador </t>
  </si>
  <si>
    <t>Red Eléctrica del Sur S.A.</t>
  </si>
  <si>
    <t>ATN</t>
  </si>
  <si>
    <t>REP</t>
  </si>
  <si>
    <t>CODIGO</t>
  </si>
  <si>
    <t>NUMERO</t>
  </si>
  <si>
    <t>Administración</t>
  </si>
  <si>
    <t>Comercialización</t>
  </si>
  <si>
    <t>Servicios auxiliares</t>
  </si>
  <si>
    <t>Huaura Power Group S.A.</t>
  </si>
  <si>
    <t>Planta de Reserva Fría de Generación Éten S.A.</t>
  </si>
  <si>
    <t>Shougang Generación Eléctrica S.A.A.</t>
  </si>
  <si>
    <t>Sociedad Minera Cerro Verde S.A.A.</t>
  </si>
  <si>
    <t>Número de Trabajadores
directos</t>
  </si>
  <si>
    <t>Número de Trabajadores
Serv.por terceros</t>
  </si>
  <si>
    <t>Empresa de Generación Eléctrica Junín S.A.C.</t>
  </si>
  <si>
    <t>Moquegua FV S.A.C.</t>
  </si>
  <si>
    <t>Tacna Solar S.A.C.</t>
  </si>
  <si>
    <t>Chinango S.A.C</t>
  </si>
  <si>
    <t>Bioenergía del Chira S.A.</t>
  </si>
  <si>
    <t>Central Hidroeléctrica de Langui S.A.</t>
  </si>
  <si>
    <t>Enel distribución Perú S.A.A.</t>
  </si>
  <si>
    <t>Número trabajadores
directos</t>
  </si>
  <si>
    <t>Número trabajadores
serv. Por terceros</t>
  </si>
  <si>
    <t>Número trabajadores
Totales</t>
  </si>
  <si>
    <t>Hidrandina S.A.</t>
  </si>
  <si>
    <t>Egepsa S.A.</t>
  </si>
  <si>
    <t>Sociedad Eléctrica del Sur Oeste S.A.</t>
  </si>
  <si>
    <t>Trabajadores
directos</t>
  </si>
  <si>
    <t>Tipo</t>
  </si>
  <si>
    <t>Directos</t>
  </si>
  <si>
    <t>Servicios por terceros</t>
  </si>
  <si>
    <t>6.1 NÚMERO DE TRABAJADORES POR ACTIVIDAD - Directos</t>
  </si>
  <si>
    <t>Electro Sur S.A.</t>
  </si>
  <si>
    <t>Consorcio Eléctrico de Villacurí S.A.C.</t>
  </si>
  <si>
    <t>SAMAY</t>
  </si>
  <si>
    <t>ENEL GREEN</t>
  </si>
  <si>
    <t>Samay I S.A.</t>
  </si>
  <si>
    <t>Andean Power S.A.C.</t>
  </si>
  <si>
    <t>Empresa de Generación Eléctrica Santa Ana S.R.L.</t>
  </si>
  <si>
    <t>Inland Energy S.A.C.</t>
  </si>
  <si>
    <t>Electro Zaña S.A.C.</t>
  </si>
  <si>
    <t>Empresa de Distribución y Comercialización de Electricidad San Ramon S.A.</t>
  </si>
  <si>
    <t>Empresa de Generacion Electrica Machupicchu S.A.</t>
  </si>
  <si>
    <t>Agroaurora S.A.C.</t>
  </si>
  <si>
    <t>Compañia Hidroeléctrica Tingo S.A.</t>
  </si>
  <si>
    <t>E.A.W. Muller S.A.</t>
  </si>
  <si>
    <t>Empresa de Generación Eléctrica Rio Baños S.A.C.</t>
  </si>
  <si>
    <t>Empresa Eléctrica Agua Azul S.A.</t>
  </si>
  <si>
    <t>Enel Generación Perú S.A.A.</t>
  </si>
  <si>
    <t>Enel Generación Piura S.A.</t>
  </si>
  <si>
    <t>ENEL Green Power Perú S.A.</t>
  </si>
  <si>
    <t>Genrent del Peru S.A.C.</t>
  </si>
  <si>
    <t>Panamericana Solar S.A.C.</t>
  </si>
  <si>
    <t>ORAZUL</t>
  </si>
  <si>
    <t>Enel Distribución Perú S.A.A.</t>
  </si>
  <si>
    <t>(*) Cantidad de trabajadores  declarados por las empresas concesionarias.</t>
  </si>
  <si>
    <t>Indicador</t>
  </si>
  <si>
    <t>6.2 NÚMERO DE TRABAJADORES POR ACTIVIDAD - Servicio por terceros</t>
  </si>
  <si>
    <t>6.4.   NÚMERO DE TRABAJADORES EN  EMPRESAS QUE GENERAN ENERGÍA ELÉCTRICA (*)</t>
  </si>
  <si>
    <t>6.4.1.  Número de Trabajadores por empresa generadora</t>
  </si>
  <si>
    <t>6.4.2.  Número de trabajadores por empresa distribuidora que desarrolla actividad de generación</t>
  </si>
  <si>
    <t>6.5     NÚMERO DE TRABAJADORES  POR EMPRESA DE TRANSMISIÓN</t>
  </si>
  <si>
    <t>6.6.   NÚMERO DE TRABAJADORES POR EMPRESA DISTRIBUIDORA</t>
  </si>
  <si>
    <t>Total de Trabajadores</t>
  </si>
  <si>
    <t>Número de Trabajadores
Directos</t>
  </si>
  <si>
    <t>Número de Trabajadores
Serv. por Terceros</t>
  </si>
  <si>
    <t>Potencia Instalada (MW)</t>
  </si>
  <si>
    <t>Trabajadores
Serv. por Terceros</t>
  </si>
  <si>
    <t>Trabajadores</t>
  </si>
  <si>
    <t>Total de</t>
  </si>
  <si>
    <t>6.3 TOTAL DE NÚMERO DE TRABAJADORES POR TIPO</t>
  </si>
  <si>
    <t>Agroindustrias San Jacinto S.A.A.</t>
  </si>
  <si>
    <t>Atria Energía S.A.C.</t>
  </si>
  <si>
    <t>Celepsa Renovables S.R.L.</t>
  </si>
  <si>
    <t>Centrales Santa Rosa S.A.C.</t>
  </si>
  <si>
    <t>Cía Hidroeléctrica San Hilarión S.A.C.</t>
  </si>
  <si>
    <t>Generación Andina S.A.C.</t>
  </si>
  <si>
    <t>Hidro Pátapo S.A.C.</t>
  </si>
  <si>
    <t xml:space="preserve">Infraestructuras y Energías del Perú S.A.C. </t>
  </si>
  <si>
    <t>Orazul Energy Perú S.A.</t>
  </si>
  <si>
    <t>Parque Eolico Marcona S.A.C.</t>
  </si>
  <si>
    <t>Parque Eolico Tres Hermanas S.A.C.</t>
  </si>
  <si>
    <t>produccion</t>
  </si>
  <si>
    <t>Consorcio Eléctrico Villacurí S.A.C.</t>
  </si>
  <si>
    <t>Emp. Gen y Comercializadora de Serv Pub de Elec. Pangoa</t>
  </si>
  <si>
    <t>Empresa de Interés Local Hidroeléctrica S.A. de Chacas</t>
  </si>
  <si>
    <t>ENGIE EnergÍa Perú S.A.</t>
  </si>
  <si>
    <t>potencia</t>
  </si>
  <si>
    <t>VILLACURI</t>
  </si>
  <si>
    <t>ELNO</t>
  </si>
  <si>
    <t>EMGEHUANZA</t>
  </si>
  <si>
    <t>ENEL DISTRIBUCION</t>
  </si>
  <si>
    <t>GEPSA</t>
  </si>
  <si>
    <t>HIDRANDINA</t>
  </si>
  <si>
    <t>INLAND</t>
  </si>
  <si>
    <t>ABREV.</t>
  </si>
  <si>
    <t>POTENCIA</t>
  </si>
  <si>
    <t>PRODUCCION</t>
  </si>
  <si>
    <t>ATN 2 S.A.</t>
  </si>
  <si>
    <t>ATN S.A.</t>
  </si>
  <si>
    <t>Compañía Transmisora Andina S.A.</t>
  </si>
  <si>
    <t>Compañía Transmisora Norperuana S.R.L.</t>
  </si>
  <si>
    <t>Concesionaria Línea de Transmisión CCNCM S.A.C.</t>
  </si>
  <si>
    <t>Conelsur Lt S.A.C.</t>
  </si>
  <si>
    <t>Consorcio Energético de Huancavelica S.A.</t>
  </si>
  <si>
    <t>Empresa de Transmisión Aymaraes S.A.C.</t>
  </si>
  <si>
    <t>Empresa de Transmisión Guadalupe S.A.C.</t>
  </si>
  <si>
    <t>Interconexión Eléctrica Isa Perú S.A.</t>
  </si>
  <si>
    <t>Pomacocha Power S.A.C.</t>
  </si>
  <si>
    <t>Red de Energía del Perú S.A.</t>
  </si>
  <si>
    <t>Transmisora Eléctrica del Sur 2 S.A.C.</t>
  </si>
  <si>
    <t>Transmisora Eléctrica del Sur 3 S.A.C.</t>
  </si>
  <si>
    <t>Transmisora Eléctrica del Sur S.A.C.</t>
  </si>
  <si>
    <t>LUZ DEL SUR</t>
  </si>
  <si>
    <t>cliente</t>
  </si>
  <si>
    <t>venta</t>
  </si>
  <si>
    <t>GR Paino S.A.C.</t>
  </si>
  <si>
    <t>GR Taruca S.A.C.</t>
  </si>
  <si>
    <t>Peruana de Inversiones en Energía Renovables S.A.</t>
  </si>
  <si>
    <t>Atlantica Transmisión Sur S.A.</t>
  </si>
  <si>
    <t>Compañía Transmisora Sur Andino S.A.C.</t>
  </si>
  <si>
    <t>Consorcio Eléctrico de Villacuri S.A.C.</t>
  </si>
  <si>
    <t>Electro Oriente S.A.</t>
  </si>
  <si>
    <t>Electronoroeste S.A.</t>
  </si>
  <si>
    <t>Electrosur S.A.</t>
  </si>
  <si>
    <t>NOM_EMPRESA</t>
  </si>
  <si>
    <t>CONTRATADO</t>
  </si>
  <si>
    <t>ESTABLE</t>
  </si>
  <si>
    <t>TERCEROS</t>
  </si>
  <si>
    <t>ENGIE</t>
  </si>
  <si>
    <t>EGEHUANZA</t>
  </si>
  <si>
    <t>ELECTROPERU</t>
  </si>
  <si>
    <t>FENIX</t>
  </si>
  <si>
    <t>ENEL GENERACIÓN</t>
  </si>
  <si>
    <t>STATKRAFT</t>
  </si>
  <si>
    <t>Proyecto Especial CHAVIMOCHIC</t>
  </si>
  <si>
    <t>Colca Solar S.A.C.</t>
  </si>
  <si>
    <t>La Virgen S.A.C.</t>
  </si>
  <si>
    <t>Majes Arcus S.A.C.</t>
  </si>
  <si>
    <t>Repartición Arcus S.A.C.</t>
  </si>
  <si>
    <t>VIRGEN</t>
  </si>
  <si>
    <t>(*)</t>
  </si>
  <si>
    <t>Incluye sólo numero de trabajadores directos informados por las empresas concesionarias. No incluye trabajadores por terceros.</t>
  </si>
  <si>
    <t>EPASA</t>
  </si>
  <si>
    <t>EDELSA</t>
  </si>
  <si>
    <t>EMSEMSA</t>
  </si>
  <si>
    <t>TOCACHE</t>
  </si>
  <si>
    <t>EMSEU</t>
  </si>
  <si>
    <t>ENEDIS</t>
  </si>
  <si>
    <t>SERSA</t>
  </si>
  <si>
    <t>Terna Peru S.A.C.</t>
  </si>
  <si>
    <t>ATLANTICA TRANSMISION</t>
  </si>
  <si>
    <t>ATN1</t>
  </si>
  <si>
    <t>ATN2</t>
  </si>
  <si>
    <t>TRANSMISORA ANDINA</t>
  </si>
  <si>
    <t>NORPERUANA</t>
  </si>
  <si>
    <t>SUR ANDINO</t>
  </si>
  <si>
    <t>CONELSUR</t>
  </si>
  <si>
    <t>TRANSMANTARO</t>
  </si>
  <si>
    <t>AYMARAES</t>
  </si>
  <si>
    <t>GUADALUPE</t>
  </si>
  <si>
    <t>ISAPERU</t>
  </si>
  <si>
    <t>TERNA PERU</t>
  </si>
  <si>
    <t>TESUR 2</t>
  </si>
  <si>
    <t>TESUR 3</t>
  </si>
  <si>
    <t>Electrica Yanapampa S.A.C.</t>
  </si>
  <si>
    <t>Electroperú S.A.</t>
  </si>
  <si>
    <t>Empresa de Generación Eléctrica de Arequipa S.A.</t>
  </si>
  <si>
    <t>ENEL Generación Perú S.A.A.</t>
  </si>
  <si>
    <t>ENEL Generación Piura S.A.</t>
  </si>
  <si>
    <t>ENGIE Energía Perú S.A.</t>
  </si>
  <si>
    <t>FENIX POWER PERÚ S.A.</t>
  </si>
  <si>
    <t>Repartición Arcus S.A.C</t>
  </si>
  <si>
    <t>TERMOSELVA S.R.L.</t>
  </si>
  <si>
    <t>Hydro Pátapo S.A.C.</t>
  </si>
  <si>
    <t>PAINO</t>
  </si>
  <si>
    <t>TARUCA</t>
  </si>
  <si>
    <t>NUMERO DE CLIENTES / TRABAJADOR 2022(DE MAYOR A MENOR)</t>
  </si>
  <si>
    <t>Cogeneración Oquendo</t>
  </si>
  <si>
    <t>Energía Renovable del Sur S.A.</t>
  </si>
  <si>
    <t>Cogeneración Oquendo S.A.C.</t>
  </si>
  <si>
    <t>GM Operaciones S.A.C.</t>
  </si>
  <si>
    <t>Petroleos del Peru PETROPERU S.A.</t>
  </si>
  <si>
    <t>ENERGÍA RENOVABLE DEL SUR</t>
  </si>
  <si>
    <t>CELEPSA RENOVABLE</t>
  </si>
  <si>
    <t>OQUENDO</t>
  </si>
  <si>
    <t>EÓLICA</t>
  </si>
  <si>
    <t>ENEL PERÚ</t>
  </si>
  <si>
    <t>Producción (GWh)</t>
  </si>
  <si>
    <t>Puerto Maldonado Transmisora S.A.C.</t>
  </si>
  <si>
    <t>Empresa de Administración de Infraestructura Eléctrica S.A. (1)</t>
  </si>
  <si>
    <t xml:space="preserve"> Información estimada de los usuarios del servicio público de electricidad de la zona de concesión que fue de EMSEMSA, hoy administrada por ADINELSA.</t>
  </si>
  <si>
    <t>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</si>
</sst>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 * #,##0.00_ ;_ * \-#,##0.00_ ;_ * &quot;-&quot;??_ ;_ @_ "/>
    <numFmt numFmtId="165" formatCode="#,##0.0"/>
    <numFmt numFmtId="166" formatCode="0.0"/>
    <numFmt numFmtId="167" formatCode="_-* #,##0.00\ _P_t_s_-;\-* #,##0.00\ _P_t_s_-;_-* &quot;-&quot;??\ _P_t_s_-;_-@_-"/>
    <numFmt numFmtId="168" formatCode="&quot;S/.&quot;#,##0\ ;\(&quot;S/.&quot;#,##0\)"/>
    <numFmt numFmtId="169" formatCode="*Ȃ_([$€]* #,##0.00_);\⠭[$€]* #,##0.00_)_(;_([$€]* #,##0.00_);_(@_)"/>
    <numFmt numFmtId="170" formatCode="\(0\)"/>
    <numFmt numFmtId="171" formatCode="0.0%"/>
  </numFmts>
  <fonts count="80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color indexed="8"/>
      <name val="MS Sans Serif"/>
      <family val="2"/>
    </font>
    <font>
      <sz val="10"/>
      <name val="Courier New"/>
      <family val="3"/>
    </font>
    <font>
      <i/>
      <sz val="12"/>
      <name val="Arial"/>
      <family val="2"/>
    </font>
    <font>
      <i/>
      <sz val="10"/>
      <name val="Arial"/>
      <family val="2"/>
    </font>
    <font>
      <sz val="20"/>
      <name val="Arial"/>
      <family val="2"/>
    </font>
    <font>
      <sz val="10"/>
      <name val="Times New Roman"/>
      <family val="1"/>
    </font>
    <font>
      <i/>
      <sz val="10"/>
      <name val="Times New Roman"/>
      <family val="1"/>
    </font>
    <font>
      <b/>
      <sz val="18"/>
      <name val="Arial"/>
      <family val="2"/>
    </font>
    <font>
      <sz val="12"/>
      <name val="Modern"/>
      <family val="3"/>
      <charset val="255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b/>
      <sz val="18"/>
      <color indexed="62"/>
      <name val="Cambria"/>
      <family val="2"/>
    </font>
    <font>
      <b/>
      <sz val="13"/>
      <color indexed="62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entury Gothic"/>
      <family val="2"/>
    </font>
    <font>
      <sz val="10"/>
      <name val="Century Gothic"/>
      <family val="2"/>
    </font>
    <font>
      <sz val="11"/>
      <name val="Century Gothic"/>
      <family val="2"/>
    </font>
    <font>
      <b/>
      <sz val="10"/>
      <color theme="0"/>
      <name val="Century Gothic"/>
      <family val="2"/>
    </font>
    <font>
      <b/>
      <sz val="10"/>
      <color indexed="9"/>
      <name val="Century Gothic"/>
      <family val="2"/>
    </font>
    <font>
      <b/>
      <sz val="10"/>
      <name val="Century Gothic"/>
      <family val="2"/>
    </font>
    <font>
      <b/>
      <sz val="8"/>
      <name val="Century Gothic"/>
      <family val="2"/>
    </font>
    <font>
      <b/>
      <sz val="10"/>
      <color rgb="FF9F9F9F"/>
      <name val="Century Gothic"/>
      <family val="2"/>
    </font>
    <font>
      <sz val="10"/>
      <color rgb="FF9F9F9F"/>
      <name val="Century Gothic"/>
      <family val="2"/>
    </font>
    <font>
      <b/>
      <sz val="12"/>
      <name val="Century Gothic"/>
      <family val="2"/>
    </font>
    <font>
      <b/>
      <sz val="14"/>
      <name val="Century Gothic"/>
      <family val="2"/>
    </font>
    <font>
      <sz val="10"/>
      <color theme="0" tint="-0.34998626667073579"/>
      <name val="Century Gothic"/>
      <family val="2"/>
    </font>
    <font>
      <sz val="10.5"/>
      <color theme="0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8"/>
      <name val="Century Gothic"/>
      <family val="2"/>
    </font>
    <font>
      <b/>
      <sz val="12"/>
      <color rgb="FF9F9F9F"/>
      <name val="Century Gothic"/>
      <family val="2"/>
    </font>
    <font>
      <sz val="14"/>
      <name val="Century Gothic"/>
      <family val="2"/>
    </font>
    <font>
      <sz val="10"/>
      <color indexed="10"/>
      <name val="Century Gothic"/>
      <family val="2"/>
    </font>
    <font>
      <vertAlign val="superscript"/>
      <sz val="10"/>
      <name val="Century Gothic"/>
      <family val="2"/>
    </font>
    <font>
      <sz val="12"/>
      <name val="Century Gothic"/>
      <family val="2"/>
    </font>
    <font>
      <sz val="10"/>
      <color theme="0"/>
      <name val="Century Gothic"/>
      <family val="2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585858"/>
        <bgColor indexed="64"/>
      </patternFill>
    </fill>
  </fills>
  <borders count="7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700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2" borderId="0" applyNumberFormat="0" applyBorder="0" applyAlignment="0" applyProtection="0"/>
    <xf numFmtId="0" fontId="41" fillId="29" borderId="0" applyNumberFormat="0" applyBorder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41" fillId="30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41" fillId="31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41" fillId="32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41" fillId="33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41" fillId="34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2" borderId="0" applyNumberFormat="0" applyBorder="0" applyAlignment="0" applyProtection="0"/>
    <xf numFmtId="0" fontId="7" fillId="8" borderId="0" applyNumberFormat="0" applyBorder="0" applyAlignment="0" applyProtection="0"/>
    <xf numFmtId="0" fontId="41" fillId="35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41" fillId="36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41" fillId="37" borderId="0" applyNumberFormat="0" applyBorder="0" applyAlignment="0" applyProtection="0"/>
    <xf numFmtId="0" fontId="7" fillId="11" borderId="0" applyNumberFormat="0" applyBorder="0" applyAlignment="0" applyProtection="0"/>
    <xf numFmtId="0" fontId="7" fillId="13" borderId="0" applyNumberFormat="0" applyBorder="0" applyAlignment="0" applyProtection="0"/>
    <xf numFmtId="0" fontId="7" fillId="5" borderId="0" applyNumberFormat="0" applyBorder="0" applyAlignment="0" applyProtection="0"/>
    <xf numFmtId="0" fontId="41" fillId="38" borderId="0" applyNumberFormat="0" applyBorder="0" applyAlignment="0" applyProtection="0"/>
    <xf numFmtId="0" fontId="7" fillId="5" borderId="0" applyNumberFormat="0" applyBorder="0" applyAlignment="0" applyProtection="0"/>
    <xf numFmtId="0" fontId="7" fillId="3" borderId="0" applyNumberFormat="0" applyBorder="0" applyAlignment="0" applyProtection="0"/>
    <xf numFmtId="0" fontId="7" fillId="8" borderId="0" applyNumberFormat="0" applyBorder="0" applyAlignment="0" applyProtection="0"/>
    <xf numFmtId="0" fontId="41" fillId="39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41" fillId="40" borderId="0" applyNumberFormat="0" applyBorder="0" applyAlignment="0" applyProtection="0"/>
    <xf numFmtId="0" fontId="7" fillId="12" borderId="0" applyNumberFormat="0" applyBorder="0" applyAlignment="0" applyProtection="0"/>
    <xf numFmtId="0" fontId="7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9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42" fillId="41" borderId="0" applyNumberFormat="0" applyBorder="0" applyAlignment="0" applyProtection="0"/>
    <xf numFmtId="0" fontId="8" fillId="14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42" fillId="42" borderId="0" applyNumberFormat="0" applyBorder="0" applyAlignment="0" applyProtection="0"/>
    <xf numFmtId="0" fontId="8" fillId="9" borderId="0" applyNumberFormat="0" applyBorder="0" applyAlignment="0" applyProtection="0"/>
    <xf numFmtId="0" fontId="8" fillId="18" borderId="0" applyNumberFormat="0" applyBorder="0" applyAlignment="0" applyProtection="0"/>
    <xf numFmtId="0" fontId="8" fillId="11" borderId="0" applyNumberFormat="0" applyBorder="0" applyAlignment="0" applyProtection="0"/>
    <xf numFmtId="0" fontId="42" fillId="43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42" fillId="44" borderId="0" applyNumberFormat="0" applyBorder="0" applyAlignment="0" applyProtection="0"/>
    <xf numFmtId="0" fontId="8" fillId="15" borderId="0" applyNumberFormat="0" applyBorder="0" applyAlignment="0" applyProtection="0"/>
    <xf numFmtId="0" fontId="8" fillId="3" borderId="0" applyNumberFormat="0" applyBorder="0" applyAlignment="0" applyProtection="0"/>
    <xf numFmtId="0" fontId="8" fillId="16" borderId="0" applyNumberFormat="0" applyBorder="0" applyAlignment="0" applyProtection="0"/>
    <xf numFmtId="0" fontId="42" fillId="45" borderId="0" applyNumberFormat="0" applyBorder="0" applyAlignment="0" applyProtection="0"/>
    <xf numFmtId="0" fontId="8" fillId="16" borderId="0" applyNumberFormat="0" applyBorder="0" applyAlignment="0" applyProtection="0"/>
    <xf numFmtId="0" fontId="8" fillId="6" borderId="0" applyNumberFormat="0" applyBorder="0" applyAlignment="0" applyProtection="0"/>
    <xf numFmtId="0" fontId="8" fillId="17" borderId="0" applyNumberFormat="0" applyBorder="0" applyAlignment="0" applyProtection="0"/>
    <xf numFmtId="0" fontId="42" fillId="46" borderId="0" applyNumberFormat="0" applyBorder="0" applyAlignment="0" applyProtection="0"/>
    <xf numFmtId="0" fontId="8" fillId="17" borderId="0" applyNumberFormat="0" applyBorder="0" applyAlignment="0" applyProtection="0"/>
    <xf numFmtId="0" fontId="8" fillId="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15" fillId="3" borderId="0" applyNumberFormat="0" applyBorder="0" applyAlignment="0" applyProtection="0"/>
    <xf numFmtId="0" fontId="9" fillId="4" borderId="0" applyNumberFormat="0" applyBorder="0" applyAlignment="0" applyProtection="0"/>
    <xf numFmtId="0" fontId="43" fillId="47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10" fillId="22" borderId="1" applyNumberFormat="0" applyAlignment="0" applyProtection="0"/>
    <xf numFmtId="0" fontId="10" fillId="22" borderId="1" applyNumberFormat="0" applyAlignment="0" applyProtection="0"/>
    <xf numFmtId="0" fontId="44" fillId="48" borderId="61" applyNumberFormat="0" applyAlignment="0" applyProtection="0"/>
    <xf numFmtId="0" fontId="10" fillId="22" borderId="1" applyNumberFormat="0" applyAlignment="0" applyProtection="0"/>
    <xf numFmtId="0" fontId="36" fillId="23" borderId="1" applyNumberFormat="0" applyAlignment="0" applyProtection="0"/>
    <xf numFmtId="0" fontId="11" fillId="24" borderId="2" applyNumberFormat="0" applyAlignment="0" applyProtection="0"/>
    <xf numFmtId="0" fontId="45" fillId="49" borderId="62" applyNumberFormat="0" applyAlignment="0" applyProtection="0"/>
    <xf numFmtId="0" fontId="11" fillId="24" borderId="2" applyNumberFormat="0" applyAlignment="0" applyProtection="0"/>
    <xf numFmtId="0" fontId="12" fillId="0" borderId="3" applyNumberFormat="0" applyFill="0" applyAlignment="0" applyProtection="0"/>
    <xf numFmtId="0" fontId="46" fillId="0" borderId="63" applyNumberFormat="0" applyFill="0" applyAlignment="0" applyProtection="0"/>
    <xf numFmtId="0" fontId="12" fillId="0" borderId="3" applyNumberFormat="0" applyFill="0" applyAlignment="0" applyProtection="0"/>
    <xf numFmtId="0" fontId="18" fillId="0" borderId="4" applyNumberFormat="0" applyFill="0" applyAlignment="0" applyProtection="0"/>
    <xf numFmtId="0" fontId="11" fillId="24" borderId="2" applyNumberFormat="0" applyAlignment="0" applyProtection="0"/>
    <xf numFmtId="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8" fillId="19" borderId="0" applyNumberFormat="0" applyBorder="0" applyAlignment="0" applyProtection="0"/>
    <xf numFmtId="0" fontId="42" fillId="50" borderId="0" applyNumberFormat="0" applyBorder="0" applyAlignment="0" applyProtection="0"/>
    <xf numFmtId="0" fontId="8" fillId="19" borderId="0" applyNumberFormat="0" applyBorder="0" applyAlignment="0" applyProtection="0"/>
    <xf numFmtId="0" fontId="8" fillId="25" borderId="0" applyNumberFormat="0" applyBorder="0" applyAlignment="0" applyProtection="0"/>
    <xf numFmtId="0" fontId="8" fillId="20" borderId="0" applyNumberFormat="0" applyBorder="0" applyAlignment="0" applyProtection="0"/>
    <xf numFmtId="0" fontId="42" fillId="51" borderId="0" applyNumberFormat="0" applyBorder="0" applyAlignment="0" applyProtection="0"/>
    <xf numFmtId="0" fontId="8" fillId="20" borderId="0" applyNumberFormat="0" applyBorder="0" applyAlignment="0" applyProtection="0"/>
    <xf numFmtId="0" fontId="8" fillId="18" borderId="0" applyNumberFormat="0" applyBorder="0" applyAlignment="0" applyProtection="0"/>
    <xf numFmtId="0" fontId="8" fillId="21" borderId="0" applyNumberFormat="0" applyBorder="0" applyAlignment="0" applyProtection="0"/>
    <xf numFmtId="0" fontId="42" fillId="52" borderId="0" applyNumberFormat="0" applyBorder="0" applyAlignment="0" applyProtection="0"/>
    <xf numFmtId="0" fontId="8" fillId="2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42" fillId="53" borderId="0" applyNumberFormat="0" applyBorder="0" applyAlignment="0" applyProtection="0"/>
    <xf numFmtId="0" fontId="8" fillId="15" borderId="0" applyNumberFormat="0" applyBorder="0" applyAlignment="0" applyProtection="0"/>
    <xf numFmtId="0" fontId="8" fillId="26" borderId="0" applyNumberFormat="0" applyBorder="0" applyAlignment="0" applyProtection="0"/>
    <xf numFmtId="0" fontId="8" fillId="16" borderId="0" applyNumberFormat="0" applyBorder="0" applyAlignment="0" applyProtection="0"/>
    <xf numFmtId="0" fontId="42" fillId="54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42" fillId="55" borderId="0" applyNumberFormat="0" applyBorder="0" applyAlignment="0" applyProtection="0"/>
    <xf numFmtId="0" fontId="8" fillId="18" borderId="0" applyNumberFormat="0" applyBorder="0" applyAlignment="0" applyProtection="0"/>
    <xf numFmtId="0" fontId="8" fillId="20" borderId="0" applyNumberFormat="0" applyBorder="0" applyAlignment="0" applyProtection="0"/>
    <xf numFmtId="0" fontId="14" fillId="7" borderId="1" applyNumberFormat="0" applyAlignment="0" applyProtection="0"/>
    <xf numFmtId="0" fontId="48" fillId="56" borderId="61" applyNumberFormat="0" applyAlignment="0" applyProtection="0"/>
    <xf numFmtId="0" fontId="14" fillId="7" borderId="1" applyNumberFormat="0" applyAlignment="0" applyProtection="0"/>
    <xf numFmtId="0" fontId="14" fillId="13" borderId="1" applyNumberFormat="0" applyAlignment="0" applyProtection="0"/>
    <xf numFmtId="169" fontId="25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9" fillId="4" borderId="0" applyNumberFormat="0" applyBorder="0" applyAlignment="0" applyProtection="0"/>
    <xf numFmtId="0" fontId="3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49" fillId="57" borderId="0" applyNumberFormat="0" applyBorder="0" applyAlignment="0" applyProtection="0"/>
    <xf numFmtId="0" fontId="15" fillId="3" borderId="0" applyNumberFormat="0" applyBorder="0" applyAlignment="0" applyProtection="0"/>
    <xf numFmtId="0" fontId="15" fillId="5" borderId="0" applyNumberFormat="0" applyBorder="0" applyAlignment="0" applyProtection="0"/>
    <xf numFmtId="0" fontId="14" fillId="7" borderId="1" applyNumberFormat="0" applyAlignment="0" applyProtection="0"/>
    <xf numFmtId="0" fontId="12" fillId="0" borderId="3" applyNumberFormat="0" applyFill="0" applyAlignment="0" applyProtection="0"/>
    <xf numFmtId="43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6" fillId="13" borderId="0" applyNumberFormat="0" applyBorder="0" applyAlignment="0" applyProtection="0"/>
    <xf numFmtId="0" fontId="50" fillId="58" borderId="0" applyNumberFormat="0" applyBorder="0" applyAlignment="0" applyProtection="0"/>
    <xf numFmtId="0" fontId="16" fillId="13" borderId="0" applyNumberFormat="0" applyBorder="0" applyAlignment="0" applyProtection="0"/>
    <xf numFmtId="0" fontId="38" fillId="13" borderId="0" applyNumberFormat="0" applyBorder="0" applyAlignment="0" applyProtection="0"/>
    <xf numFmtId="0" fontId="41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41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41" fillId="0" borderId="0"/>
    <xf numFmtId="0" fontId="4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1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1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4" fillId="10" borderId="6" applyNumberFormat="0" applyFont="0" applyAlignment="0" applyProtection="0"/>
    <xf numFmtId="0" fontId="34" fillId="59" borderId="64" applyNumberFormat="0" applyFont="0" applyAlignment="0" applyProtection="0"/>
    <xf numFmtId="0" fontId="4" fillId="10" borderId="6" applyNumberFormat="0" applyFont="0" applyAlignment="0" applyProtection="0"/>
    <xf numFmtId="0" fontId="35" fillId="10" borderId="6" applyNumberFormat="0" applyFont="0" applyAlignment="0" applyProtection="0"/>
    <xf numFmtId="0" fontId="4" fillId="10" borderId="6" applyNumberFormat="0" applyFont="0" applyAlignment="0" applyProtection="0"/>
    <xf numFmtId="0" fontId="4" fillId="10" borderId="6" applyNumberFormat="0" applyFont="0" applyAlignment="0" applyProtection="0"/>
    <xf numFmtId="0" fontId="5" fillId="10" borderId="6" applyNumberFormat="0" applyFont="0" applyAlignment="0" applyProtection="0"/>
    <xf numFmtId="0" fontId="17" fillId="22" borderId="7" applyNumberFormat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" fontId="32" fillId="0" borderId="0">
      <alignment horizontal="center" vertical="center"/>
      <protection locked="0"/>
    </xf>
    <xf numFmtId="0" fontId="17" fillId="22" borderId="7" applyNumberFormat="0" applyAlignment="0" applyProtection="0"/>
    <xf numFmtId="0" fontId="51" fillId="48" borderId="65" applyNumberFormat="0" applyAlignment="0" applyProtection="0"/>
    <xf numFmtId="0" fontId="17" fillId="22" borderId="7" applyNumberFormat="0" applyAlignment="0" applyProtection="0"/>
    <xf numFmtId="0" fontId="17" fillId="23" borderId="7" applyNumberFormat="0" applyAlignment="0" applyProtection="0"/>
    <xf numFmtId="0" fontId="1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55" fillId="0" borderId="66" applyNumberFormat="0" applyFill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56" fillId="0" borderId="67" applyNumberFormat="0" applyFill="0" applyAlignment="0" applyProtection="0"/>
    <xf numFmtId="0" fontId="22" fillId="0" borderId="9" applyNumberFormat="0" applyFill="0" applyAlignment="0" applyProtection="0"/>
    <xf numFmtId="0" fontId="40" fillId="0" borderId="10" applyNumberFormat="0" applyFill="0" applyAlignment="0" applyProtection="0"/>
    <xf numFmtId="0" fontId="13" fillId="0" borderId="5" applyNumberFormat="0" applyFill="0" applyAlignment="0" applyProtection="0"/>
    <xf numFmtId="0" fontId="47" fillId="0" borderId="68" applyNumberFormat="0" applyFill="0" applyAlignment="0" applyProtection="0"/>
    <xf numFmtId="0" fontId="13" fillId="0" borderId="5" applyNumberFormat="0" applyFill="0" applyAlignment="0" applyProtection="0"/>
    <xf numFmtId="0" fontId="37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57" fillId="0" borderId="69" applyNumberFormat="0" applyFill="0" applyAlignment="0" applyProtection="0"/>
    <xf numFmtId="0" fontId="23" fillId="0" borderId="12" applyNumberFormat="0" applyFill="0" applyAlignment="0" applyProtection="0"/>
    <xf numFmtId="0" fontId="23" fillId="0" borderId="13" applyNumberFormat="0" applyFill="0" applyAlignment="0" applyProtection="0"/>
    <xf numFmtId="0" fontId="18" fillId="0" borderId="0" applyNumberFormat="0" applyFill="0" applyBorder="0" applyAlignment="0" applyProtection="0"/>
  </cellStyleXfs>
  <cellXfs count="296">
    <xf numFmtId="0" fontId="0" fillId="0" borderId="0" xfId="0"/>
    <xf numFmtId="0" fontId="58" fillId="27" borderId="0" xfId="0" applyFont="1" applyFill="1"/>
    <xf numFmtId="0" fontId="59" fillId="0" borderId="0" xfId="0" applyFont="1"/>
    <xf numFmtId="0" fontId="60" fillId="27" borderId="0" xfId="0" applyFont="1" applyFill="1"/>
    <xf numFmtId="0" fontId="59" fillId="27" borderId="0" xfId="0" applyFont="1" applyFill="1"/>
    <xf numFmtId="0" fontId="61" fillId="63" borderId="29" xfId="0" applyFont="1" applyFill="1" applyBorder="1" applyAlignment="1">
      <alignment horizontal="center" vertical="center"/>
    </xf>
    <xf numFmtId="0" fontId="61" fillId="63" borderId="30" xfId="0" applyFont="1" applyFill="1" applyBorder="1" applyAlignment="1">
      <alignment horizontal="center"/>
    </xf>
    <xf numFmtId="0" fontId="61" fillId="63" borderId="41" xfId="0" applyFont="1" applyFill="1" applyBorder="1" applyAlignment="1">
      <alignment horizontal="center"/>
    </xf>
    <xf numFmtId="0" fontId="62" fillId="27" borderId="0" xfId="0" applyFont="1" applyFill="1" applyAlignment="1">
      <alignment horizontal="center" vertical="center"/>
    </xf>
    <xf numFmtId="0" fontId="61" fillId="63" borderId="45" xfId="0" applyFont="1" applyFill="1" applyBorder="1" applyAlignment="1">
      <alignment horizontal="center" vertical="center"/>
    </xf>
    <xf numFmtId="0" fontId="61" fillId="63" borderId="19" xfId="0" applyFont="1" applyFill="1" applyBorder="1" applyAlignment="1">
      <alignment horizontal="center"/>
    </xf>
    <xf numFmtId="0" fontId="61" fillId="63" borderId="20" xfId="0" applyFont="1" applyFill="1" applyBorder="1" applyAlignment="1">
      <alignment horizontal="center"/>
    </xf>
    <xf numFmtId="0" fontId="59" fillId="27" borderId="29" xfId="0" applyFont="1" applyFill="1" applyBorder="1"/>
    <xf numFmtId="3" fontId="59" fillId="27" borderId="30" xfId="0" applyNumberFormat="1" applyFont="1" applyFill="1" applyBorder="1" applyAlignment="1">
      <alignment horizontal="center"/>
    </xf>
    <xf numFmtId="3" fontId="59" fillId="27" borderId="29" xfId="0" applyNumberFormat="1" applyFont="1" applyFill="1" applyBorder="1" applyAlignment="1">
      <alignment horizontal="center"/>
    </xf>
    <xf numFmtId="0" fontId="59" fillId="27" borderId="29" xfId="0" applyFont="1" applyFill="1" applyBorder="1" applyAlignment="1">
      <alignment horizontal="center"/>
    </xf>
    <xf numFmtId="3" fontId="63" fillId="27" borderId="29" xfId="0" applyNumberFormat="1" applyFont="1" applyFill="1" applyBorder="1" applyAlignment="1">
      <alignment horizontal="center"/>
    </xf>
    <xf numFmtId="3" fontId="63" fillId="27" borderId="0" xfId="0" applyNumberFormat="1" applyFont="1" applyFill="1" applyAlignment="1">
      <alignment horizontal="center"/>
    </xf>
    <xf numFmtId="0" fontId="59" fillId="27" borderId="14" xfId="0" applyFont="1" applyFill="1" applyBorder="1"/>
    <xf numFmtId="3" fontId="59" fillId="27" borderId="0" xfId="0" applyNumberFormat="1" applyFont="1" applyFill="1" applyAlignment="1">
      <alignment horizontal="center"/>
    </xf>
    <xf numFmtId="0" fontId="59" fillId="27" borderId="14" xfId="0" applyFont="1" applyFill="1" applyBorder="1" applyAlignment="1">
      <alignment horizontal="center"/>
    </xf>
    <xf numFmtId="3" fontId="63" fillId="27" borderId="14" xfId="0" applyNumberFormat="1" applyFont="1" applyFill="1" applyBorder="1" applyAlignment="1">
      <alignment horizontal="center"/>
    </xf>
    <xf numFmtId="4" fontId="63" fillId="0" borderId="0" xfId="0" applyNumberFormat="1" applyFont="1"/>
    <xf numFmtId="1" fontId="59" fillId="0" borderId="0" xfId="0" applyNumberFormat="1" applyFont="1"/>
    <xf numFmtId="0" fontId="59" fillId="27" borderId="45" xfId="0" applyFont="1" applyFill="1" applyBorder="1"/>
    <xf numFmtId="3" fontId="59" fillId="27" borderId="75" xfId="0" applyNumberFormat="1" applyFont="1" applyFill="1" applyBorder="1" applyAlignment="1">
      <alignment horizontal="center"/>
    </xf>
    <xf numFmtId="0" fontId="59" fillId="27" borderId="45" xfId="0" applyFont="1" applyFill="1" applyBorder="1" applyAlignment="1">
      <alignment horizontal="center"/>
    </xf>
    <xf numFmtId="3" fontId="63" fillId="27" borderId="45" xfId="0" applyNumberFormat="1" applyFont="1" applyFill="1" applyBorder="1" applyAlignment="1">
      <alignment horizontal="center"/>
    </xf>
    <xf numFmtId="0" fontId="59" fillId="27" borderId="30" xfId="0" applyFont="1" applyFill="1" applyBorder="1"/>
    <xf numFmtId="0" fontId="59" fillId="27" borderId="30" xfId="0" applyFont="1" applyFill="1" applyBorder="1" applyAlignment="1">
      <alignment horizontal="center"/>
    </xf>
    <xf numFmtId="9" fontId="64" fillId="27" borderId="74" xfId="642" applyFont="1" applyFill="1" applyBorder="1" applyAlignment="1">
      <alignment horizontal="center"/>
    </xf>
    <xf numFmtId="9" fontId="64" fillId="27" borderId="0" xfId="642" applyFont="1" applyFill="1" applyBorder="1" applyAlignment="1">
      <alignment horizontal="center"/>
    </xf>
    <xf numFmtId="4" fontId="64" fillId="0" borderId="0" xfId="642" applyNumberFormat="1" applyFont="1" applyFill="1" applyBorder="1"/>
    <xf numFmtId="0" fontId="63" fillId="27" borderId="77" xfId="0" applyFont="1" applyFill="1" applyBorder="1" applyAlignment="1">
      <alignment horizontal="center" vertical="center"/>
    </xf>
    <xf numFmtId="3" fontId="63" fillId="27" borderId="76" xfId="0" applyNumberFormat="1" applyFont="1" applyFill="1" applyBorder="1" applyAlignment="1">
      <alignment horizontal="center" vertical="center"/>
    </xf>
    <xf numFmtId="0" fontId="63" fillId="27" borderId="76" xfId="0" applyFont="1" applyFill="1" applyBorder="1" applyAlignment="1">
      <alignment horizontal="center" vertical="center"/>
    </xf>
    <xf numFmtId="3" fontId="63" fillId="27" borderId="78" xfId="0" applyNumberFormat="1" applyFont="1" applyFill="1" applyBorder="1" applyAlignment="1">
      <alignment horizontal="center" vertical="center"/>
    </xf>
    <xf numFmtId="3" fontId="58" fillId="27" borderId="76" xfId="0" applyNumberFormat="1" applyFont="1" applyFill="1" applyBorder="1" applyAlignment="1">
      <alignment horizontal="center" vertical="center"/>
    </xf>
    <xf numFmtId="3" fontId="58" fillId="27" borderId="0" xfId="0" applyNumberFormat="1" applyFont="1" applyFill="1" applyAlignment="1">
      <alignment horizontal="center" vertical="center"/>
    </xf>
    <xf numFmtId="9" fontId="59" fillId="27" borderId="0" xfId="642" applyFont="1" applyFill="1"/>
    <xf numFmtId="3" fontId="59" fillId="27" borderId="0" xfId="0" applyNumberFormat="1" applyFont="1" applyFill="1"/>
    <xf numFmtId="0" fontId="65" fillId="0" borderId="0" xfId="0" applyFont="1" applyAlignment="1">
      <alignment horizontal="center"/>
    </xf>
    <xf numFmtId="0" fontId="66" fillId="0" borderId="0" xfId="0" applyFont="1"/>
    <xf numFmtId="1" fontId="66" fillId="0" borderId="0" xfId="0" applyNumberFormat="1" applyFont="1"/>
    <xf numFmtId="3" fontId="58" fillId="0" borderId="0" xfId="0" applyNumberFormat="1" applyFont="1" applyAlignment="1">
      <alignment horizontal="center"/>
    </xf>
    <xf numFmtId="171" fontId="66" fillId="0" borderId="0" xfId="642" applyNumberFormat="1" applyFont="1" applyBorder="1"/>
    <xf numFmtId="3" fontId="66" fillId="0" borderId="0" xfId="0" applyNumberFormat="1" applyFont="1"/>
    <xf numFmtId="9" fontId="66" fillId="0" borderId="0" xfId="642" applyFont="1" applyBorder="1"/>
    <xf numFmtId="0" fontId="59" fillId="60" borderId="0" xfId="0" applyFont="1" applyFill="1"/>
    <xf numFmtId="0" fontId="58" fillId="60" borderId="0" xfId="0" applyFont="1" applyFill="1"/>
    <xf numFmtId="0" fontId="59" fillId="27" borderId="74" xfId="0" applyFont="1" applyFill="1" applyBorder="1"/>
    <xf numFmtId="0" fontId="59" fillId="27" borderId="0" xfId="0" applyFont="1" applyFill="1" applyAlignment="1">
      <alignment vertical="center"/>
    </xf>
    <xf numFmtId="0" fontId="61" fillId="63" borderId="30" xfId="0" applyFont="1" applyFill="1" applyBorder="1" applyAlignment="1">
      <alignment horizontal="center" vertical="center"/>
    </xf>
    <xf numFmtId="0" fontId="61" fillId="63" borderId="41" xfId="0" applyFont="1" applyFill="1" applyBorder="1" applyAlignment="1">
      <alignment horizontal="center" vertical="center"/>
    </xf>
    <xf numFmtId="0" fontId="59" fillId="0" borderId="0" xfId="0" applyFont="1" applyAlignment="1">
      <alignment vertical="center"/>
    </xf>
    <xf numFmtId="0" fontId="61" fillId="63" borderId="19" xfId="0" applyFont="1" applyFill="1" applyBorder="1" applyAlignment="1">
      <alignment horizontal="center" vertical="center"/>
    </xf>
    <xf numFmtId="0" fontId="61" fillId="63" borderId="20" xfId="0" applyFont="1" applyFill="1" applyBorder="1" applyAlignment="1">
      <alignment horizontal="center" vertical="center"/>
    </xf>
    <xf numFmtId="0" fontId="61" fillId="63" borderId="52" xfId="0" applyFont="1" applyFill="1" applyBorder="1" applyAlignment="1">
      <alignment horizontal="center" vertical="center"/>
    </xf>
    <xf numFmtId="0" fontId="61" fillId="63" borderId="58" xfId="0" applyFont="1" applyFill="1" applyBorder="1" applyAlignment="1">
      <alignment horizontal="center"/>
    </xf>
    <xf numFmtId="0" fontId="61" fillId="63" borderId="59" xfId="0" applyFont="1" applyFill="1" applyBorder="1" applyAlignment="1">
      <alignment horizontal="center"/>
    </xf>
    <xf numFmtId="0" fontId="61" fillId="63" borderId="70" xfId="0" applyFont="1" applyFill="1" applyBorder="1" applyAlignment="1">
      <alignment horizontal="center"/>
    </xf>
    <xf numFmtId="0" fontId="61" fillId="63" borderId="43" xfId="0" applyFont="1" applyFill="1" applyBorder="1" applyAlignment="1">
      <alignment horizontal="center" vertical="center"/>
    </xf>
    <xf numFmtId="0" fontId="61" fillId="63" borderId="71" xfId="0" applyFont="1" applyFill="1" applyBorder="1" applyAlignment="1">
      <alignment horizontal="center" vertical="center"/>
    </xf>
    <xf numFmtId="0" fontId="61" fillId="63" borderId="33" xfId="0" applyFont="1" applyFill="1" applyBorder="1" applyAlignment="1">
      <alignment horizontal="center" vertical="center"/>
    </xf>
    <xf numFmtId="0" fontId="59" fillId="60" borderId="0" xfId="0" applyFont="1" applyFill="1" applyAlignment="1">
      <alignment vertical="center"/>
    </xf>
    <xf numFmtId="0" fontId="59" fillId="60" borderId="72" xfId="0" applyFont="1" applyFill="1" applyBorder="1" applyAlignment="1">
      <alignment vertical="center"/>
    </xf>
    <xf numFmtId="3" fontId="59" fillId="60" borderId="0" xfId="0" applyNumberFormat="1" applyFont="1" applyFill="1" applyAlignment="1">
      <alignment horizontal="center" vertical="center"/>
    </xf>
    <xf numFmtId="0" fontId="59" fillId="60" borderId="14" xfId="0" applyFont="1" applyFill="1" applyBorder="1" applyAlignment="1">
      <alignment horizontal="center" vertical="center"/>
    </xf>
    <xf numFmtId="3" fontId="63" fillId="60" borderId="31" xfId="0" applyNumberFormat="1" applyFont="1" applyFill="1" applyBorder="1" applyAlignment="1">
      <alignment horizontal="center" vertical="center"/>
    </xf>
    <xf numFmtId="3" fontId="63" fillId="60" borderId="0" xfId="0" applyNumberFormat="1" applyFont="1" applyFill="1" applyAlignment="1">
      <alignment horizontal="center" vertical="center"/>
    </xf>
    <xf numFmtId="0" fontId="59" fillId="60" borderId="21" xfId="0" applyFont="1" applyFill="1" applyBorder="1" applyAlignment="1">
      <alignment vertical="center"/>
    </xf>
    <xf numFmtId="9" fontId="64" fillId="60" borderId="32" xfId="642" applyFont="1" applyFill="1" applyBorder="1" applyAlignment="1">
      <alignment horizontal="right" vertical="center"/>
    </xf>
    <xf numFmtId="3" fontId="63" fillId="60" borderId="32" xfId="0" applyNumberFormat="1" applyFont="1" applyFill="1" applyBorder="1" applyAlignment="1">
      <alignment horizontal="center" vertical="center"/>
    </xf>
    <xf numFmtId="4" fontId="63" fillId="0" borderId="0" xfId="0" applyNumberFormat="1" applyFont="1" applyAlignment="1">
      <alignment vertical="center"/>
    </xf>
    <xf numFmtId="0" fontId="59" fillId="60" borderId="73" xfId="0" applyFont="1" applyFill="1" applyBorder="1"/>
    <xf numFmtId="9" fontId="64" fillId="60" borderId="30" xfId="642" applyFont="1" applyFill="1" applyBorder="1" applyAlignment="1">
      <alignment horizontal="center"/>
    </xf>
    <xf numFmtId="9" fontId="64" fillId="60" borderId="34" xfId="642" applyFont="1" applyFill="1" applyBorder="1" applyAlignment="1">
      <alignment horizontal="center"/>
    </xf>
    <xf numFmtId="9" fontId="64" fillId="60" borderId="0" xfId="642" applyFont="1" applyFill="1" applyBorder="1" applyAlignment="1">
      <alignment horizontal="center"/>
    </xf>
    <xf numFmtId="0" fontId="63" fillId="60" borderId="24" xfId="0" applyFont="1" applyFill="1" applyBorder="1" applyAlignment="1">
      <alignment horizontal="center" vertical="center"/>
    </xf>
    <xf numFmtId="3" fontId="63" fillId="60" borderId="36" xfId="0" applyNumberFormat="1" applyFont="1" applyFill="1" applyBorder="1" applyAlignment="1">
      <alignment horizontal="center" vertical="center"/>
    </xf>
    <xf numFmtId="0" fontId="63" fillId="60" borderId="36" xfId="0" applyFont="1" applyFill="1" applyBorder="1" applyAlignment="1">
      <alignment horizontal="center" vertical="center"/>
    </xf>
    <xf numFmtId="3" fontId="63" fillId="60" borderId="25" xfId="0" applyNumberFormat="1" applyFont="1" applyFill="1" applyBorder="1" applyAlignment="1">
      <alignment horizontal="center" vertical="center"/>
    </xf>
    <xf numFmtId="3" fontId="58" fillId="60" borderId="35" xfId="0" applyNumberFormat="1" applyFont="1" applyFill="1" applyBorder="1" applyAlignment="1">
      <alignment horizontal="center" vertical="center"/>
    </xf>
    <xf numFmtId="3" fontId="58" fillId="60" borderId="0" xfId="0" applyNumberFormat="1" applyFont="1" applyFill="1" applyAlignment="1">
      <alignment horizontal="center" vertical="center"/>
    </xf>
    <xf numFmtId="9" fontId="59" fillId="60" borderId="0" xfId="642" applyFont="1" applyFill="1"/>
    <xf numFmtId="3" fontId="59" fillId="60" borderId="0" xfId="0" applyNumberFormat="1" applyFont="1" applyFill="1"/>
    <xf numFmtId="0" fontId="67" fillId="27" borderId="0" xfId="0" applyFont="1" applyFill="1"/>
    <xf numFmtId="0" fontId="67" fillId="27" borderId="0" xfId="0" applyFont="1" applyFill="1" applyAlignment="1">
      <alignment horizontal="center"/>
    </xf>
    <xf numFmtId="0" fontId="59" fillId="27" borderId="0" xfId="0" applyFont="1" applyFill="1" applyAlignment="1">
      <alignment horizontal="center"/>
    </xf>
    <xf numFmtId="0" fontId="68" fillId="27" borderId="0" xfId="0" applyFont="1" applyFill="1"/>
    <xf numFmtId="0" fontId="67" fillId="27" borderId="0" xfId="0" applyFont="1" applyFill="1" applyAlignment="1">
      <alignment horizontal="left"/>
    </xf>
    <xf numFmtId="0" fontId="69" fillId="0" borderId="0" xfId="0" applyFont="1"/>
    <xf numFmtId="0" fontId="61" fillId="63" borderId="44" xfId="0" applyFont="1" applyFill="1" applyBorder="1" applyAlignment="1">
      <alignment horizontal="center" vertical="center"/>
    </xf>
    <xf numFmtId="0" fontId="61" fillId="63" borderId="46" xfId="0" applyFont="1" applyFill="1" applyBorder="1" applyAlignment="1">
      <alignment horizontal="center" vertical="center" wrapText="1"/>
    </xf>
    <xf numFmtId="0" fontId="61" fillId="63" borderId="18" xfId="0" applyFont="1" applyFill="1" applyBorder="1" applyAlignment="1">
      <alignment horizontal="center"/>
    </xf>
    <xf numFmtId="0" fontId="61" fillId="63" borderId="55" xfId="0" applyFont="1" applyFill="1" applyBorder="1" applyAlignment="1">
      <alignment horizontal="center"/>
    </xf>
    <xf numFmtId="0" fontId="61" fillId="63" borderId="56" xfId="0" applyFont="1" applyFill="1" applyBorder="1" applyAlignment="1">
      <alignment horizontal="center"/>
    </xf>
    <xf numFmtId="0" fontId="61" fillId="63" borderId="43" xfId="0" applyFont="1" applyFill="1" applyBorder="1" applyAlignment="1">
      <alignment horizontal="center"/>
    </xf>
    <xf numFmtId="0" fontId="61" fillId="63" borderId="52" xfId="0" applyFont="1" applyFill="1" applyBorder="1" applyAlignment="1">
      <alignment horizontal="center"/>
    </xf>
    <xf numFmtId="0" fontId="61" fillId="63" borderId="48" xfId="0" applyFont="1" applyFill="1" applyBorder="1" applyAlignment="1">
      <alignment horizontal="center"/>
    </xf>
    <xf numFmtId="0" fontId="61" fillId="63" borderId="49" xfId="0" applyFont="1" applyFill="1" applyBorder="1" applyAlignment="1">
      <alignment horizontal="center"/>
    </xf>
    <xf numFmtId="0" fontId="66" fillId="0" borderId="0" xfId="0" applyFont="1" applyAlignment="1">
      <alignment horizontal="center"/>
    </xf>
    <xf numFmtId="0" fontId="61" fillId="63" borderId="21" xfId="0" applyFont="1" applyFill="1" applyBorder="1" applyAlignment="1">
      <alignment horizontal="center" vertical="center"/>
    </xf>
    <xf numFmtId="0" fontId="61" fillId="63" borderId="14" xfId="0" applyFont="1" applyFill="1" applyBorder="1" applyAlignment="1">
      <alignment horizontal="center" vertical="center"/>
    </xf>
    <xf numFmtId="0" fontId="61" fillId="63" borderId="16" xfId="0" applyFont="1" applyFill="1" applyBorder="1" applyAlignment="1">
      <alignment horizontal="center" vertical="center" wrapText="1"/>
    </xf>
    <xf numFmtId="0" fontId="61" fillId="63" borderId="17" xfId="0" applyFont="1" applyFill="1" applyBorder="1" applyAlignment="1">
      <alignment horizontal="center" vertical="center"/>
    </xf>
    <xf numFmtId="0" fontId="61" fillId="63" borderId="23" xfId="0" applyFont="1" applyFill="1" applyBorder="1" applyAlignment="1">
      <alignment horizontal="center"/>
    </xf>
    <xf numFmtId="0" fontId="61" fillId="63" borderId="15" xfId="0" applyFont="1" applyFill="1" applyBorder="1" applyAlignment="1">
      <alignment horizontal="center"/>
    </xf>
    <xf numFmtId="0" fontId="61" fillId="63" borderId="32" xfId="0" applyFont="1" applyFill="1" applyBorder="1" applyAlignment="1">
      <alignment horizontal="center" vertical="center"/>
    </xf>
    <xf numFmtId="0" fontId="70" fillId="63" borderId="40" xfId="0" applyFont="1" applyFill="1" applyBorder="1" applyAlignment="1">
      <alignment horizontal="center" vertical="center"/>
    </xf>
    <xf numFmtId="0" fontId="70" fillId="63" borderId="41" xfId="0" applyFont="1" applyFill="1" applyBorder="1" applyAlignment="1">
      <alignment horizontal="center" vertical="center"/>
    </xf>
    <xf numFmtId="0" fontId="70" fillId="63" borderId="34" xfId="0" applyFont="1" applyFill="1" applyBorder="1" applyAlignment="1">
      <alignment horizontal="center" vertical="center"/>
    </xf>
    <xf numFmtId="0" fontId="61" fillId="63" borderId="53" xfId="0" applyFont="1" applyFill="1" applyBorder="1" applyAlignment="1">
      <alignment horizontal="center" vertical="center"/>
    </xf>
    <xf numFmtId="0" fontId="61" fillId="63" borderId="57" xfId="0" applyFont="1" applyFill="1" applyBorder="1" applyAlignment="1">
      <alignment horizontal="center" vertical="center"/>
    </xf>
    <xf numFmtId="0" fontId="61" fillId="63" borderId="47" xfId="0" applyFont="1" applyFill="1" applyBorder="1" applyAlignment="1">
      <alignment horizontal="center" vertical="center" wrapText="1"/>
    </xf>
    <xf numFmtId="0" fontId="61" fillId="63" borderId="39" xfId="0" applyFont="1" applyFill="1" applyBorder="1" applyAlignment="1">
      <alignment horizontal="center" vertical="center"/>
    </xf>
    <xf numFmtId="0" fontId="61" fillId="63" borderId="50" xfId="0" applyFont="1" applyFill="1" applyBorder="1" applyAlignment="1">
      <alignment horizontal="center"/>
    </xf>
    <xf numFmtId="0" fontId="61" fillId="63" borderId="51" xfId="0" applyFont="1" applyFill="1" applyBorder="1" applyAlignment="1">
      <alignment horizontal="center"/>
    </xf>
    <xf numFmtId="0" fontId="61" fillId="63" borderId="54" xfId="0" applyFont="1" applyFill="1" applyBorder="1" applyAlignment="1">
      <alignment horizontal="center" vertical="center"/>
    </xf>
    <xf numFmtId="0" fontId="70" fillId="63" borderId="47" xfId="0" applyFont="1" applyFill="1" applyBorder="1" applyAlignment="1">
      <alignment horizontal="center" vertical="center"/>
    </xf>
    <xf numFmtId="0" fontId="70" fillId="63" borderId="39" xfId="0" applyFont="1" applyFill="1" applyBorder="1" applyAlignment="1">
      <alignment horizontal="center" vertical="center"/>
    </xf>
    <xf numFmtId="0" fontId="70" fillId="63" borderId="50" xfId="0" applyFont="1" applyFill="1" applyBorder="1" applyAlignment="1">
      <alignment horizontal="center" vertical="center"/>
    </xf>
    <xf numFmtId="0" fontId="59" fillId="60" borderId="21" xfId="0" applyFont="1" applyFill="1" applyBorder="1" applyAlignment="1">
      <alignment horizontal="center" vertical="center"/>
    </xf>
    <xf numFmtId="0" fontId="59" fillId="60" borderId="16" xfId="0" applyFont="1" applyFill="1" applyBorder="1" applyAlignment="1">
      <alignment vertical="center"/>
    </xf>
    <xf numFmtId="0" fontId="59" fillId="60" borderId="16" xfId="0" applyFont="1" applyFill="1" applyBorder="1"/>
    <xf numFmtId="0" fontId="59" fillId="60" borderId="0" xfId="0" applyFont="1" applyFill="1" applyAlignment="1">
      <alignment horizontal="center"/>
    </xf>
    <xf numFmtId="3" fontId="71" fillId="60" borderId="16" xfId="170" applyNumberFormat="1" applyFont="1" applyFill="1" applyBorder="1" applyAlignment="1">
      <alignment horizontal="right"/>
    </xf>
    <xf numFmtId="4" fontId="71" fillId="60" borderId="0" xfId="170" applyNumberFormat="1" applyFont="1" applyFill="1" applyBorder="1" applyAlignment="1">
      <alignment horizontal="right"/>
    </xf>
    <xf numFmtId="4" fontId="71" fillId="60" borderId="16" xfId="170" applyNumberFormat="1" applyFont="1" applyFill="1" applyBorder="1" applyAlignment="1">
      <alignment horizontal="right"/>
    </xf>
    <xf numFmtId="4" fontId="71" fillId="60" borderId="17" xfId="170" applyNumberFormat="1" applyFont="1" applyFill="1" applyBorder="1" applyAlignment="1">
      <alignment horizontal="right"/>
    </xf>
    <xf numFmtId="4" fontId="59" fillId="60" borderId="16" xfId="0" applyNumberFormat="1" applyFont="1" applyFill="1" applyBorder="1" applyAlignment="1">
      <alignment horizontal="right"/>
    </xf>
    <xf numFmtId="4" fontId="59" fillId="60" borderId="17" xfId="0" applyNumberFormat="1" applyFont="1" applyFill="1" applyBorder="1"/>
    <xf numFmtId="4" fontId="59" fillId="60" borderId="23" xfId="0" applyNumberFormat="1" applyFont="1" applyFill="1" applyBorder="1"/>
    <xf numFmtId="3" fontId="59" fillId="60" borderId="16" xfId="0" applyNumberFormat="1" applyFont="1" applyFill="1" applyBorder="1" applyAlignment="1">
      <alignment horizontal="right"/>
    </xf>
    <xf numFmtId="4" fontId="59" fillId="60" borderId="0" xfId="0" applyNumberFormat="1" applyFont="1" applyFill="1" applyAlignment="1">
      <alignment horizontal="right"/>
    </xf>
    <xf numFmtId="4" fontId="59" fillId="60" borderId="17" xfId="0" applyNumberFormat="1" applyFont="1" applyFill="1" applyBorder="1" applyAlignment="1">
      <alignment horizontal="right"/>
    </xf>
    <xf numFmtId="2" fontId="66" fillId="0" borderId="0" xfId="0" applyNumberFormat="1" applyFont="1"/>
    <xf numFmtId="0" fontId="65" fillId="0" borderId="0" xfId="0" applyFont="1"/>
    <xf numFmtId="43" fontId="66" fillId="0" borderId="0" xfId="170" applyFont="1" applyFill="1" applyBorder="1"/>
    <xf numFmtId="165" fontId="59" fillId="60" borderId="0" xfId="0" applyNumberFormat="1" applyFont="1" applyFill="1"/>
    <xf numFmtId="0" fontId="63" fillId="60" borderId="24" xfId="0" applyFont="1" applyFill="1" applyBorder="1" applyAlignment="1">
      <alignment horizontal="center"/>
    </xf>
    <xf numFmtId="0" fontId="63" fillId="60" borderId="25" xfId="0" applyFont="1" applyFill="1" applyBorder="1" applyAlignment="1">
      <alignment horizontal="center"/>
    </xf>
    <xf numFmtId="0" fontId="63" fillId="60" borderId="28" xfId="0" applyFont="1" applyFill="1" applyBorder="1"/>
    <xf numFmtId="0" fontId="63" fillId="60" borderId="25" xfId="0" applyFont="1" applyFill="1" applyBorder="1"/>
    <xf numFmtId="3" fontId="72" fillId="60" borderId="26" xfId="0" applyNumberFormat="1" applyFont="1" applyFill="1" applyBorder="1" applyAlignment="1">
      <alignment horizontal="right"/>
    </xf>
    <xf numFmtId="4" fontId="72" fillId="60" borderId="25" xfId="0" applyNumberFormat="1" applyFont="1" applyFill="1" applyBorder="1" applyAlignment="1">
      <alignment horizontal="right"/>
    </xf>
    <xf numFmtId="4" fontId="72" fillId="60" borderId="26" xfId="0" applyNumberFormat="1" applyFont="1" applyFill="1" applyBorder="1" applyAlignment="1">
      <alignment horizontal="right"/>
    </xf>
    <xf numFmtId="4" fontId="71" fillId="60" borderId="27" xfId="0" applyNumberFormat="1" applyFont="1" applyFill="1" applyBorder="1" applyAlignment="1">
      <alignment horizontal="right"/>
    </xf>
    <xf numFmtId="0" fontId="73" fillId="60" borderId="0" xfId="0" applyFont="1" applyFill="1" applyAlignment="1">
      <alignment horizontal="left"/>
    </xf>
    <xf numFmtId="0" fontId="73" fillId="60" borderId="0" xfId="0" applyFont="1" applyFill="1"/>
    <xf numFmtId="170" fontId="73" fillId="60" borderId="0" xfId="0" applyNumberFormat="1" applyFont="1" applyFill="1" applyAlignment="1">
      <alignment horizontal="center"/>
    </xf>
    <xf numFmtId="4" fontId="59" fillId="60" borderId="0" xfId="0" applyNumberFormat="1" applyFont="1" applyFill="1"/>
    <xf numFmtId="0" fontId="67" fillId="60" borderId="0" xfId="0" applyFont="1" applyFill="1" applyAlignment="1">
      <alignment horizontal="left"/>
    </xf>
    <xf numFmtId="0" fontId="74" fillId="0" borderId="0" xfId="0" applyFont="1" applyAlignment="1">
      <alignment horizontal="left"/>
    </xf>
    <xf numFmtId="0" fontId="67" fillId="60" borderId="0" xfId="0" applyFont="1" applyFill="1" applyAlignment="1">
      <alignment horizontal="center"/>
    </xf>
    <xf numFmtId="0" fontId="74" fillId="0" borderId="0" xfId="0" applyFont="1" applyAlignment="1">
      <alignment horizontal="center"/>
    </xf>
    <xf numFmtId="0" fontId="75" fillId="60" borderId="0" xfId="0" applyFont="1" applyFill="1" applyAlignment="1">
      <alignment horizontal="center" vertical="center" textRotation="90"/>
    </xf>
    <xf numFmtId="0" fontId="67" fillId="60" borderId="0" xfId="0" applyFont="1" applyFill="1"/>
    <xf numFmtId="165" fontId="66" fillId="0" borderId="0" xfId="0" applyNumberFormat="1" applyFont="1" applyAlignment="1">
      <alignment horizontal="right"/>
    </xf>
    <xf numFmtId="0" fontId="63" fillId="60" borderId="0" xfId="0" applyFont="1" applyFill="1"/>
    <xf numFmtId="0" fontId="65" fillId="0" borderId="0" xfId="0" applyFont="1" applyAlignment="1">
      <alignment horizontal="center"/>
    </xf>
    <xf numFmtId="3" fontId="66" fillId="0" borderId="0" xfId="0" applyNumberFormat="1" applyFont="1" applyAlignment="1">
      <alignment horizontal="center"/>
    </xf>
    <xf numFmtId="0" fontId="66" fillId="60" borderId="0" xfId="0" applyFont="1" applyFill="1"/>
    <xf numFmtId="3" fontId="66" fillId="60" borderId="0" xfId="0" applyNumberFormat="1" applyFont="1" applyFill="1" applyAlignment="1">
      <alignment horizontal="right"/>
    </xf>
    <xf numFmtId="171" fontId="66" fillId="0" borderId="0" xfId="642" applyNumberFormat="1" applyFont="1" applyFill="1" applyBorder="1"/>
    <xf numFmtId="3" fontId="66" fillId="60" borderId="0" xfId="170" applyNumberFormat="1" applyFont="1" applyFill="1" applyBorder="1" applyAlignment="1">
      <alignment horizontal="right"/>
    </xf>
    <xf numFmtId="0" fontId="76" fillId="60" borderId="0" xfId="0" applyFont="1" applyFill="1"/>
    <xf numFmtId="0" fontId="66" fillId="61" borderId="0" xfId="0" applyFont="1" applyFill="1"/>
    <xf numFmtId="0" fontId="66" fillId="62" borderId="0" xfId="0" applyFont="1" applyFill="1"/>
    <xf numFmtId="0" fontId="59" fillId="27" borderId="0" xfId="0" applyFont="1" applyFill="1" applyAlignment="1">
      <alignment horizontal="left"/>
    </xf>
    <xf numFmtId="0" fontId="63" fillId="27" borderId="0" xfId="0" applyFont="1" applyFill="1"/>
    <xf numFmtId="0" fontId="66" fillId="27" borderId="0" xfId="0" applyFont="1" applyFill="1"/>
    <xf numFmtId="0" fontId="68" fillId="27" borderId="0" xfId="0" applyFont="1" applyFill="1" applyAlignment="1">
      <alignment horizontal="left"/>
    </xf>
    <xf numFmtId="0" fontId="61" fillId="63" borderId="56" xfId="0" applyFont="1" applyFill="1" applyBorder="1" applyAlignment="1">
      <alignment horizontal="center" vertical="center"/>
    </xf>
    <xf numFmtId="0" fontId="61" fillId="63" borderId="18" xfId="0" applyFont="1" applyFill="1" applyBorder="1" applyAlignment="1">
      <alignment horizontal="center" vertical="center" wrapText="1"/>
    </xf>
    <xf numFmtId="0" fontId="61" fillId="63" borderId="58" xfId="0" applyFont="1" applyFill="1" applyBorder="1" applyAlignment="1">
      <alignment horizontal="center" vertical="center"/>
    </xf>
    <xf numFmtId="0" fontId="61" fillId="63" borderId="59" xfId="0" applyFont="1" applyFill="1" applyBorder="1" applyAlignment="1">
      <alignment horizontal="center" vertical="center"/>
    </xf>
    <xf numFmtId="0" fontId="61" fillId="63" borderId="42" xfId="0" applyFont="1" applyFill="1" applyBorder="1" applyAlignment="1">
      <alignment horizontal="center" vertical="center"/>
    </xf>
    <xf numFmtId="0" fontId="61" fillId="63" borderId="55" xfId="0" applyFont="1" applyFill="1" applyBorder="1" applyAlignment="1">
      <alignment horizontal="center" vertical="center"/>
    </xf>
    <xf numFmtId="0" fontId="65" fillId="27" borderId="0" xfId="0" applyFont="1" applyFill="1" applyAlignment="1">
      <alignment horizontal="center"/>
    </xf>
    <xf numFmtId="0" fontId="66" fillId="62" borderId="0" xfId="0" applyFont="1" applyFill="1" applyAlignment="1">
      <alignment horizontal="center"/>
    </xf>
    <xf numFmtId="0" fontId="61" fillId="63" borderId="15" xfId="0" applyFont="1" applyFill="1" applyBorder="1" applyAlignment="1">
      <alignment horizontal="center" vertical="center"/>
    </xf>
    <xf numFmtId="0" fontId="61" fillId="63" borderId="17" xfId="0" applyFont="1" applyFill="1" applyBorder="1" applyAlignment="1">
      <alignment horizontal="center" vertical="center" wrapText="1"/>
    </xf>
    <xf numFmtId="0" fontId="61" fillId="63" borderId="40" xfId="0" applyFont="1" applyFill="1" applyBorder="1" applyAlignment="1">
      <alignment horizontal="center" vertical="center"/>
    </xf>
    <xf numFmtId="0" fontId="61" fillId="63" borderId="34" xfId="0" applyFont="1" applyFill="1" applyBorder="1" applyAlignment="1">
      <alignment horizontal="center" vertical="center"/>
    </xf>
    <xf numFmtId="0" fontId="65" fillId="27" borderId="0" xfId="0" applyFont="1" applyFill="1" applyAlignment="1">
      <alignment horizontal="center" vertical="center"/>
    </xf>
    <xf numFmtId="0" fontId="59" fillId="27" borderId="21" xfId="0" applyFont="1" applyFill="1" applyBorder="1" applyAlignment="1">
      <alignment horizontal="center" vertical="center"/>
    </xf>
    <xf numFmtId="3" fontId="59" fillId="27" borderId="16" xfId="0" applyNumberFormat="1" applyFont="1" applyFill="1" applyBorder="1" applyAlignment="1">
      <alignment horizontal="right" vertical="center"/>
    </xf>
    <xf numFmtId="3" fontId="59" fillId="27" borderId="17" xfId="0" applyNumberFormat="1" applyFont="1" applyFill="1" applyBorder="1" applyAlignment="1">
      <alignment horizontal="right" vertical="center"/>
    </xf>
    <xf numFmtId="0" fontId="59" fillId="27" borderId="17" xfId="0" applyFont="1" applyFill="1" applyBorder="1" applyAlignment="1">
      <alignment horizontal="right" vertical="center"/>
    </xf>
    <xf numFmtId="4" fontId="59" fillId="27" borderId="16" xfId="0" applyNumberFormat="1" applyFont="1" applyFill="1" applyBorder="1" applyAlignment="1">
      <alignment horizontal="right" vertical="center"/>
    </xf>
    <xf numFmtId="165" fontId="59" fillId="27" borderId="17" xfId="0" applyNumberFormat="1" applyFont="1" applyFill="1" applyBorder="1" applyAlignment="1">
      <alignment horizontal="right" vertical="center"/>
    </xf>
    <xf numFmtId="165" fontId="59" fillId="27" borderId="23" xfId="0" applyNumberFormat="1" applyFont="1" applyFill="1" applyBorder="1" applyAlignment="1">
      <alignment horizontal="right" vertical="center"/>
    </xf>
    <xf numFmtId="165" fontId="66" fillId="27" borderId="0" xfId="0" applyNumberFormat="1" applyFont="1" applyFill="1" applyAlignment="1">
      <alignment horizontal="right" vertical="center"/>
    </xf>
    <xf numFmtId="0" fontId="66" fillId="0" borderId="0" xfId="0" applyFont="1" applyAlignment="1">
      <alignment vertical="center"/>
    </xf>
    <xf numFmtId="0" fontId="59" fillId="60" borderId="16" xfId="0" applyFont="1" applyFill="1" applyBorder="1" applyAlignment="1">
      <alignment vertical="center" wrapText="1"/>
    </xf>
    <xf numFmtId="3" fontId="59" fillId="27" borderId="17" xfId="0" applyNumberFormat="1" applyFont="1" applyFill="1" applyBorder="1" applyAlignment="1">
      <alignment vertical="center"/>
    </xf>
    <xf numFmtId="0" fontId="59" fillId="27" borderId="17" xfId="0" applyFont="1" applyFill="1" applyBorder="1" applyAlignment="1">
      <alignment vertical="center"/>
    </xf>
    <xf numFmtId="3" fontId="59" fillId="27" borderId="22" xfId="0" applyNumberFormat="1" applyFont="1" applyFill="1" applyBorder="1" applyAlignment="1">
      <alignment horizontal="right" vertical="center"/>
    </xf>
    <xf numFmtId="3" fontId="71" fillId="27" borderId="22" xfId="0" applyNumberFormat="1" applyFont="1" applyFill="1" applyBorder="1" applyAlignment="1">
      <alignment horizontal="right" vertical="center"/>
    </xf>
    <xf numFmtId="0" fontId="59" fillId="60" borderId="0" xfId="0" applyFont="1" applyFill="1" applyAlignment="1">
      <alignment horizontal="left" vertical="center"/>
    </xf>
    <xf numFmtId="0" fontId="59" fillId="0" borderId="16" xfId="0" applyFont="1" applyBorder="1" applyAlignment="1">
      <alignment vertical="center"/>
    </xf>
    <xf numFmtId="165" fontId="59" fillId="27" borderId="23" xfId="0" applyNumberFormat="1" applyFont="1" applyFill="1" applyBorder="1" applyAlignment="1">
      <alignment vertical="center"/>
    </xf>
    <xf numFmtId="0" fontId="63" fillId="27" borderId="24" xfId="0" applyFont="1" applyFill="1" applyBorder="1" applyAlignment="1">
      <alignment horizontal="center" vertical="center"/>
    </xf>
    <xf numFmtId="0" fontId="63" fillId="27" borderId="25" xfId="0" applyFont="1" applyFill="1" applyBorder="1" applyAlignment="1">
      <alignment horizontal="center" vertical="center"/>
    </xf>
    <xf numFmtId="3" fontId="63" fillId="27" borderId="26" xfId="0" applyNumberFormat="1" applyFont="1" applyFill="1" applyBorder="1" applyAlignment="1">
      <alignment vertical="center"/>
    </xf>
    <xf numFmtId="3" fontId="63" fillId="27" borderId="25" xfId="0" applyNumberFormat="1" applyFont="1" applyFill="1" applyBorder="1" applyAlignment="1">
      <alignment vertical="center"/>
    </xf>
    <xf numFmtId="0" fontId="63" fillId="27" borderId="25" xfId="0" applyFont="1" applyFill="1" applyBorder="1" applyAlignment="1">
      <alignment vertical="center"/>
    </xf>
    <xf numFmtId="4" fontId="63" fillId="27" borderId="26" xfId="0" applyNumberFormat="1" applyFont="1" applyFill="1" applyBorder="1" applyAlignment="1">
      <alignment horizontal="right" vertical="center"/>
    </xf>
    <xf numFmtId="165" fontId="63" fillId="27" borderId="25" xfId="0" applyNumberFormat="1" applyFont="1" applyFill="1" applyBorder="1" applyAlignment="1">
      <alignment horizontal="right" vertical="center"/>
    </xf>
    <xf numFmtId="4" fontId="63" fillId="27" borderId="27" xfId="0" applyNumberFormat="1" applyFont="1" applyFill="1" applyBorder="1" applyAlignment="1">
      <alignment horizontal="center" vertical="center"/>
    </xf>
    <xf numFmtId="165" fontId="66" fillId="27" borderId="0" xfId="0" applyNumberFormat="1" applyFont="1" applyFill="1" applyAlignment="1">
      <alignment vertical="center"/>
    </xf>
    <xf numFmtId="0" fontId="73" fillId="27" borderId="0" xfId="0" applyFont="1" applyFill="1" applyAlignment="1">
      <alignment vertical="center"/>
    </xf>
    <xf numFmtId="4" fontId="65" fillId="27" borderId="0" xfId="0" applyNumberFormat="1" applyFont="1" applyFill="1" applyAlignment="1">
      <alignment horizontal="center" vertical="center"/>
    </xf>
    <xf numFmtId="0" fontId="77" fillId="27" borderId="0" xfId="0" applyFont="1" applyFill="1"/>
    <xf numFmtId="0" fontId="73" fillId="27" borderId="0" xfId="0" applyFont="1" applyFill="1"/>
    <xf numFmtId="0" fontId="59" fillId="27" borderId="0" xfId="0" applyFont="1" applyFill="1" applyAlignment="1">
      <alignment horizontal="right"/>
    </xf>
    <xf numFmtId="0" fontId="67" fillId="0" borderId="0" xfId="0" applyFont="1"/>
    <xf numFmtId="0" fontId="78" fillId="0" borderId="0" xfId="0" applyFont="1"/>
    <xf numFmtId="0" fontId="78" fillId="27" borderId="0" xfId="0" applyFont="1" applyFill="1"/>
    <xf numFmtId="0" fontId="61" fillId="63" borderId="37" xfId="0" applyFont="1" applyFill="1" applyBorder="1" applyAlignment="1">
      <alignment horizontal="center" vertical="center"/>
    </xf>
    <xf numFmtId="0" fontId="61" fillId="63" borderId="38" xfId="0" applyFont="1" applyFill="1" applyBorder="1" applyAlignment="1">
      <alignment horizontal="center" vertical="center"/>
    </xf>
    <xf numFmtId="0" fontId="61" fillId="63" borderId="38" xfId="0" applyFont="1" applyFill="1" applyBorder="1" applyAlignment="1">
      <alignment horizontal="center" vertical="center" wrapText="1"/>
    </xf>
    <xf numFmtId="0" fontId="79" fillId="63" borderId="38" xfId="0" applyFont="1" applyFill="1" applyBorder="1"/>
    <xf numFmtId="0" fontId="79" fillId="63" borderId="60" xfId="0" applyFont="1" applyFill="1" applyBorder="1" applyAlignment="1">
      <alignment horizontal="center" vertical="center"/>
    </xf>
    <xf numFmtId="0" fontId="59" fillId="60" borderId="15" xfId="0" applyFont="1" applyFill="1" applyBorder="1" applyAlignment="1">
      <alignment horizontal="center" vertical="center"/>
    </xf>
    <xf numFmtId="0" fontId="59" fillId="60" borderId="14" xfId="0" applyFont="1" applyFill="1" applyBorder="1" applyAlignment="1">
      <alignment vertical="center"/>
    </xf>
    <xf numFmtId="0" fontId="59" fillId="60" borderId="22" xfId="0" applyFont="1" applyFill="1" applyBorder="1" applyAlignment="1">
      <alignment horizontal="right" vertical="center"/>
    </xf>
    <xf numFmtId="0" fontId="59" fillId="60" borderId="17" xfId="0" applyFont="1" applyFill="1" applyBorder="1" applyAlignment="1">
      <alignment vertical="center"/>
    </xf>
    <xf numFmtId="3" fontId="59" fillId="60" borderId="16" xfId="0" applyNumberFormat="1" applyFont="1" applyFill="1" applyBorder="1" applyAlignment="1">
      <alignment horizontal="right" vertical="center"/>
    </xf>
    <xf numFmtId="3" fontId="59" fillId="60" borderId="16" xfId="0" applyNumberFormat="1" applyFont="1" applyFill="1" applyBorder="1" applyAlignment="1">
      <alignment vertical="center"/>
    </xf>
    <xf numFmtId="0" fontId="59" fillId="60" borderId="23" xfId="0" applyFont="1" applyFill="1" applyBorder="1" applyAlignment="1">
      <alignment vertical="center"/>
    </xf>
    <xf numFmtId="9" fontId="59" fillId="60" borderId="0" xfId="642" applyFont="1" applyFill="1" applyBorder="1" applyAlignment="1">
      <alignment vertical="center"/>
    </xf>
    <xf numFmtId="0" fontId="66" fillId="27" borderId="0" xfId="0" applyFont="1" applyFill="1" applyAlignment="1">
      <alignment vertical="center"/>
    </xf>
    <xf numFmtId="43" fontId="66" fillId="0" borderId="0" xfId="170" applyFont="1" applyBorder="1" applyAlignment="1">
      <alignment vertical="center"/>
    </xf>
    <xf numFmtId="3" fontId="59" fillId="60" borderId="17" xfId="0" applyNumberFormat="1" applyFont="1" applyFill="1" applyBorder="1" applyAlignment="1">
      <alignment horizontal="right" vertical="center"/>
    </xf>
    <xf numFmtId="0" fontId="63" fillId="60" borderId="24" xfId="0" applyFont="1" applyFill="1" applyBorder="1" applyAlignment="1">
      <alignment horizontal="center" vertical="center"/>
    </xf>
    <xf numFmtId="0" fontId="63" fillId="60" borderId="25" xfId="0" applyFont="1" applyFill="1" applyBorder="1" applyAlignment="1">
      <alignment horizontal="center" vertical="center"/>
    </xf>
    <xf numFmtId="3" fontId="63" fillId="60" borderId="26" xfId="0" applyNumberFormat="1" applyFont="1" applyFill="1" applyBorder="1" applyAlignment="1">
      <alignment vertical="center"/>
    </xf>
    <xf numFmtId="0" fontId="59" fillId="60" borderId="39" xfId="0" applyFont="1" applyFill="1" applyBorder="1" applyAlignment="1">
      <alignment vertical="center"/>
    </xf>
    <xf numFmtId="0" fontId="59" fillId="60" borderId="25" xfId="0" applyFont="1" applyFill="1" applyBorder="1" applyAlignment="1">
      <alignment vertical="center"/>
    </xf>
    <xf numFmtId="4" fontId="63" fillId="60" borderId="26" xfId="0" applyNumberFormat="1" applyFont="1" applyFill="1" applyBorder="1" applyAlignment="1">
      <alignment vertical="center"/>
    </xf>
    <xf numFmtId="0" fontId="63" fillId="60" borderId="27" xfId="0" applyFont="1" applyFill="1" applyBorder="1" applyAlignment="1">
      <alignment vertical="center"/>
    </xf>
    <xf numFmtId="9" fontId="59" fillId="60" borderId="0" xfId="642" applyFont="1" applyFill="1" applyAlignment="1">
      <alignment vertical="center"/>
    </xf>
    <xf numFmtId="3" fontId="59" fillId="60" borderId="0" xfId="0" applyNumberFormat="1" applyFont="1" applyFill="1" applyAlignment="1">
      <alignment vertical="center"/>
    </xf>
    <xf numFmtId="9" fontId="66" fillId="0" borderId="0" xfId="642" applyFont="1" applyBorder="1" applyAlignment="1">
      <alignment horizontal="left"/>
    </xf>
    <xf numFmtId="3" fontId="66" fillId="0" borderId="0" xfId="0" applyNumberFormat="1" applyFont="1" applyAlignment="1">
      <alignment horizontal="left"/>
    </xf>
    <xf numFmtId="166" fontId="66" fillId="0" borderId="0" xfId="0" applyNumberFormat="1" applyFont="1"/>
    <xf numFmtId="0" fontId="66" fillId="0" borderId="0" xfId="0" applyFont="1" applyBorder="1"/>
    <xf numFmtId="0" fontId="66" fillId="0" borderId="0" xfId="0" applyFont="1" applyBorder="1" applyAlignment="1">
      <alignment vertical="center"/>
    </xf>
    <xf numFmtId="0" fontId="76" fillId="27" borderId="0" xfId="0" applyFont="1" applyFill="1"/>
    <xf numFmtId="0" fontId="61" fillId="63" borderId="46" xfId="0" applyFont="1" applyFill="1" applyBorder="1" applyAlignment="1">
      <alignment horizontal="center"/>
    </xf>
    <xf numFmtId="0" fontId="61" fillId="63" borderId="18" xfId="0" applyFont="1" applyFill="1" applyBorder="1" applyAlignment="1">
      <alignment horizontal="center"/>
    </xf>
    <xf numFmtId="0" fontId="61" fillId="63" borderId="42" xfId="0" applyFont="1" applyFill="1" applyBorder="1" applyAlignment="1">
      <alignment horizontal="center"/>
    </xf>
    <xf numFmtId="0" fontId="61" fillId="63" borderId="16" xfId="0" applyFont="1" applyFill="1" applyBorder="1" applyAlignment="1">
      <alignment horizontal="center" vertical="center"/>
    </xf>
    <xf numFmtId="0" fontId="61" fillId="63" borderId="47" xfId="0" applyFont="1" applyFill="1" applyBorder="1" applyAlignment="1">
      <alignment horizontal="center" vertical="center"/>
    </xf>
    <xf numFmtId="0" fontId="61" fillId="63" borderId="50" xfId="0" applyFont="1" applyFill="1" applyBorder="1" applyAlignment="1">
      <alignment horizontal="center" vertical="center"/>
    </xf>
    <xf numFmtId="3" fontId="59" fillId="27" borderId="16" xfId="0" applyNumberFormat="1" applyFont="1" applyFill="1" applyBorder="1" applyAlignment="1">
      <alignment vertical="center"/>
    </xf>
    <xf numFmtId="3" fontId="59" fillId="27" borderId="0" xfId="0" applyNumberFormat="1" applyFont="1" applyFill="1" applyAlignment="1">
      <alignment vertical="center"/>
    </xf>
    <xf numFmtId="4" fontId="59" fillId="27" borderId="16" xfId="0" applyNumberFormat="1" applyFont="1" applyFill="1" applyBorder="1" applyAlignment="1">
      <alignment vertical="center"/>
    </xf>
    <xf numFmtId="4" fontId="59" fillId="27" borderId="17" xfId="0" applyNumberFormat="1" applyFont="1" applyFill="1" applyBorder="1" applyAlignment="1">
      <alignment vertical="center"/>
    </xf>
    <xf numFmtId="2" fontId="59" fillId="27" borderId="16" xfId="0" applyNumberFormat="1" applyFont="1" applyFill="1" applyBorder="1" applyAlignment="1">
      <alignment vertical="center"/>
    </xf>
    <xf numFmtId="166" fontId="59" fillId="27" borderId="23" xfId="0" applyNumberFormat="1" applyFont="1" applyFill="1" applyBorder="1" applyAlignment="1">
      <alignment vertical="center"/>
    </xf>
    <xf numFmtId="0" fontId="59" fillId="60" borderId="14" xfId="201" applyFont="1" applyFill="1" applyBorder="1" applyAlignment="1">
      <alignment vertical="center"/>
    </xf>
    <xf numFmtId="0" fontId="59" fillId="60" borderId="0" xfId="201" applyFont="1" applyFill="1" applyAlignment="1">
      <alignment vertical="center"/>
    </xf>
    <xf numFmtId="0" fontId="59" fillId="60" borderId="0" xfId="0" applyFont="1" applyFill="1" applyAlignment="1">
      <alignment vertical="center" wrapText="1"/>
    </xf>
    <xf numFmtId="0" fontId="59" fillId="60" borderId="16" xfId="0" applyFont="1" applyFill="1" applyBorder="1" applyAlignment="1">
      <alignment horizontal="left" vertical="center"/>
    </xf>
    <xf numFmtId="0" fontId="63" fillId="27" borderId="24" xfId="0" applyFont="1" applyFill="1" applyBorder="1" applyAlignment="1">
      <alignment horizontal="left" vertical="center"/>
    </xf>
    <xf numFmtId="0" fontId="63" fillId="27" borderId="25" xfId="0" applyFont="1" applyFill="1" applyBorder="1" applyAlignment="1">
      <alignment horizontal="center" vertical="center"/>
    </xf>
    <xf numFmtId="3" fontId="63" fillId="27" borderId="26" xfId="0" applyNumberFormat="1" applyFont="1" applyFill="1" applyBorder="1" applyAlignment="1">
      <alignment horizontal="right" vertical="center"/>
    </xf>
    <xf numFmtId="3" fontId="63" fillId="27" borderId="25" xfId="0" applyNumberFormat="1" applyFont="1" applyFill="1" applyBorder="1" applyAlignment="1">
      <alignment horizontal="right" vertical="center"/>
    </xf>
    <xf numFmtId="0" fontId="59" fillId="27" borderId="25" xfId="0" applyFont="1" applyFill="1" applyBorder="1" applyAlignment="1">
      <alignment vertical="center"/>
    </xf>
    <xf numFmtId="4" fontId="63" fillId="27" borderId="26" xfId="0" applyNumberFormat="1" applyFont="1" applyFill="1" applyBorder="1" applyAlignment="1">
      <alignment vertical="center"/>
    </xf>
    <xf numFmtId="4" fontId="63" fillId="27" borderId="25" xfId="0" applyNumberFormat="1" applyFont="1" applyFill="1" applyBorder="1" applyAlignment="1">
      <alignment vertical="center"/>
    </xf>
    <xf numFmtId="2" fontId="58" fillId="27" borderId="26" xfId="0" applyNumberFormat="1" applyFont="1" applyFill="1" applyBorder="1" applyAlignment="1">
      <alignment vertical="center"/>
    </xf>
    <xf numFmtId="43" fontId="66" fillId="0" borderId="0" xfId="170" applyFont="1"/>
    <xf numFmtId="0" fontId="73" fillId="27" borderId="0" xfId="0" applyFont="1" applyFill="1" applyAlignment="1">
      <alignment horizontal="left"/>
    </xf>
    <xf numFmtId="4" fontId="59" fillId="27" borderId="0" xfId="0" applyNumberFormat="1" applyFont="1" applyFill="1"/>
    <xf numFmtId="0" fontId="73" fillId="27" borderId="0" xfId="0" quotePrefix="1" applyFont="1" applyFill="1" applyAlignment="1">
      <alignment horizontal="left"/>
    </xf>
    <xf numFmtId="170" fontId="73" fillId="27" borderId="0" xfId="0" applyNumberFormat="1" applyFont="1" applyFill="1" applyAlignment="1">
      <alignment horizontal="center"/>
    </xf>
    <xf numFmtId="0" fontId="76" fillId="0" borderId="0" xfId="0" applyFont="1"/>
    <xf numFmtId="166" fontId="59" fillId="0" borderId="0" xfId="0" applyNumberFormat="1" applyFont="1"/>
    <xf numFmtId="0" fontId="65" fillId="28" borderId="0" xfId="0" applyFont="1" applyFill="1"/>
    <xf numFmtId="0" fontId="65" fillId="28" borderId="0" xfId="0" applyFont="1" applyFill="1" applyAlignment="1">
      <alignment horizontal="left"/>
    </xf>
    <xf numFmtId="0" fontId="65" fillId="28" borderId="0" xfId="0" applyFont="1" applyFill="1" applyAlignment="1">
      <alignment horizontal="center"/>
    </xf>
    <xf numFmtId="0" fontId="65" fillId="0" borderId="0" xfId="0" applyFont="1" applyAlignment="1">
      <alignment vertical="center"/>
    </xf>
    <xf numFmtId="0" fontId="65" fillId="28" borderId="0" xfId="0" applyFont="1" applyFill="1" applyAlignment="1">
      <alignment vertical="center"/>
    </xf>
    <xf numFmtId="3" fontId="66" fillId="28" borderId="0" xfId="0" applyNumberFormat="1" applyFont="1" applyFill="1"/>
    <xf numFmtId="0" fontId="66" fillId="0" borderId="0" xfId="201" applyFont="1"/>
    <xf numFmtId="0" fontId="66" fillId="0" borderId="0" xfId="0" applyFont="1" applyAlignment="1">
      <alignment horizontal="left"/>
    </xf>
    <xf numFmtId="0" fontId="66" fillId="0" borderId="0" xfId="0" applyFont="1" applyAlignment="1">
      <alignment vertical="center" wrapText="1"/>
    </xf>
    <xf numFmtId="1" fontId="66" fillId="62" borderId="0" xfId="0" applyNumberFormat="1" applyFont="1" applyFill="1"/>
    <xf numFmtId="0" fontId="65" fillId="0" borderId="0" xfId="201" applyFont="1"/>
    <xf numFmtId="0" fontId="66" fillId="0" borderId="0" xfId="0" applyFont="1" applyAlignment="1">
      <alignment horizontal="right"/>
    </xf>
    <xf numFmtId="0" fontId="66" fillId="28" borderId="0" xfId="0" applyFont="1" applyFill="1" applyAlignment="1">
      <alignment horizontal="center"/>
    </xf>
    <xf numFmtId="9" fontId="66" fillId="0" borderId="0" xfId="0" applyNumberFormat="1" applyFont="1"/>
  </cellXfs>
  <cellStyles count="700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Énfasis1 2" xfId="7" xr:uid="{00000000-0005-0000-0000-000006000000}"/>
    <cellStyle name="20% - Énfasis1 2 2" xfId="8" xr:uid="{00000000-0005-0000-0000-000007000000}"/>
    <cellStyle name="20% - Énfasis1 2 3" xfId="9" xr:uid="{00000000-0005-0000-0000-000008000000}"/>
    <cellStyle name="20% - Énfasis1 3" xfId="10" xr:uid="{00000000-0005-0000-0000-000009000000}"/>
    <cellStyle name="20% - Énfasis2 2" xfId="11" xr:uid="{00000000-0005-0000-0000-00000A000000}"/>
    <cellStyle name="20% - Énfasis2 2 2" xfId="12" xr:uid="{00000000-0005-0000-0000-00000B000000}"/>
    <cellStyle name="20% - Énfasis2 2 3" xfId="13" xr:uid="{00000000-0005-0000-0000-00000C000000}"/>
    <cellStyle name="20% - Énfasis2 3" xfId="14" xr:uid="{00000000-0005-0000-0000-00000D000000}"/>
    <cellStyle name="20% - Énfasis3 2" xfId="15" xr:uid="{00000000-0005-0000-0000-00000E000000}"/>
    <cellStyle name="20% - Énfasis3 2 2" xfId="16" xr:uid="{00000000-0005-0000-0000-00000F000000}"/>
    <cellStyle name="20% - Énfasis3 2 3" xfId="17" xr:uid="{00000000-0005-0000-0000-000010000000}"/>
    <cellStyle name="20% - Énfasis3 3" xfId="18" xr:uid="{00000000-0005-0000-0000-000011000000}"/>
    <cellStyle name="20% - Énfasis4 2" xfId="19" xr:uid="{00000000-0005-0000-0000-000012000000}"/>
    <cellStyle name="20% - Énfasis4 2 2" xfId="20" xr:uid="{00000000-0005-0000-0000-000013000000}"/>
    <cellStyle name="20% - Énfasis4 2 3" xfId="21" xr:uid="{00000000-0005-0000-0000-000014000000}"/>
    <cellStyle name="20% - Énfasis4 3" xfId="22" xr:uid="{00000000-0005-0000-0000-000015000000}"/>
    <cellStyle name="20% - Énfasis5 2" xfId="23" xr:uid="{00000000-0005-0000-0000-000016000000}"/>
    <cellStyle name="20% - Énfasis5 2 2" xfId="24" xr:uid="{00000000-0005-0000-0000-000017000000}"/>
    <cellStyle name="20% - Énfasis5 2 3" xfId="25" xr:uid="{00000000-0005-0000-0000-000018000000}"/>
    <cellStyle name="20% - Énfasis6 2" xfId="26" xr:uid="{00000000-0005-0000-0000-000019000000}"/>
    <cellStyle name="20% - Énfasis6 2 2" xfId="27" xr:uid="{00000000-0005-0000-0000-00001A000000}"/>
    <cellStyle name="20% - Énfasis6 2 3" xfId="28" xr:uid="{00000000-0005-0000-0000-00001B000000}"/>
    <cellStyle name="20% - Énfasis6 3" xfId="29" xr:uid="{00000000-0005-0000-0000-00001C000000}"/>
    <cellStyle name="40% - Accent1" xfId="30" xr:uid="{00000000-0005-0000-0000-00001D000000}"/>
    <cellStyle name="40% - Accent2" xfId="31" xr:uid="{00000000-0005-0000-0000-00001E000000}"/>
    <cellStyle name="40% - Accent3" xfId="32" xr:uid="{00000000-0005-0000-0000-00001F000000}"/>
    <cellStyle name="40% - Accent4" xfId="33" xr:uid="{00000000-0005-0000-0000-000020000000}"/>
    <cellStyle name="40% - Accent5" xfId="34" xr:uid="{00000000-0005-0000-0000-000021000000}"/>
    <cellStyle name="40% - Accent6" xfId="35" xr:uid="{00000000-0005-0000-0000-000022000000}"/>
    <cellStyle name="40% - Énfasis1 2" xfId="36" xr:uid="{00000000-0005-0000-0000-000023000000}"/>
    <cellStyle name="40% - Énfasis1 2 2" xfId="37" xr:uid="{00000000-0005-0000-0000-000024000000}"/>
    <cellStyle name="40% - Énfasis1 2 3" xfId="38" xr:uid="{00000000-0005-0000-0000-000025000000}"/>
    <cellStyle name="40% - Énfasis1 3" xfId="39" xr:uid="{00000000-0005-0000-0000-000026000000}"/>
    <cellStyle name="40% - Énfasis2 2" xfId="40" xr:uid="{00000000-0005-0000-0000-000027000000}"/>
    <cellStyle name="40% - Énfasis2 2 2" xfId="41" xr:uid="{00000000-0005-0000-0000-000028000000}"/>
    <cellStyle name="40% - Énfasis2 2 3" xfId="42" xr:uid="{00000000-0005-0000-0000-000029000000}"/>
    <cellStyle name="40% - Énfasis3 2" xfId="43" xr:uid="{00000000-0005-0000-0000-00002A000000}"/>
    <cellStyle name="40% - Énfasis3 2 2" xfId="44" xr:uid="{00000000-0005-0000-0000-00002B000000}"/>
    <cellStyle name="40% - Énfasis3 2 3" xfId="45" xr:uid="{00000000-0005-0000-0000-00002C000000}"/>
    <cellStyle name="40% - Énfasis3 3" xfId="46" xr:uid="{00000000-0005-0000-0000-00002D000000}"/>
    <cellStyle name="40% - Énfasis4 2" xfId="47" xr:uid="{00000000-0005-0000-0000-00002E000000}"/>
    <cellStyle name="40% - Énfasis4 2 2" xfId="48" xr:uid="{00000000-0005-0000-0000-00002F000000}"/>
    <cellStyle name="40% - Énfasis4 2 3" xfId="49" xr:uid="{00000000-0005-0000-0000-000030000000}"/>
    <cellStyle name="40% - Énfasis4 3" xfId="50" xr:uid="{00000000-0005-0000-0000-000031000000}"/>
    <cellStyle name="40% - Énfasis5 2" xfId="51" xr:uid="{00000000-0005-0000-0000-000032000000}"/>
    <cellStyle name="40% - Énfasis5 2 2" xfId="52" xr:uid="{00000000-0005-0000-0000-000033000000}"/>
    <cellStyle name="40% - Énfasis5 2 3" xfId="53" xr:uid="{00000000-0005-0000-0000-000034000000}"/>
    <cellStyle name="40% - Énfasis5 3" xfId="54" xr:uid="{00000000-0005-0000-0000-000035000000}"/>
    <cellStyle name="40% - Énfasis6 2" xfId="55" xr:uid="{00000000-0005-0000-0000-000036000000}"/>
    <cellStyle name="40% - Énfasis6 2 2" xfId="56" xr:uid="{00000000-0005-0000-0000-000037000000}"/>
    <cellStyle name="40% - Énfasis6 2 3" xfId="57" xr:uid="{00000000-0005-0000-0000-000038000000}"/>
    <cellStyle name="40% - Énfasis6 3" xfId="58" xr:uid="{00000000-0005-0000-0000-000039000000}"/>
    <cellStyle name="60% - Accent1" xfId="59" xr:uid="{00000000-0005-0000-0000-00003A000000}"/>
    <cellStyle name="60% - Accent2" xfId="60" xr:uid="{00000000-0005-0000-0000-00003B000000}"/>
    <cellStyle name="60% - Accent3" xfId="61" xr:uid="{00000000-0005-0000-0000-00003C000000}"/>
    <cellStyle name="60% - Accent4" xfId="62" xr:uid="{00000000-0005-0000-0000-00003D000000}"/>
    <cellStyle name="60% - Accent5" xfId="63" xr:uid="{00000000-0005-0000-0000-00003E000000}"/>
    <cellStyle name="60% - Accent6" xfId="64" xr:uid="{00000000-0005-0000-0000-00003F000000}"/>
    <cellStyle name="60% - Énfasis1 2" xfId="65" xr:uid="{00000000-0005-0000-0000-000040000000}"/>
    <cellStyle name="60% - Énfasis1 2 2" xfId="66" xr:uid="{00000000-0005-0000-0000-000041000000}"/>
    <cellStyle name="60% - Énfasis1 2 3" xfId="67" xr:uid="{00000000-0005-0000-0000-000042000000}"/>
    <cellStyle name="60% - Énfasis1 3" xfId="68" xr:uid="{00000000-0005-0000-0000-000043000000}"/>
    <cellStyle name="60% - Énfasis2 2" xfId="69" xr:uid="{00000000-0005-0000-0000-000044000000}"/>
    <cellStyle name="60% - Énfasis2 2 2" xfId="70" xr:uid="{00000000-0005-0000-0000-000045000000}"/>
    <cellStyle name="60% - Énfasis2 2 3" xfId="71" xr:uid="{00000000-0005-0000-0000-000046000000}"/>
    <cellStyle name="60% - Énfasis2 3" xfId="72" xr:uid="{00000000-0005-0000-0000-000047000000}"/>
    <cellStyle name="60% - Énfasis3 2" xfId="73" xr:uid="{00000000-0005-0000-0000-000048000000}"/>
    <cellStyle name="60% - Énfasis3 2 2" xfId="74" xr:uid="{00000000-0005-0000-0000-000049000000}"/>
    <cellStyle name="60% - Énfasis3 2 3" xfId="75" xr:uid="{00000000-0005-0000-0000-00004A000000}"/>
    <cellStyle name="60% - Énfasis3 3" xfId="76" xr:uid="{00000000-0005-0000-0000-00004B000000}"/>
    <cellStyle name="60% - Énfasis4 2" xfId="77" xr:uid="{00000000-0005-0000-0000-00004C000000}"/>
    <cellStyle name="60% - Énfasis4 2 2" xfId="78" xr:uid="{00000000-0005-0000-0000-00004D000000}"/>
    <cellStyle name="60% - Énfasis4 2 3" xfId="79" xr:uid="{00000000-0005-0000-0000-00004E000000}"/>
    <cellStyle name="60% - Énfasis4 3" xfId="80" xr:uid="{00000000-0005-0000-0000-00004F000000}"/>
    <cellStyle name="60% - Énfasis5 2" xfId="81" xr:uid="{00000000-0005-0000-0000-000050000000}"/>
    <cellStyle name="60% - Énfasis5 2 2" xfId="82" xr:uid="{00000000-0005-0000-0000-000051000000}"/>
    <cellStyle name="60% - Énfasis5 2 3" xfId="83" xr:uid="{00000000-0005-0000-0000-000052000000}"/>
    <cellStyle name="60% - Énfasis5 3" xfId="84" xr:uid="{00000000-0005-0000-0000-000053000000}"/>
    <cellStyle name="60% - Énfasis6 2" xfId="85" xr:uid="{00000000-0005-0000-0000-000054000000}"/>
    <cellStyle name="60% - Énfasis6 2 2" xfId="86" xr:uid="{00000000-0005-0000-0000-000055000000}"/>
    <cellStyle name="60% - Énfasis6 2 3" xfId="87" xr:uid="{00000000-0005-0000-0000-000056000000}"/>
    <cellStyle name="60% - Énfasis6 3" xfId="88" xr:uid="{00000000-0005-0000-0000-000057000000}"/>
    <cellStyle name="Accent1" xfId="89" xr:uid="{00000000-0005-0000-0000-000058000000}"/>
    <cellStyle name="Accent2" xfId="90" xr:uid="{00000000-0005-0000-0000-000059000000}"/>
    <cellStyle name="Accent3" xfId="91" xr:uid="{00000000-0005-0000-0000-00005A000000}"/>
    <cellStyle name="Accent4" xfId="92" xr:uid="{00000000-0005-0000-0000-00005B000000}"/>
    <cellStyle name="Accent5" xfId="93" xr:uid="{00000000-0005-0000-0000-00005C000000}"/>
    <cellStyle name="Accent6" xfId="94" xr:uid="{00000000-0005-0000-0000-00005D000000}"/>
    <cellStyle name="Bad" xfId="95" xr:uid="{00000000-0005-0000-0000-00005E000000}"/>
    <cellStyle name="Buena 2" xfId="96" xr:uid="{00000000-0005-0000-0000-00005F000000}"/>
    <cellStyle name="Buena 2 2" xfId="97" xr:uid="{00000000-0005-0000-0000-000060000000}"/>
    <cellStyle name="Buena 2 3" xfId="98" xr:uid="{00000000-0005-0000-0000-000061000000}"/>
    <cellStyle name="Buena 3" xfId="99" xr:uid="{00000000-0005-0000-0000-000062000000}"/>
    <cellStyle name="Calculation" xfId="100" xr:uid="{00000000-0005-0000-0000-000063000000}"/>
    <cellStyle name="Cálculo 2" xfId="101" xr:uid="{00000000-0005-0000-0000-000064000000}"/>
    <cellStyle name="Cálculo 2 2" xfId="102" xr:uid="{00000000-0005-0000-0000-000065000000}"/>
    <cellStyle name="Cálculo 2 3" xfId="103" xr:uid="{00000000-0005-0000-0000-000066000000}"/>
    <cellStyle name="Cálculo 3" xfId="104" xr:uid="{00000000-0005-0000-0000-000067000000}"/>
    <cellStyle name="Celda de comprobación 2" xfId="105" xr:uid="{00000000-0005-0000-0000-000068000000}"/>
    <cellStyle name="Celda de comprobación 2 2" xfId="106" xr:uid="{00000000-0005-0000-0000-000069000000}"/>
    <cellStyle name="Celda de comprobación 2 3" xfId="107" xr:uid="{00000000-0005-0000-0000-00006A000000}"/>
    <cellStyle name="Celda vinculada 2" xfId="108" xr:uid="{00000000-0005-0000-0000-00006B000000}"/>
    <cellStyle name="Celda vinculada 2 2" xfId="109" xr:uid="{00000000-0005-0000-0000-00006C000000}"/>
    <cellStyle name="Celda vinculada 2 3" xfId="110" xr:uid="{00000000-0005-0000-0000-00006D000000}"/>
    <cellStyle name="Celda vinculada 3" xfId="111" xr:uid="{00000000-0005-0000-0000-00006E000000}"/>
    <cellStyle name="Check Cell" xfId="112" xr:uid="{00000000-0005-0000-0000-00006F000000}"/>
    <cellStyle name="Comma0" xfId="113" xr:uid="{00000000-0005-0000-0000-000070000000}"/>
    <cellStyle name="Currency0" xfId="114" xr:uid="{00000000-0005-0000-0000-000071000000}"/>
    <cellStyle name="Date" xfId="115" xr:uid="{00000000-0005-0000-0000-000072000000}"/>
    <cellStyle name="Encabezado 4 2" xfId="116" xr:uid="{00000000-0005-0000-0000-000073000000}"/>
    <cellStyle name="Encabezado 4 2 2" xfId="117" xr:uid="{00000000-0005-0000-0000-000074000000}"/>
    <cellStyle name="Encabezado 4 2 3" xfId="118" xr:uid="{00000000-0005-0000-0000-000075000000}"/>
    <cellStyle name="Encabezado 4 3" xfId="119" xr:uid="{00000000-0005-0000-0000-000076000000}"/>
    <cellStyle name="Énfasis1 2" xfId="120" xr:uid="{00000000-0005-0000-0000-000077000000}"/>
    <cellStyle name="Énfasis1 2 2" xfId="121" xr:uid="{00000000-0005-0000-0000-000078000000}"/>
    <cellStyle name="Énfasis1 2 3" xfId="122" xr:uid="{00000000-0005-0000-0000-000079000000}"/>
    <cellStyle name="Énfasis1 3" xfId="123" xr:uid="{00000000-0005-0000-0000-00007A000000}"/>
    <cellStyle name="Énfasis2 2" xfId="124" xr:uid="{00000000-0005-0000-0000-00007B000000}"/>
    <cellStyle name="Énfasis2 2 2" xfId="125" xr:uid="{00000000-0005-0000-0000-00007C000000}"/>
    <cellStyle name="Énfasis2 2 3" xfId="126" xr:uid="{00000000-0005-0000-0000-00007D000000}"/>
    <cellStyle name="Énfasis2 3" xfId="127" xr:uid="{00000000-0005-0000-0000-00007E000000}"/>
    <cellStyle name="Énfasis3 2" xfId="128" xr:uid="{00000000-0005-0000-0000-00007F000000}"/>
    <cellStyle name="Énfasis3 2 2" xfId="129" xr:uid="{00000000-0005-0000-0000-000080000000}"/>
    <cellStyle name="Énfasis3 2 3" xfId="130" xr:uid="{00000000-0005-0000-0000-000081000000}"/>
    <cellStyle name="Énfasis3 3" xfId="131" xr:uid="{00000000-0005-0000-0000-000082000000}"/>
    <cellStyle name="Énfasis4 2" xfId="132" xr:uid="{00000000-0005-0000-0000-000083000000}"/>
    <cellStyle name="Énfasis4 2 2" xfId="133" xr:uid="{00000000-0005-0000-0000-000084000000}"/>
    <cellStyle name="Énfasis4 2 3" xfId="134" xr:uid="{00000000-0005-0000-0000-000085000000}"/>
    <cellStyle name="Énfasis4 3" xfId="135" xr:uid="{00000000-0005-0000-0000-000086000000}"/>
    <cellStyle name="Énfasis5 2" xfId="136" xr:uid="{00000000-0005-0000-0000-000087000000}"/>
    <cellStyle name="Énfasis5 2 2" xfId="137" xr:uid="{00000000-0005-0000-0000-000088000000}"/>
    <cellStyle name="Énfasis5 2 3" xfId="138" xr:uid="{00000000-0005-0000-0000-000089000000}"/>
    <cellStyle name="Énfasis6 2" xfId="139" xr:uid="{00000000-0005-0000-0000-00008A000000}"/>
    <cellStyle name="Énfasis6 2 2" xfId="140" xr:uid="{00000000-0005-0000-0000-00008B000000}"/>
    <cellStyle name="Énfasis6 2 3" xfId="141" xr:uid="{00000000-0005-0000-0000-00008C000000}"/>
    <cellStyle name="Énfasis6 3" xfId="142" xr:uid="{00000000-0005-0000-0000-00008D000000}"/>
    <cellStyle name="Entrada 2" xfId="143" xr:uid="{00000000-0005-0000-0000-00008E000000}"/>
    <cellStyle name="Entrada 2 2" xfId="144" xr:uid="{00000000-0005-0000-0000-00008F000000}"/>
    <cellStyle name="Entrada 2 3" xfId="145" xr:uid="{00000000-0005-0000-0000-000090000000}"/>
    <cellStyle name="Entrada 3" xfId="146" xr:uid="{00000000-0005-0000-0000-000091000000}"/>
    <cellStyle name="Euro" xfId="147" xr:uid="{00000000-0005-0000-0000-000092000000}"/>
    <cellStyle name="Explanatory Text" xfId="148" xr:uid="{00000000-0005-0000-0000-000093000000}"/>
    <cellStyle name="F2" xfId="149" xr:uid="{00000000-0005-0000-0000-000094000000}"/>
    <cellStyle name="F3" xfId="150" xr:uid="{00000000-0005-0000-0000-000095000000}"/>
    <cellStyle name="F4" xfId="151" xr:uid="{00000000-0005-0000-0000-000096000000}"/>
    <cellStyle name="F5" xfId="152" xr:uid="{00000000-0005-0000-0000-000097000000}"/>
    <cellStyle name="F6" xfId="153" xr:uid="{00000000-0005-0000-0000-000098000000}"/>
    <cellStyle name="F7" xfId="154" xr:uid="{00000000-0005-0000-0000-000099000000}"/>
    <cellStyle name="F8" xfId="155" xr:uid="{00000000-0005-0000-0000-00009A000000}"/>
    <cellStyle name="Fixed" xfId="156" xr:uid="{00000000-0005-0000-0000-00009B000000}"/>
    <cellStyle name="Good" xfId="157" xr:uid="{00000000-0005-0000-0000-00009C000000}"/>
    <cellStyle name="Heading 1" xfId="158" xr:uid="{00000000-0005-0000-0000-00009D000000}"/>
    <cellStyle name="Heading 2" xfId="159" xr:uid="{00000000-0005-0000-0000-00009E000000}"/>
    <cellStyle name="Heading 3" xfId="160" xr:uid="{00000000-0005-0000-0000-00009F000000}"/>
    <cellStyle name="Heading 4" xfId="161" xr:uid="{00000000-0005-0000-0000-0000A0000000}"/>
    <cellStyle name="HEADING1" xfId="162" xr:uid="{00000000-0005-0000-0000-0000A1000000}"/>
    <cellStyle name="HEADING2" xfId="163" xr:uid="{00000000-0005-0000-0000-0000A2000000}"/>
    <cellStyle name="Incorrecto 2" xfId="164" xr:uid="{00000000-0005-0000-0000-0000A3000000}"/>
    <cellStyle name="Incorrecto 2 2" xfId="165" xr:uid="{00000000-0005-0000-0000-0000A4000000}"/>
    <cellStyle name="Incorrecto 2 3" xfId="166" xr:uid="{00000000-0005-0000-0000-0000A5000000}"/>
    <cellStyle name="Incorrecto 3" xfId="167" xr:uid="{00000000-0005-0000-0000-0000A6000000}"/>
    <cellStyle name="Input" xfId="168" xr:uid="{00000000-0005-0000-0000-0000A7000000}"/>
    <cellStyle name="Linked Cell" xfId="169" xr:uid="{00000000-0005-0000-0000-0000A8000000}"/>
    <cellStyle name="Millares" xfId="170" builtinId="3"/>
    <cellStyle name="Millares 2" xfId="171" xr:uid="{00000000-0005-0000-0000-0000AA000000}"/>
    <cellStyle name="Millares 2 10" xfId="172" xr:uid="{00000000-0005-0000-0000-0000AB000000}"/>
    <cellStyle name="Millares 2 11" xfId="173" xr:uid="{00000000-0005-0000-0000-0000AC000000}"/>
    <cellStyle name="Millares 2 12" xfId="174" xr:uid="{00000000-0005-0000-0000-0000AD000000}"/>
    <cellStyle name="Millares 2 13" xfId="175" xr:uid="{00000000-0005-0000-0000-0000AE000000}"/>
    <cellStyle name="Millares 2 2" xfId="176" xr:uid="{00000000-0005-0000-0000-0000AF000000}"/>
    <cellStyle name="Millares 2 3" xfId="177" xr:uid="{00000000-0005-0000-0000-0000B0000000}"/>
    <cellStyle name="Millares 2 3 2" xfId="178" xr:uid="{00000000-0005-0000-0000-0000B1000000}"/>
    <cellStyle name="Millares 2 4" xfId="179" xr:uid="{00000000-0005-0000-0000-0000B2000000}"/>
    <cellStyle name="Millares 2 5" xfId="180" xr:uid="{00000000-0005-0000-0000-0000B3000000}"/>
    <cellStyle name="Millares 2 6" xfId="181" xr:uid="{00000000-0005-0000-0000-0000B4000000}"/>
    <cellStyle name="Millares 2 7" xfId="182" xr:uid="{00000000-0005-0000-0000-0000B5000000}"/>
    <cellStyle name="Millares 2 8" xfId="183" xr:uid="{00000000-0005-0000-0000-0000B6000000}"/>
    <cellStyle name="Millares 2 9" xfId="184" xr:uid="{00000000-0005-0000-0000-0000B7000000}"/>
    <cellStyle name="Millares 3" xfId="185" xr:uid="{00000000-0005-0000-0000-0000B8000000}"/>
    <cellStyle name="Millares 3 2" xfId="186" xr:uid="{00000000-0005-0000-0000-0000B9000000}"/>
    <cellStyle name="Millares 4" xfId="187" xr:uid="{00000000-0005-0000-0000-0000BA000000}"/>
    <cellStyle name="Millares 4 2" xfId="188" xr:uid="{00000000-0005-0000-0000-0000BB000000}"/>
    <cellStyle name="Millares 5" xfId="189" xr:uid="{00000000-0005-0000-0000-0000BC000000}"/>
    <cellStyle name="Millares 6" xfId="190" xr:uid="{00000000-0005-0000-0000-0000BD000000}"/>
    <cellStyle name="Millares 6 2" xfId="191" xr:uid="{00000000-0005-0000-0000-0000BE000000}"/>
    <cellStyle name="Millares 7" xfId="192" xr:uid="{00000000-0005-0000-0000-0000BF000000}"/>
    <cellStyle name="Millares 8" xfId="193" xr:uid="{00000000-0005-0000-0000-0000C0000000}"/>
    <cellStyle name="Millares 8 2" xfId="194" xr:uid="{00000000-0005-0000-0000-0000C1000000}"/>
    <cellStyle name="Millares 8 3" xfId="195" xr:uid="{00000000-0005-0000-0000-0000C2000000}"/>
    <cellStyle name="Millares 9" xfId="196" xr:uid="{00000000-0005-0000-0000-0000C3000000}"/>
    <cellStyle name="Neutral 2" xfId="197" xr:uid="{00000000-0005-0000-0000-0000C4000000}"/>
    <cellStyle name="Neutral 2 2" xfId="198" xr:uid="{00000000-0005-0000-0000-0000C5000000}"/>
    <cellStyle name="Neutral 2 3" xfId="199" xr:uid="{00000000-0005-0000-0000-0000C6000000}"/>
    <cellStyle name="Neutral 3" xfId="200" xr:uid="{00000000-0005-0000-0000-0000C7000000}"/>
    <cellStyle name="Normal" xfId="0" builtinId="0"/>
    <cellStyle name="Normal 10" xfId="201" xr:uid="{00000000-0005-0000-0000-0000C9000000}"/>
    <cellStyle name="Normal 11" xfId="202" xr:uid="{00000000-0005-0000-0000-0000CA000000}"/>
    <cellStyle name="Normal 11 10" xfId="203" xr:uid="{00000000-0005-0000-0000-0000CB000000}"/>
    <cellStyle name="Normal 11 2" xfId="204" xr:uid="{00000000-0005-0000-0000-0000CC000000}"/>
    <cellStyle name="Normal 11 2 2" xfId="205" xr:uid="{00000000-0005-0000-0000-0000CD000000}"/>
    <cellStyle name="Normal 11 2 3" xfId="206" xr:uid="{00000000-0005-0000-0000-0000CE000000}"/>
    <cellStyle name="Normal 11 3" xfId="207" xr:uid="{00000000-0005-0000-0000-0000CF000000}"/>
    <cellStyle name="Normal 11 3 2" xfId="208" xr:uid="{00000000-0005-0000-0000-0000D0000000}"/>
    <cellStyle name="Normal 11 3 3" xfId="209" xr:uid="{00000000-0005-0000-0000-0000D1000000}"/>
    <cellStyle name="Normal 11 4" xfId="210" xr:uid="{00000000-0005-0000-0000-0000D2000000}"/>
    <cellStyle name="Normal 11 4 2" xfId="211" xr:uid="{00000000-0005-0000-0000-0000D3000000}"/>
    <cellStyle name="Normal 11 4 3" xfId="212" xr:uid="{00000000-0005-0000-0000-0000D4000000}"/>
    <cellStyle name="Normal 11 5" xfId="213" xr:uid="{00000000-0005-0000-0000-0000D5000000}"/>
    <cellStyle name="Normal 11 5 2" xfId="214" xr:uid="{00000000-0005-0000-0000-0000D6000000}"/>
    <cellStyle name="Normal 11 5 3" xfId="215" xr:uid="{00000000-0005-0000-0000-0000D7000000}"/>
    <cellStyle name="Normal 11 6" xfId="216" xr:uid="{00000000-0005-0000-0000-0000D8000000}"/>
    <cellStyle name="Normal 11 6 2" xfId="217" xr:uid="{00000000-0005-0000-0000-0000D9000000}"/>
    <cellStyle name="Normal 11 6 3" xfId="218" xr:uid="{00000000-0005-0000-0000-0000DA000000}"/>
    <cellStyle name="Normal 11 7" xfId="219" xr:uid="{00000000-0005-0000-0000-0000DB000000}"/>
    <cellStyle name="Normal 11 7 2" xfId="220" xr:uid="{00000000-0005-0000-0000-0000DC000000}"/>
    <cellStyle name="Normal 11 7 3" xfId="221" xr:uid="{00000000-0005-0000-0000-0000DD000000}"/>
    <cellStyle name="Normal 11 8" xfId="222" xr:uid="{00000000-0005-0000-0000-0000DE000000}"/>
    <cellStyle name="Normal 11 8 2" xfId="223" xr:uid="{00000000-0005-0000-0000-0000DF000000}"/>
    <cellStyle name="Normal 11 8 3" xfId="224" xr:uid="{00000000-0005-0000-0000-0000E0000000}"/>
    <cellStyle name="Normal 11 9" xfId="225" xr:uid="{00000000-0005-0000-0000-0000E1000000}"/>
    <cellStyle name="Normal 12 2" xfId="226" xr:uid="{00000000-0005-0000-0000-0000E2000000}"/>
    <cellStyle name="Normal 12 2 2" xfId="227" xr:uid="{00000000-0005-0000-0000-0000E3000000}"/>
    <cellStyle name="Normal 12 2 3" xfId="228" xr:uid="{00000000-0005-0000-0000-0000E4000000}"/>
    <cellStyle name="Normal 12 3" xfId="229" xr:uid="{00000000-0005-0000-0000-0000E5000000}"/>
    <cellStyle name="Normal 12 3 2" xfId="230" xr:uid="{00000000-0005-0000-0000-0000E6000000}"/>
    <cellStyle name="Normal 12 3 3" xfId="231" xr:uid="{00000000-0005-0000-0000-0000E7000000}"/>
    <cellStyle name="Normal 12 4" xfId="232" xr:uid="{00000000-0005-0000-0000-0000E8000000}"/>
    <cellStyle name="Normal 12 4 2" xfId="233" xr:uid="{00000000-0005-0000-0000-0000E9000000}"/>
    <cellStyle name="Normal 12 5" xfId="234" xr:uid="{00000000-0005-0000-0000-0000EA000000}"/>
    <cellStyle name="Normal 12 5 2" xfId="235" xr:uid="{00000000-0005-0000-0000-0000EB000000}"/>
    <cellStyle name="Normal 12 6" xfId="236" xr:uid="{00000000-0005-0000-0000-0000EC000000}"/>
    <cellStyle name="Normal 12 6 2" xfId="237" xr:uid="{00000000-0005-0000-0000-0000ED000000}"/>
    <cellStyle name="Normal 12 7" xfId="238" xr:uid="{00000000-0005-0000-0000-0000EE000000}"/>
    <cellStyle name="Normal 12 8" xfId="239" xr:uid="{00000000-0005-0000-0000-0000EF000000}"/>
    <cellStyle name="Normal 13 2" xfId="240" xr:uid="{00000000-0005-0000-0000-0000F0000000}"/>
    <cellStyle name="Normal 13 2 2" xfId="241" xr:uid="{00000000-0005-0000-0000-0000F1000000}"/>
    <cellStyle name="Normal 13 2 3" xfId="242" xr:uid="{00000000-0005-0000-0000-0000F2000000}"/>
    <cellStyle name="Normal 13 3" xfId="243" xr:uid="{00000000-0005-0000-0000-0000F3000000}"/>
    <cellStyle name="Normal 13 3 2" xfId="244" xr:uid="{00000000-0005-0000-0000-0000F4000000}"/>
    <cellStyle name="Normal 13 3 3" xfId="245" xr:uid="{00000000-0005-0000-0000-0000F5000000}"/>
    <cellStyle name="Normal 13 4" xfId="246" xr:uid="{00000000-0005-0000-0000-0000F6000000}"/>
    <cellStyle name="Normal 13 4 2" xfId="247" xr:uid="{00000000-0005-0000-0000-0000F7000000}"/>
    <cellStyle name="Normal 13 5" xfId="248" xr:uid="{00000000-0005-0000-0000-0000F8000000}"/>
    <cellStyle name="Normal 13 5 2" xfId="249" xr:uid="{00000000-0005-0000-0000-0000F9000000}"/>
    <cellStyle name="Normal 13 6" xfId="250" xr:uid="{00000000-0005-0000-0000-0000FA000000}"/>
    <cellStyle name="Normal 13 6 2" xfId="251" xr:uid="{00000000-0005-0000-0000-0000FB000000}"/>
    <cellStyle name="Normal 13 7" xfId="252" xr:uid="{00000000-0005-0000-0000-0000FC000000}"/>
    <cellStyle name="Normal 13 8" xfId="253" xr:uid="{00000000-0005-0000-0000-0000FD000000}"/>
    <cellStyle name="Normal 14 2" xfId="254" xr:uid="{00000000-0005-0000-0000-0000FE000000}"/>
    <cellStyle name="Normal 14 2 2" xfId="255" xr:uid="{00000000-0005-0000-0000-0000FF000000}"/>
    <cellStyle name="Normal 14 2 3" xfId="256" xr:uid="{00000000-0005-0000-0000-000000010000}"/>
    <cellStyle name="Normal 14 3" xfId="257" xr:uid="{00000000-0005-0000-0000-000001010000}"/>
    <cellStyle name="Normal 14 3 2" xfId="258" xr:uid="{00000000-0005-0000-0000-000002010000}"/>
    <cellStyle name="Normal 14 3 3" xfId="259" xr:uid="{00000000-0005-0000-0000-000003010000}"/>
    <cellStyle name="Normal 14 4" xfId="260" xr:uid="{00000000-0005-0000-0000-000004010000}"/>
    <cellStyle name="Normal 14 4 2" xfId="261" xr:uid="{00000000-0005-0000-0000-000005010000}"/>
    <cellStyle name="Normal 14 5" xfId="262" xr:uid="{00000000-0005-0000-0000-000006010000}"/>
    <cellStyle name="Normal 14 5 2" xfId="263" xr:uid="{00000000-0005-0000-0000-000007010000}"/>
    <cellStyle name="Normal 14 6" xfId="264" xr:uid="{00000000-0005-0000-0000-000008010000}"/>
    <cellStyle name="Normal 14 6 2" xfId="265" xr:uid="{00000000-0005-0000-0000-000009010000}"/>
    <cellStyle name="Normal 14 7" xfId="266" xr:uid="{00000000-0005-0000-0000-00000A010000}"/>
    <cellStyle name="Normal 14 8" xfId="267" xr:uid="{00000000-0005-0000-0000-00000B010000}"/>
    <cellStyle name="Normal 15 2" xfId="268" xr:uid="{00000000-0005-0000-0000-00000C010000}"/>
    <cellStyle name="Normal 15 2 2" xfId="269" xr:uid="{00000000-0005-0000-0000-00000D010000}"/>
    <cellStyle name="Normal 15 2 3" xfId="270" xr:uid="{00000000-0005-0000-0000-00000E010000}"/>
    <cellStyle name="Normal 15 3" xfId="271" xr:uid="{00000000-0005-0000-0000-00000F010000}"/>
    <cellStyle name="Normal 15 3 2" xfId="272" xr:uid="{00000000-0005-0000-0000-000010010000}"/>
    <cellStyle name="Normal 15 3 3" xfId="273" xr:uid="{00000000-0005-0000-0000-000011010000}"/>
    <cellStyle name="Normal 15 4" xfId="274" xr:uid="{00000000-0005-0000-0000-000012010000}"/>
    <cellStyle name="Normal 15 4 2" xfId="275" xr:uid="{00000000-0005-0000-0000-000013010000}"/>
    <cellStyle name="Normal 15 5" xfId="276" xr:uid="{00000000-0005-0000-0000-000014010000}"/>
    <cellStyle name="Normal 15 5 2" xfId="277" xr:uid="{00000000-0005-0000-0000-000015010000}"/>
    <cellStyle name="Normal 15 6" xfId="278" xr:uid="{00000000-0005-0000-0000-000016010000}"/>
    <cellStyle name="Normal 15 6 2" xfId="279" xr:uid="{00000000-0005-0000-0000-000017010000}"/>
    <cellStyle name="Normal 15 7" xfId="280" xr:uid="{00000000-0005-0000-0000-000018010000}"/>
    <cellStyle name="Normal 15 8" xfId="281" xr:uid="{00000000-0005-0000-0000-000019010000}"/>
    <cellStyle name="Normal 16 2" xfId="282" xr:uid="{00000000-0005-0000-0000-00001A010000}"/>
    <cellStyle name="Normal 16 2 2" xfId="283" xr:uid="{00000000-0005-0000-0000-00001B010000}"/>
    <cellStyle name="Normal 16 3" xfId="284" xr:uid="{00000000-0005-0000-0000-00001C010000}"/>
    <cellStyle name="Normal 16 3 2" xfId="285" xr:uid="{00000000-0005-0000-0000-00001D010000}"/>
    <cellStyle name="Normal 16 4" xfId="286" xr:uid="{00000000-0005-0000-0000-00001E010000}"/>
    <cellStyle name="Normal 16 4 2" xfId="287" xr:uid="{00000000-0005-0000-0000-00001F010000}"/>
    <cellStyle name="Normal 16 5" xfId="288" xr:uid="{00000000-0005-0000-0000-000020010000}"/>
    <cellStyle name="Normal 16 6" xfId="289" xr:uid="{00000000-0005-0000-0000-000021010000}"/>
    <cellStyle name="Normal 17 2" xfId="290" xr:uid="{00000000-0005-0000-0000-000022010000}"/>
    <cellStyle name="Normal 17 2 2" xfId="291" xr:uid="{00000000-0005-0000-0000-000023010000}"/>
    <cellStyle name="Normal 17 3" xfId="292" xr:uid="{00000000-0005-0000-0000-000024010000}"/>
    <cellStyle name="Normal 17 3 2" xfId="293" xr:uid="{00000000-0005-0000-0000-000025010000}"/>
    <cellStyle name="Normal 17 4" xfId="294" xr:uid="{00000000-0005-0000-0000-000026010000}"/>
    <cellStyle name="Normal 17 4 2" xfId="295" xr:uid="{00000000-0005-0000-0000-000027010000}"/>
    <cellStyle name="Normal 17 5" xfId="296" xr:uid="{00000000-0005-0000-0000-000028010000}"/>
    <cellStyle name="Normal 17 6" xfId="297" xr:uid="{00000000-0005-0000-0000-000029010000}"/>
    <cellStyle name="Normal 18" xfId="298" xr:uid="{00000000-0005-0000-0000-00002A010000}"/>
    <cellStyle name="Normal 18 2" xfId="299" xr:uid="{00000000-0005-0000-0000-00002B010000}"/>
    <cellStyle name="Normal 18 3" xfId="300" xr:uid="{00000000-0005-0000-0000-00002C010000}"/>
    <cellStyle name="Normal 2" xfId="301" xr:uid="{00000000-0005-0000-0000-00002D010000}"/>
    <cellStyle name="Normal 2 10" xfId="302" xr:uid="{00000000-0005-0000-0000-00002E010000}"/>
    <cellStyle name="Normal 2 10 2" xfId="303" xr:uid="{00000000-0005-0000-0000-00002F010000}"/>
    <cellStyle name="Normal 2 10 3" xfId="304" xr:uid="{00000000-0005-0000-0000-000030010000}"/>
    <cellStyle name="Normal 2 11" xfId="305" xr:uid="{00000000-0005-0000-0000-000031010000}"/>
    <cellStyle name="Normal 2 11 2" xfId="306" xr:uid="{00000000-0005-0000-0000-000032010000}"/>
    <cellStyle name="Normal 2 11 3" xfId="307" xr:uid="{00000000-0005-0000-0000-000033010000}"/>
    <cellStyle name="Normal 2 12" xfId="308" xr:uid="{00000000-0005-0000-0000-000034010000}"/>
    <cellStyle name="Normal 2 12 2" xfId="309" xr:uid="{00000000-0005-0000-0000-000035010000}"/>
    <cellStyle name="Normal 2 12 2 2" xfId="310" xr:uid="{00000000-0005-0000-0000-000036010000}"/>
    <cellStyle name="Normal 2 12 2 2 2" xfId="311" xr:uid="{00000000-0005-0000-0000-000037010000}"/>
    <cellStyle name="Normal 2 12 2 2 3" xfId="312" xr:uid="{00000000-0005-0000-0000-000038010000}"/>
    <cellStyle name="Normal 2 12 2 2 4" xfId="313" xr:uid="{00000000-0005-0000-0000-000039010000}"/>
    <cellStyle name="Normal 2 12 2 2 5" xfId="314" xr:uid="{00000000-0005-0000-0000-00003A010000}"/>
    <cellStyle name="Normal 2 12 2 2 6" xfId="315" xr:uid="{00000000-0005-0000-0000-00003B010000}"/>
    <cellStyle name="Normal 2 12 2 3" xfId="316" xr:uid="{00000000-0005-0000-0000-00003C010000}"/>
    <cellStyle name="Normal 2 12 2 4" xfId="317" xr:uid="{00000000-0005-0000-0000-00003D010000}"/>
    <cellStyle name="Normal 2 12 2 5" xfId="318" xr:uid="{00000000-0005-0000-0000-00003E010000}"/>
    <cellStyle name="Normal 2 12 2 5 2" xfId="319" xr:uid="{00000000-0005-0000-0000-00003F010000}"/>
    <cellStyle name="Normal 2 12 2 6" xfId="320" xr:uid="{00000000-0005-0000-0000-000040010000}"/>
    <cellStyle name="Normal 2 12 2 6 2" xfId="321" xr:uid="{00000000-0005-0000-0000-000041010000}"/>
    <cellStyle name="Normal 2 12 3" xfId="322" xr:uid="{00000000-0005-0000-0000-000042010000}"/>
    <cellStyle name="Normal 2 12 4" xfId="323" xr:uid="{00000000-0005-0000-0000-000043010000}"/>
    <cellStyle name="Normal 2 12 4 2" xfId="324" xr:uid="{00000000-0005-0000-0000-000044010000}"/>
    <cellStyle name="Normal 2 12 4 2 2" xfId="325" xr:uid="{00000000-0005-0000-0000-000045010000}"/>
    <cellStyle name="Normal 2 12 4 3" xfId="326" xr:uid="{00000000-0005-0000-0000-000046010000}"/>
    <cellStyle name="Normal 2 12 4 3 2" xfId="327" xr:uid="{00000000-0005-0000-0000-000047010000}"/>
    <cellStyle name="Normal 2 12 4 4" xfId="328" xr:uid="{00000000-0005-0000-0000-000048010000}"/>
    <cellStyle name="Normal 2 12 4 4 2" xfId="329" xr:uid="{00000000-0005-0000-0000-000049010000}"/>
    <cellStyle name="Normal 2 12 5" xfId="330" xr:uid="{00000000-0005-0000-0000-00004A010000}"/>
    <cellStyle name="Normal 2 12 5 2" xfId="331" xr:uid="{00000000-0005-0000-0000-00004B010000}"/>
    <cellStyle name="Normal 2 12 5 3" xfId="332" xr:uid="{00000000-0005-0000-0000-00004C010000}"/>
    <cellStyle name="Normal 2 12 6" xfId="333" xr:uid="{00000000-0005-0000-0000-00004D010000}"/>
    <cellStyle name="Normal 2 12 7" xfId="334" xr:uid="{00000000-0005-0000-0000-00004E010000}"/>
    <cellStyle name="Normal 2 12 8" xfId="335" xr:uid="{00000000-0005-0000-0000-00004F010000}"/>
    <cellStyle name="Normal 2 12 9" xfId="336" xr:uid="{00000000-0005-0000-0000-000050010000}"/>
    <cellStyle name="Normal 2 13" xfId="337" xr:uid="{00000000-0005-0000-0000-000051010000}"/>
    <cellStyle name="Normal 2 14" xfId="338" xr:uid="{00000000-0005-0000-0000-000052010000}"/>
    <cellStyle name="Normal 2 15" xfId="339" xr:uid="{00000000-0005-0000-0000-000053010000}"/>
    <cellStyle name="Normal 2 15 2" xfId="340" xr:uid="{00000000-0005-0000-0000-000054010000}"/>
    <cellStyle name="Normal 2 15 2 2" xfId="341" xr:uid="{00000000-0005-0000-0000-000055010000}"/>
    <cellStyle name="Normal 2 15 2 2 2" xfId="342" xr:uid="{00000000-0005-0000-0000-000056010000}"/>
    <cellStyle name="Normal 2 15 2 3" xfId="343" xr:uid="{00000000-0005-0000-0000-000057010000}"/>
    <cellStyle name="Normal 2 15 2 3 2" xfId="344" xr:uid="{00000000-0005-0000-0000-000058010000}"/>
    <cellStyle name="Normal 2 15 2 4" xfId="345" xr:uid="{00000000-0005-0000-0000-000059010000}"/>
    <cellStyle name="Normal 2 15 2 4 2" xfId="346" xr:uid="{00000000-0005-0000-0000-00005A010000}"/>
    <cellStyle name="Normal 2 15 3" xfId="347" xr:uid="{00000000-0005-0000-0000-00005B010000}"/>
    <cellStyle name="Normal 2 15 3 2" xfId="348" xr:uid="{00000000-0005-0000-0000-00005C010000}"/>
    <cellStyle name="Normal 2 15 3 3" xfId="349" xr:uid="{00000000-0005-0000-0000-00005D010000}"/>
    <cellStyle name="Normal 2 15 4" xfId="350" xr:uid="{00000000-0005-0000-0000-00005E010000}"/>
    <cellStyle name="Normal 2 15 4 2" xfId="351" xr:uid="{00000000-0005-0000-0000-00005F010000}"/>
    <cellStyle name="Normal 2 15 4 3" xfId="352" xr:uid="{00000000-0005-0000-0000-000060010000}"/>
    <cellStyle name="Normal 2 15 5" xfId="353" xr:uid="{00000000-0005-0000-0000-000061010000}"/>
    <cellStyle name="Normal 2 15 6" xfId="354" xr:uid="{00000000-0005-0000-0000-000062010000}"/>
    <cellStyle name="Normal 2 15 7" xfId="355" xr:uid="{00000000-0005-0000-0000-000063010000}"/>
    <cellStyle name="Normal 2 15 8" xfId="356" xr:uid="{00000000-0005-0000-0000-000064010000}"/>
    <cellStyle name="Normal 2 16" xfId="357" xr:uid="{00000000-0005-0000-0000-000065010000}"/>
    <cellStyle name="Normal 2 16 2" xfId="358" xr:uid="{00000000-0005-0000-0000-000066010000}"/>
    <cellStyle name="Normal 2 16 3" xfId="359" xr:uid="{00000000-0005-0000-0000-000067010000}"/>
    <cellStyle name="Normal 2 16 4" xfId="360" xr:uid="{00000000-0005-0000-0000-000068010000}"/>
    <cellStyle name="Normal 2 16 5" xfId="361" xr:uid="{00000000-0005-0000-0000-000069010000}"/>
    <cellStyle name="Normal 2 16 6" xfId="362" xr:uid="{00000000-0005-0000-0000-00006A010000}"/>
    <cellStyle name="Normal 2 17" xfId="363" xr:uid="{00000000-0005-0000-0000-00006B010000}"/>
    <cellStyle name="Normal 2 18" xfId="364" xr:uid="{00000000-0005-0000-0000-00006C010000}"/>
    <cellStyle name="Normal 2 18 2" xfId="365" xr:uid="{00000000-0005-0000-0000-00006D010000}"/>
    <cellStyle name="Normal 2 19" xfId="366" xr:uid="{00000000-0005-0000-0000-00006E010000}"/>
    <cellStyle name="Normal 2 19 2" xfId="367" xr:uid="{00000000-0005-0000-0000-00006F010000}"/>
    <cellStyle name="Normal 2 2" xfId="368" xr:uid="{00000000-0005-0000-0000-000070010000}"/>
    <cellStyle name="Normal 2 2 2" xfId="369" xr:uid="{00000000-0005-0000-0000-000071010000}"/>
    <cellStyle name="Normal 2 3" xfId="370" xr:uid="{00000000-0005-0000-0000-000072010000}"/>
    <cellStyle name="Normal 2 4" xfId="371" xr:uid="{00000000-0005-0000-0000-000073010000}"/>
    <cellStyle name="Normal 2 5" xfId="372" xr:uid="{00000000-0005-0000-0000-000074010000}"/>
    <cellStyle name="Normal 2 5 10" xfId="373" xr:uid="{00000000-0005-0000-0000-000075010000}"/>
    <cellStyle name="Normal 2 5 10 2" xfId="374" xr:uid="{00000000-0005-0000-0000-000076010000}"/>
    <cellStyle name="Normal 2 5 10 2 2" xfId="375" xr:uid="{00000000-0005-0000-0000-000077010000}"/>
    <cellStyle name="Normal 2 5 10 2 3" xfId="376" xr:uid="{00000000-0005-0000-0000-000078010000}"/>
    <cellStyle name="Normal 2 5 10 2 4" xfId="377" xr:uid="{00000000-0005-0000-0000-000079010000}"/>
    <cellStyle name="Normal 2 5 10 2 5" xfId="378" xr:uid="{00000000-0005-0000-0000-00007A010000}"/>
    <cellStyle name="Normal 2 5 10 2 6" xfId="379" xr:uid="{00000000-0005-0000-0000-00007B010000}"/>
    <cellStyle name="Normal 2 5 10 3" xfId="380" xr:uid="{00000000-0005-0000-0000-00007C010000}"/>
    <cellStyle name="Normal 2 5 10 4" xfId="381" xr:uid="{00000000-0005-0000-0000-00007D010000}"/>
    <cellStyle name="Normal 2 5 10 5" xfId="382" xr:uid="{00000000-0005-0000-0000-00007E010000}"/>
    <cellStyle name="Normal 2 5 10 5 2" xfId="383" xr:uid="{00000000-0005-0000-0000-00007F010000}"/>
    <cellStyle name="Normal 2 5 10 6" xfId="384" xr:uid="{00000000-0005-0000-0000-000080010000}"/>
    <cellStyle name="Normal 2 5 10 6 2" xfId="385" xr:uid="{00000000-0005-0000-0000-000081010000}"/>
    <cellStyle name="Normal 2 5 11" xfId="386" xr:uid="{00000000-0005-0000-0000-000082010000}"/>
    <cellStyle name="Normal 2 5 11 2" xfId="387" xr:uid="{00000000-0005-0000-0000-000083010000}"/>
    <cellStyle name="Normal 2 5 11 2 2" xfId="388" xr:uid="{00000000-0005-0000-0000-000084010000}"/>
    <cellStyle name="Normal 2 5 11 3" xfId="389" xr:uid="{00000000-0005-0000-0000-000085010000}"/>
    <cellStyle name="Normal 2 5 11 3 2" xfId="390" xr:uid="{00000000-0005-0000-0000-000086010000}"/>
    <cellStyle name="Normal 2 5 11 4" xfId="391" xr:uid="{00000000-0005-0000-0000-000087010000}"/>
    <cellStyle name="Normal 2 5 11 4 2" xfId="392" xr:uid="{00000000-0005-0000-0000-000088010000}"/>
    <cellStyle name="Normal 2 5 12" xfId="393" xr:uid="{00000000-0005-0000-0000-000089010000}"/>
    <cellStyle name="Normal 2 5 12 2" xfId="394" xr:uid="{00000000-0005-0000-0000-00008A010000}"/>
    <cellStyle name="Normal 2 5 12 3" xfId="395" xr:uid="{00000000-0005-0000-0000-00008B010000}"/>
    <cellStyle name="Normal 2 5 13" xfId="396" xr:uid="{00000000-0005-0000-0000-00008C010000}"/>
    <cellStyle name="Normal 2 5 14" xfId="397" xr:uid="{00000000-0005-0000-0000-00008D010000}"/>
    <cellStyle name="Normal 2 5 15" xfId="398" xr:uid="{00000000-0005-0000-0000-00008E010000}"/>
    <cellStyle name="Normal 2 5 16" xfId="399" xr:uid="{00000000-0005-0000-0000-00008F010000}"/>
    <cellStyle name="Normal 2 5 2" xfId="400" xr:uid="{00000000-0005-0000-0000-000090010000}"/>
    <cellStyle name="Normal 2 5 2 10" xfId="401" xr:uid="{00000000-0005-0000-0000-000091010000}"/>
    <cellStyle name="Normal 2 5 2 10 2" xfId="402" xr:uid="{00000000-0005-0000-0000-000092010000}"/>
    <cellStyle name="Normal 2 5 2 2" xfId="403" xr:uid="{00000000-0005-0000-0000-000093010000}"/>
    <cellStyle name="Normal 2 5 2 2 2" xfId="404" xr:uid="{00000000-0005-0000-0000-000094010000}"/>
    <cellStyle name="Normal 2 5 2 2 2 2" xfId="405" xr:uid="{00000000-0005-0000-0000-000095010000}"/>
    <cellStyle name="Normal 2 5 2 2 2 2 2" xfId="406" xr:uid="{00000000-0005-0000-0000-000096010000}"/>
    <cellStyle name="Normal 2 5 2 2 2 2 3" xfId="407" xr:uid="{00000000-0005-0000-0000-000097010000}"/>
    <cellStyle name="Normal 2 5 2 2 2 2 4" xfId="408" xr:uid="{00000000-0005-0000-0000-000098010000}"/>
    <cellStyle name="Normal 2 5 2 2 2 2 5" xfId="409" xr:uid="{00000000-0005-0000-0000-000099010000}"/>
    <cellStyle name="Normal 2 5 2 2 2 2 6" xfId="410" xr:uid="{00000000-0005-0000-0000-00009A010000}"/>
    <cellStyle name="Normal 2 5 2 2 2 3" xfId="411" xr:uid="{00000000-0005-0000-0000-00009B010000}"/>
    <cellStyle name="Normal 2 5 2 2 2 4" xfId="412" xr:uid="{00000000-0005-0000-0000-00009C010000}"/>
    <cellStyle name="Normal 2 5 2 2 2 5" xfId="413" xr:uid="{00000000-0005-0000-0000-00009D010000}"/>
    <cellStyle name="Normal 2 5 2 2 2 5 2" xfId="414" xr:uid="{00000000-0005-0000-0000-00009E010000}"/>
    <cellStyle name="Normal 2 5 2 2 2 6" xfId="415" xr:uid="{00000000-0005-0000-0000-00009F010000}"/>
    <cellStyle name="Normal 2 5 2 2 2 6 2" xfId="416" xr:uid="{00000000-0005-0000-0000-0000A0010000}"/>
    <cellStyle name="Normal 2 5 2 2 3" xfId="417" xr:uid="{00000000-0005-0000-0000-0000A1010000}"/>
    <cellStyle name="Normal 2 5 2 2 4" xfId="418" xr:uid="{00000000-0005-0000-0000-0000A2010000}"/>
    <cellStyle name="Normal 2 5 2 2 4 2" xfId="419" xr:uid="{00000000-0005-0000-0000-0000A3010000}"/>
    <cellStyle name="Normal 2 5 2 2 4 2 2" xfId="420" xr:uid="{00000000-0005-0000-0000-0000A4010000}"/>
    <cellStyle name="Normal 2 5 2 2 4 3" xfId="421" xr:uid="{00000000-0005-0000-0000-0000A5010000}"/>
    <cellStyle name="Normal 2 5 2 2 4 3 2" xfId="422" xr:uid="{00000000-0005-0000-0000-0000A6010000}"/>
    <cellStyle name="Normal 2 5 2 2 4 4" xfId="423" xr:uid="{00000000-0005-0000-0000-0000A7010000}"/>
    <cellStyle name="Normal 2 5 2 2 4 4 2" xfId="424" xr:uid="{00000000-0005-0000-0000-0000A8010000}"/>
    <cellStyle name="Normal 2 5 2 2 5" xfId="425" xr:uid="{00000000-0005-0000-0000-0000A9010000}"/>
    <cellStyle name="Normal 2 5 2 2 5 2" xfId="426" xr:uid="{00000000-0005-0000-0000-0000AA010000}"/>
    <cellStyle name="Normal 2 5 2 2 5 3" xfId="427" xr:uid="{00000000-0005-0000-0000-0000AB010000}"/>
    <cellStyle name="Normal 2 5 2 2 6" xfId="428" xr:uid="{00000000-0005-0000-0000-0000AC010000}"/>
    <cellStyle name="Normal 2 5 2 2 7" xfId="429" xr:uid="{00000000-0005-0000-0000-0000AD010000}"/>
    <cellStyle name="Normal 2 5 2 2 8" xfId="430" xr:uid="{00000000-0005-0000-0000-0000AE010000}"/>
    <cellStyle name="Normal 2 5 2 2 9" xfId="431" xr:uid="{00000000-0005-0000-0000-0000AF010000}"/>
    <cellStyle name="Normal 2 5 2 3" xfId="432" xr:uid="{00000000-0005-0000-0000-0000B0010000}"/>
    <cellStyle name="Normal 2 5 2 4" xfId="433" xr:uid="{00000000-0005-0000-0000-0000B1010000}"/>
    <cellStyle name="Normal 2 5 2 5" xfId="434" xr:uid="{00000000-0005-0000-0000-0000B2010000}"/>
    <cellStyle name="Normal 2 5 2 6" xfId="435" xr:uid="{00000000-0005-0000-0000-0000B3010000}"/>
    <cellStyle name="Normal 2 5 2 6 2" xfId="436" xr:uid="{00000000-0005-0000-0000-0000B4010000}"/>
    <cellStyle name="Normal 2 5 2 6 2 2" xfId="437" xr:uid="{00000000-0005-0000-0000-0000B5010000}"/>
    <cellStyle name="Normal 2 5 2 6 2 2 2" xfId="438" xr:uid="{00000000-0005-0000-0000-0000B6010000}"/>
    <cellStyle name="Normal 2 5 2 6 2 3" xfId="439" xr:uid="{00000000-0005-0000-0000-0000B7010000}"/>
    <cellStyle name="Normal 2 5 2 6 2 3 2" xfId="440" xr:uid="{00000000-0005-0000-0000-0000B8010000}"/>
    <cellStyle name="Normal 2 5 2 6 2 4" xfId="441" xr:uid="{00000000-0005-0000-0000-0000B9010000}"/>
    <cellStyle name="Normal 2 5 2 6 2 4 2" xfId="442" xr:uid="{00000000-0005-0000-0000-0000BA010000}"/>
    <cellStyle name="Normal 2 5 2 6 3" xfId="443" xr:uid="{00000000-0005-0000-0000-0000BB010000}"/>
    <cellStyle name="Normal 2 5 2 6 3 2" xfId="444" xr:uid="{00000000-0005-0000-0000-0000BC010000}"/>
    <cellStyle name="Normal 2 5 2 6 3 3" xfId="445" xr:uid="{00000000-0005-0000-0000-0000BD010000}"/>
    <cellStyle name="Normal 2 5 2 6 4" xfId="446" xr:uid="{00000000-0005-0000-0000-0000BE010000}"/>
    <cellStyle name="Normal 2 5 2 6 4 2" xfId="447" xr:uid="{00000000-0005-0000-0000-0000BF010000}"/>
    <cellStyle name="Normal 2 5 2 6 4 3" xfId="448" xr:uid="{00000000-0005-0000-0000-0000C0010000}"/>
    <cellStyle name="Normal 2 5 2 6 5" xfId="449" xr:uid="{00000000-0005-0000-0000-0000C1010000}"/>
    <cellStyle name="Normal 2 5 2 6 6" xfId="450" xr:uid="{00000000-0005-0000-0000-0000C2010000}"/>
    <cellStyle name="Normal 2 5 2 6 7" xfId="451" xr:uid="{00000000-0005-0000-0000-0000C3010000}"/>
    <cellStyle name="Normal 2 5 2 6 8" xfId="452" xr:uid="{00000000-0005-0000-0000-0000C4010000}"/>
    <cellStyle name="Normal 2 5 2 7" xfId="453" xr:uid="{00000000-0005-0000-0000-0000C5010000}"/>
    <cellStyle name="Normal 2 5 2 7 2" xfId="454" xr:uid="{00000000-0005-0000-0000-0000C6010000}"/>
    <cellStyle name="Normal 2 5 2 7 3" xfId="455" xr:uid="{00000000-0005-0000-0000-0000C7010000}"/>
    <cellStyle name="Normal 2 5 2 7 4" xfId="456" xr:uid="{00000000-0005-0000-0000-0000C8010000}"/>
    <cellStyle name="Normal 2 5 2 7 5" xfId="457" xr:uid="{00000000-0005-0000-0000-0000C9010000}"/>
    <cellStyle name="Normal 2 5 2 7 6" xfId="458" xr:uid="{00000000-0005-0000-0000-0000CA010000}"/>
    <cellStyle name="Normal 2 5 2 8" xfId="459" xr:uid="{00000000-0005-0000-0000-0000CB010000}"/>
    <cellStyle name="Normal 2 5 2 9" xfId="460" xr:uid="{00000000-0005-0000-0000-0000CC010000}"/>
    <cellStyle name="Normal 2 5 2 9 2" xfId="461" xr:uid="{00000000-0005-0000-0000-0000CD010000}"/>
    <cellStyle name="Normal 2 5 3" xfId="462" xr:uid="{00000000-0005-0000-0000-0000CE010000}"/>
    <cellStyle name="Normal 2 5 4" xfId="463" xr:uid="{00000000-0005-0000-0000-0000CF010000}"/>
    <cellStyle name="Normal 2 5 5" xfId="464" xr:uid="{00000000-0005-0000-0000-0000D0010000}"/>
    <cellStyle name="Normal 2 5 6" xfId="465" xr:uid="{00000000-0005-0000-0000-0000D1010000}"/>
    <cellStyle name="Normal 2 5 7" xfId="466" xr:uid="{00000000-0005-0000-0000-0000D2010000}"/>
    <cellStyle name="Normal 2 5 7 2" xfId="467" xr:uid="{00000000-0005-0000-0000-0000D3010000}"/>
    <cellStyle name="Normal 2 5 7 2 2" xfId="468" xr:uid="{00000000-0005-0000-0000-0000D4010000}"/>
    <cellStyle name="Normal 2 5 7 2 2 2" xfId="469" xr:uid="{00000000-0005-0000-0000-0000D5010000}"/>
    <cellStyle name="Normal 2 5 7 2 2 2 2" xfId="470" xr:uid="{00000000-0005-0000-0000-0000D6010000}"/>
    <cellStyle name="Normal 2 5 7 2 2 3" xfId="471" xr:uid="{00000000-0005-0000-0000-0000D7010000}"/>
    <cellStyle name="Normal 2 5 7 2 2 3 2" xfId="472" xr:uid="{00000000-0005-0000-0000-0000D8010000}"/>
    <cellStyle name="Normal 2 5 7 2 2 4" xfId="473" xr:uid="{00000000-0005-0000-0000-0000D9010000}"/>
    <cellStyle name="Normal 2 5 7 2 2 4 2" xfId="474" xr:uid="{00000000-0005-0000-0000-0000DA010000}"/>
    <cellStyle name="Normal 2 5 7 2 3" xfId="475" xr:uid="{00000000-0005-0000-0000-0000DB010000}"/>
    <cellStyle name="Normal 2 5 7 2 3 2" xfId="476" xr:uid="{00000000-0005-0000-0000-0000DC010000}"/>
    <cellStyle name="Normal 2 5 7 2 3 3" xfId="477" xr:uid="{00000000-0005-0000-0000-0000DD010000}"/>
    <cellStyle name="Normal 2 5 7 2 4" xfId="478" xr:uid="{00000000-0005-0000-0000-0000DE010000}"/>
    <cellStyle name="Normal 2 5 7 2 4 2" xfId="479" xr:uid="{00000000-0005-0000-0000-0000DF010000}"/>
    <cellStyle name="Normal 2 5 7 2 4 3" xfId="480" xr:uid="{00000000-0005-0000-0000-0000E0010000}"/>
    <cellStyle name="Normal 2 5 7 2 5" xfId="481" xr:uid="{00000000-0005-0000-0000-0000E1010000}"/>
    <cellStyle name="Normal 2 5 7 2 6" xfId="482" xr:uid="{00000000-0005-0000-0000-0000E2010000}"/>
    <cellStyle name="Normal 2 5 7 2 7" xfId="483" xr:uid="{00000000-0005-0000-0000-0000E3010000}"/>
    <cellStyle name="Normal 2 5 7 2 8" xfId="484" xr:uid="{00000000-0005-0000-0000-0000E4010000}"/>
    <cellStyle name="Normal 2 5 7 3" xfId="485" xr:uid="{00000000-0005-0000-0000-0000E5010000}"/>
    <cellStyle name="Normal 2 5 7 3 2" xfId="486" xr:uid="{00000000-0005-0000-0000-0000E6010000}"/>
    <cellStyle name="Normal 2 5 7 3 3" xfId="487" xr:uid="{00000000-0005-0000-0000-0000E7010000}"/>
    <cellStyle name="Normal 2 5 7 4" xfId="488" xr:uid="{00000000-0005-0000-0000-0000E8010000}"/>
    <cellStyle name="Normal 2 5 7 4 2" xfId="489" xr:uid="{00000000-0005-0000-0000-0000E9010000}"/>
    <cellStyle name="Normal 2 5 7 4 3" xfId="490" xr:uid="{00000000-0005-0000-0000-0000EA010000}"/>
    <cellStyle name="Normal 2 5 7 4 4" xfId="491" xr:uid="{00000000-0005-0000-0000-0000EB010000}"/>
    <cellStyle name="Normal 2 5 7 4 5" xfId="492" xr:uid="{00000000-0005-0000-0000-0000EC010000}"/>
    <cellStyle name="Normal 2 5 7 4 6" xfId="493" xr:uid="{00000000-0005-0000-0000-0000ED010000}"/>
    <cellStyle name="Normal 2 5 7 5" xfId="494" xr:uid="{00000000-0005-0000-0000-0000EE010000}"/>
    <cellStyle name="Normal 2 5 7 6" xfId="495" xr:uid="{00000000-0005-0000-0000-0000EF010000}"/>
    <cellStyle name="Normal 2 5 7 6 2" xfId="496" xr:uid="{00000000-0005-0000-0000-0000F0010000}"/>
    <cellStyle name="Normal 2 5 7 7" xfId="497" xr:uid="{00000000-0005-0000-0000-0000F1010000}"/>
    <cellStyle name="Normal 2 5 7 7 2" xfId="498" xr:uid="{00000000-0005-0000-0000-0000F2010000}"/>
    <cellStyle name="Normal 2 5 8" xfId="499" xr:uid="{00000000-0005-0000-0000-0000F3010000}"/>
    <cellStyle name="Normal 2 5 8 2" xfId="500" xr:uid="{00000000-0005-0000-0000-0000F4010000}"/>
    <cellStyle name="Normal 2 5 8 3" xfId="501" xr:uid="{00000000-0005-0000-0000-0000F5010000}"/>
    <cellStyle name="Normal 2 5 9" xfId="502" xr:uid="{00000000-0005-0000-0000-0000F6010000}"/>
    <cellStyle name="Normal 2 5 9 2" xfId="503" xr:uid="{00000000-0005-0000-0000-0000F7010000}"/>
    <cellStyle name="Normal 2 5 9 3" xfId="504" xr:uid="{00000000-0005-0000-0000-0000F8010000}"/>
    <cellStyle name="Normal 2 6" xfId="505" xr:uid="{00000000-0005-0000-0000-0000F9010000}"/>
    <cellStyle name="Normal 2 7" xfId="506" xr:uid="{00000000-0005-0000-0000-0000FA010000}"/>
    <cellStyle name="Normal 2 8" xfId="507" xr:uid="{00000000-0005-0000-0000-0000FB010000}"/>
    <cellStyle name="Normal 2 8 10" xfId="508" xr:uid="{00000000-0005-0000-0000-0000FC010000}"/>
    <cellStyle name="Normal 2 8 11" xfId="509" xr:uid="{00000000-0005-0000-0000-0000FD010000}"/>
    <cellStyle name="Normal 2 8 12" xfId="510" xr:uid="{00000000-0005-0000-0000-0000FE010000}"/>
    <cellStyle name="Normal 2 8 2" xfId="511" xr:uid="{00000000-0005-0000-0000-0000FF010000}"/>
    <cellStyle name="Normal 2 8 2 2" xfId="512" xr:uid="{00000000-0005-0000-0000-000000020000}"/>
    <cellStyle name="Normal 2 8 2 2 2" xfId="513" xr:uid="{00000000-0005-0000-0000-000001020000}"/>
    <cellStyle name="Normal 2 8 2 2 2 2" xfId="514" xr:uid="{00000000-0005-0000-0000-000002020000}"/>
    <cellStyle name="Normal 2 8 2 2 2 2 2" xfId="515" xr:uid="{00000000-0005-0000-0000-000003020000}"/>
    <cellStyle name="Normal 2 8 2 2 2 3" xfId="516" xr:uid="{00000000-0005-0000-0000-000004020000}"/>
    <cellStyle name="Normal 2 8 2 2 2 3 2" xfId="517" xr:uid="{00000000-0005-0000-0000-000005020000}"/>
    <cellStyle name="Normal 2 8 2 2 2 4" xfId="518" xr:uid="{00000000-0005-0000-0000-000006020000}"/>
    <cellStyle name="Normal 2 8 2 2 2 4 2" xfId="519" xr:uid="{00000000-0005-0000-0000-000007020000}"/>
    <cellStyle name="Normal 2 8 2 2 3" xfId="520" xr:uid="{00000000-0005-0000-0000-000008020000}"/>
    <cellStyle name="Normal 2 8 2 2 3 2" xfId="521" xr:uid="{00000000-0005-0000-0000-000009020000}"/>
    <cellStyle name="Normal 2 8 2 2 3 3" xfId="522" xr:uid="{00000000-0005-0000-0000-00000A020000}"/>
    <cellStyle name="Normal 2 8 2 2 4" xfId="523" xr:uid="{00000000-0005-0000-0000-00000B020000}"/>
    <cellStyle name="Normal 2 8 2 2 4 2" xfId="524" xr:uid="{00000000-0005-0000-0000-00000C020000}"/>
    <cellStyle name="Normal 2 8 2 2 4 3" xfId="525" xr:uid="{00000000-0005-0000-0000-00000D020000}"/>
    <cellStyle name="Normal 2 8 2 2 5" xfId="526" xr:uid="{00000000-0005-0000-0000-00000E020000}"/>
    <cellStyle name="Normal 2 8 2 2 6" xfId="527" xr:uid="{00000000-0005-0000-0000-00000F020000}"/>
    <cellStyle name="Normal 2 8 2 2 7" xfId="528" xr:uid="{00000000-0005-0000-0000-000010020000}"/>
    <cellStyle name="Normal 2 8 2 2 8" xfId="529" xr:uid="{00000000-0005-0000-0000-000011020000}"/>
    <cellStyle name="Normal 2 8 2 3" xfId="530" xr:uid="{00000000-0005-0000-0000-000012020000}"/>
    <cellStyle name="Normal 2 8 2 3 2" xfId="531" xr:uid="{00000000-0005-0000-0000-000013020000}"/>
    <cellStyle name="Normal 2 8 2 3 3" xfId="532" xr:uid="{00000000-0005-0000-0000-000014020000}"/>
    <cellStyle name="Normal 2 8 2 4" xfId="533" xr:uid="{00000000-0005-0000-0000-000015020000}"/>
    <cellStyle name="Normal 2 8 2 4 2" xfId="534" xr:uid="{00000000-0005-0000-0000-000016020000}"/>
    <cellStyle name="Normal 2 8 2 4 3" xfId="535" xr:uid="{00000000-0005-0000-0000-000017020000}"/>
    <cellStyle name="Normal 2 8 2 4 4" xfId="536" xr:uid="{00000000-0005-0000-0000-000018020000}"/>
    <cellStyle name="Normal 2 8 2 4 5" xfId="537" xr:uid="{00000000-0005-0000-0000-000019020000}"/>
    <cellStyle name="Normal 2 8 2 4 6" xfId="538" xr:uid="{00000000-0005-0000-0000-00001A020000}"/>
    <cellStyle name="Normal 2 8 2 5" xfId="539" xr:uid="{00000000-0005-0000-0000-00001B020000}"/>
    <cellStyle name="Normal 2 8 2 6" xfId="540" xr:uid="{00000000-0005-0000-0000-00001C020000}"/>
    <cellStyle name="Normal 2 8 2 6 2" xfId="541" xr:uid="{00000000-0005-0000-0000-00001D020000}"/>
    <cellStyle name="Normal 2 8 2 7" xfId="542" xr:uid="{00000000-0005-0000-0000-00001E020000}"/>
    <cellStyle name="Normal 2 8 2 7 2" xfId="543" xr:uid="{00000000-0005-0000-0000-00001F020000}"/>
    <cellStyle name="Normal 2 8 3" xfId="544" xr:uid="{00000000-0005-0000-0000-000020020000}"/>
    <cellStyle name="Normal 2 8 3 2" xfId="545" xr:uid="{00000000-0005-0000-0000-000021020000}"/>
    <cellStyle name="Normal 2 8 3 3" xfId="546" xr:uid="{00000000-0005-0000-0000-000022020000}"/>
    <cellStyle name="Normal 2 8 4" xfId="547" xr:uid="{00000000-0005-0000-0000-000023020000}"/>
    <cellStyle name="Normal 2 8 4 2" xfId="548" xr:uid="{00000000-0005-0000-0000-000024020000}"/>
    <cellStyle name="Normal 2 8 4 3" xfId="549" xr:uid="{00000000-0005-0000-0000-000025020000}"/>
    <cellStyle name="Normal 2 8 5" xfId="550" xr:uid="{00000000-0005-0000-0000-000026020000}"/>
    <cellStyle name="Normal 2 8 5 2" xfId="551" xr:uid="{00000000-0005-0000-0000-000027020000}"/>
    <cellStyle name="Normal 2 8 5 3" xfId="552" xr:uid="{00000000-0005-0000-0000-000028020000}"/>
    <cellStyle name="Normal 2 8 6" xfId="553" xr:uid="{00000000-0005-0000-0000-000029020000}"/>
    <cellStyle name="Normal 2 8 6 2" xfId="554" xr:uid="{00000000-0005-0000-0000-00002A020000}"/>
    <cellStyle name="Normal 2 8 6 2 2" xfId="555" xr:uid="{00000000-0005-0000-0000-00002B020000}"/>
    <cellStyle name="Normal 2 8 6 2 3" xfId="556" xr:uid="{00000000-0005-0000-0000-00002C020000}"/>
    <cellStyle name="Normal 2 8 6 2 4" xfId="557" xr:uid="{00000000-0005-0000-0000-00002D020000}"/>
    <cellStyle name="Normal 2 8 6 2 5" xfId="558" xr:uid="{00000000-0005-0000-0000-00002E020000}"/>
    <cellStyle name="Normal 2 8 6 2 6" xfId="559" xr:uid="{00000000-0005-0000-0000-00002F020000}"/>
    <cellStyle name="Normal 2 8 6 3" xfId="560" xr:uid="{00000000-0005-0000-0000-000030020000}"/>
    <cellStyle name="Normal 2 8 6 4" xfId="561" xr:uid="{00000000-0005-0000-0000-000031020000}"/>
    <cellStyle name="Normal 2 8 6 5" xfId="562" xr:uid="{00000000-0005-0000-0000-000032020000}"/>
    <cellStyle name="Normal 2 8 6 5 2" xfId="563" xr:uid="{00000000-0005-0000-0000-000033020000}"/>
    <cellStyle name="Normal 2 8 6 6" xfId="564" xr:uid="{00000000-0005-0000-0000-000034020000}"/>
    <cellStyle name="Normal 2 8 6 6 2" xfId="565" xr:uid="{00000000-0005-0000-0000-000035020000}"/>
    <cellStyle name="Normal 2 8 7" xfId="566" xr:uid="{00000000-0005-0000-0000-000036020000}"/>
    <cellStyle name="Normal 2 8 7 2" xfId="567" xr:uid="{00000000-0005-0000-0000-000037020000}"/>
    <cellStyle name="Normal 2 8 7 2 2" xfId="568" xr:uid="{00000000-0005-0000-0000-000038020000}"/>
    <cellStyle name="Normal 2 8 7 3" xfId="569" xr:uid="{00000000-0005-0000-0000-000039020000}"/>
    <cellStyle name="Normal 2 8 7 3 2" xfId="570" xr:uid="{00000000-0005-0000-0000-00003A020000}"/>
    <cellStyle name="Normal 2 8 7 4" xfId="571" xr:uid="{00000000-0005-0000-0000-00003B020000}"/>
    <cellStyle name="Normal 2 8 7 4 2" xfId="572" xr:uid="{00000000-0005-0000-0000-00003C020000}"/>
    <cellStyle name="Normal 2 8 8" xfId="573" xr:uid="{00000000-0005-0000-0000-00003D020000}"/>
    <cellStyle name="Normal 2 8 8 2" xfId="574" xr:uid="{00000000-0005-0000-0000-00003E020000}"/>
    <cellStyle name="Normal 2 8 8 3" xfId="575" xr:uid="{00000000-0005-0000-0000-00003F020000}"/>
    <cellStyle name="Normal 2 8 9" xfId="576" xr:uid="{00000000-0005-0000-0000-000040020000}"/>
    <cellStyle name="Normal 2 9" xfId="577" xr:uid="{00000000-0005-0000-0000-000041020000}"/>
    <cellStyle name="Normal 2 9 2" xfId="578" xr:uid="{00000000-0005-0000-0000-000042020000}"/>
    <cellStyle name="Normal 2 9 3" xfId="579" xr:uid="{00000000-0005-0000-0000-000043020000}"/>
    <cellStyle name="Normal 3" xfId="580" xr:uid="{00000000-0005-0000-0000-000044020000}"/>
    <cellStyle name="Normal 3 2" xfId="581" xr:uid="{00000000-0005-0000-0000-000045020000}"/>
    <cellStyle name="Normal 3 3" xfId="582" xr:uid="{00000000-0005-0000-0000-000046020000}"/>
    <cellStyle name="Normal 3 3 2" xfId="583" xr:uid="{00000000-0005-0000-0000-000047020000}"/>
    <cellStyle name="Normal 4" xfId="584" xr:uid="{00000000-0005-0000-0000-000048020000}"/>
    <cellStyle name="Normal 4 2" xfId="585" xr:uid="{00000000-0005-0000-0000-000049020000}"/>
    <cellStyle name="Normal 4 3" xfId="586" xr:uid="{00000000-0005-0000-0000-00004A020000}"/>
    <cellStyle name="Normal 5" xfId="587" xr:uid="{00000000-0005-0000-0000-00004B020000}"/>
    <cellStyle name="Normal 5 2" xfId="588" xr:uid="{00000000-0005-0000-0000-00004C020000}"/>
    <cellStyle name="Normal 6" xfId="589" xr:uid="{00000000-0005-0000-0000-00004D020000}"/>
    <cellStyle name="Normal 6 10" xfId="590" xr:uid="{00000000-0005-0000-0000-00004E020000}"/>
    <cellStyle name="Normal 6 11" xfId="591" xr:uid="{00000000-0005-0000-0000-00004F020000}"/>
    <cellStyle name="Normal 6 12" xfId="592" xr:uid="{00000000-0005-0000-0000-000050020000}"/>
    <cellStyle name="Normal 6 13" xfId="593" xr:uid="{00000000-0005-0000-0000-000051020000}"/>
    <cellStyle name="Normal 6 14" xfId="594" xr:uid="{00000000-0005-0000-0000-000052020000}"/>
    <cellStyle name="Normal 6 2" xfId="595" xr:uid="{00000000-0005-0000-0000-000053020000}"/>
    <cellStyle name="Normal 6 3" xfId="596" xr:uid="{00000000-0005-0000-0000-000054020000}"/>
    <cellStyle name="Normal 6 4" xfId="597" xr:uid="{00000000-0005-0000-0000-000055020000}"/>
    <cellStyle name="Normal 6 5" xfId="598" xr:uid="{00000000-0005-0000-0000-000056020000}"/>
    <cellStyle name="Normal 6 6" xfId="599" xr:uid="{00000000-0005-0000-0000-000057020000}"/>
    <cellStyle name="Normal 6 7" xfId="600" xr:uid="{00000000-0005-0000-0000-000058020000}"/>
    <cellStyle name="Normal 6 8" xfId="601" xr:uid="{00000000-0005-0000-0000-000059020000}"/>
    <cellStyle name="Normal 6 9" xfId="602" xr:uid="{00000000-0005-0000-0000-00005A020000}"/>
    <cellStyle name="Normal 7" xfId="603" xr:uid="{00000000-0005-0000-0000-00005B020000}"/>
    <cellStyle name="Normal 8" xfId="604" xr:uid="{00000000-0005-0000-0000-00005C020000}"/>
    <cellStyle name="Normal 9 10" xfId="605" xr:uid="{00000000-0005-0000-0000-00005D020000}"/>
    <cellStyle name="Normal 9 10 2" xfId="606" xr:uid="{00000000-0005-0000-0000-00005E020000}"/>
    <cellStyle name="Normal 9 11" xfId="607" xr:uid="{00000000-0005-0000-0000-00005F020000}"/>
    <cellStyle name="Normal 9 11 2" xfId="608" xr:uid="{00000000-0005-0000-0000-000060020000}"/>
    <cellStyle name="Normal 9 12" xfId="609" xr:uid="{00000000-0005-0000-0000-000061020000}"/>
    <cellStyle name="Normal 9 13" xfId="610" xr:uid="{00000000-0005-0000-0000-000062020000}"/>
    <cellStyle name="Normal 9 2" xfId="611" xr:uid="{00000000-0005-0000-0000-000063020000}"/>
    <cellStyle name="Normal 9 2 2" xfId="612" xr:uid="{00000000-0005-0000-0000-000064020000}"/>
    <cellStyle name="Normal 9 2 3" xfId="613" xr:uid="{00000000-0005-0000-0000-000065020000}"/>
    <cellStyle name="Normal 9 3" xfId="614" xr:uid="{00000000-0005-0000-0000-000066020000}"/>
    <cellStyle name="Normal 9 3 2" xfId="615" xr:uid="{00000000-0005-0000-0000-000067020000}"/>
    <cellStyle name="Normal 9 3 3" xfId="616" xr:uid="{00000000-0005-0000-0000-000068020000}"/>
    <cellStyle name="Normal 9 4" xfId="617" xr:uid="{00000000-0005-0000-0000-000069020000}"/>
    <cellStyle name="Normal 9 4 2" xfId="618" xr:uid="{00000000-0005-0000-0000-00006A020000}"/>
    <cellStyle name="Normal 9 4 3" xfId="619" xr:uid="{00000000-0005-0000-0000-00006B020000}"/>
    <cellStyle name="Normal 9 5" xfId="620" xr:uid="{00000000-0005-0000-0000-00006C020000}"/>
    <cellStyle name="Normal 9 5 2" xfId="621" xr:uid="{00000000-0005-0000-0000-00006D020000}"/>
    <cellStyle name="Normal 9 5 3" xfId="622" xr:uid="{00000000-0005-0000-0000-00006E020000}"/>
    <cellStyle name="Normal 9 6" xfId="623" xr:uid="{00000000-0005-0000-0000-00006F020000}"/>
    <cellStyle name="Normal 9 6 2" xfId="624" xr:uid="{00000000-0005-0000-0000-000070020000}"/>
    <cellStyle name="Normal 9 6 3" xfId="625" xr:uid="{00000000-0005-0000-0000-000071020000}"/>
    <cellStyle name="Normal 9 7" xfId="626" xr:uid="{00000000-0005-0000-0000-000072020000}"/>
    <cellStyle name="Normal 9 7 2" xfId="627" xr:uid="{00000000-0005-0000-0000-000073020000}"/>
    <cellStyle name="Normal 9 7 3" xfId="628" xr:uid="{00000000-0005-0000-0000-000074020000}"/>
    <cellStyle name="Normal 9 8" xfId="629" xr:uid="{00000000-0005-0000-0000-000075020000}"/>
    <cellStyle name="Normal 9 8 2" xfId="630" xr:uid="{00000000-0005-0000-0000-000076020000}"/>
    <cellStyle name="Normal 9 8 3" xfId="631" xr:uid="{00000000-0005-0000-0000-000077020000}"/>
    <cellStyle name="Normal 9 9" xfId="632" xr:uid="{00000000-0005-0000-0000-000078020000}"/>
    <cellStyle name="Normal 9 9 2" xfId="633" xr:uid="{00000000-0005-0000-0000-000079020000}"/>
    <cellStyle name="Notas 2" xfId="634" xr:uid="{00000000-0005-0000-0000-00007A020000}"/>
    <cellStyle name="Notas 2 2" xfId="635" xr:uid="{00000000-0005-0000-0000-00007B020000}"/>
    <cellStyle name="Notas 2 3" xfId="636" xr:uid="{00000000-0005-0000-0000-00007C020000}"/>
    <cellStyle name="Notas 3" xfId="637" xr:uid="{00000000-0005-0000-0000-00007D020000}"/>
    <cellStyle name="Notas 3 2" xfId="638" xr:uid="{00000000-0005-0000-0000-00007E020000}"/>
    <cellStyle name="Notas 3 3" xfId="639" xr:uid="{00000000-0005-0000-0000-00007F020000}"/>
    <cellStyle name="Note" xfId="640" xr:uid="{00000000-0005-0000-0000-000080020000}"/>
    <cellStyle name="Output" xfId="641" xr:uid="{00000000-0005-0000-0000-000081020000}"/>
    <cellStyle name="Porcentaje" xfId="642" builtinId="5"/>
    <cellStyle name="Porcentaje 2" xfId="643" xr:uid="{00000000-0005-0000-0000-000083020000}"/>
    <cellStyle name="Porcentaje 2 2" xfId="644" xr:uid="{00000000-0005-0000-0000-000084020000}"/>
    <cellStyle name="Porcentaje 3" xfId="645" xr:uid="{00000000-0005-0000-0000-000085020000}"/>
    <cellStyle name="Porcentaje 4" xfId="646" xr:uid="{00000000-0005-0000-0000-000086020000}"/>
    <cellStyle name="Porcentaje 4 2" xfId="647" xr:uid="{00000000-0005-0000-0000-000087020000}"/>
    <cellStyle name="Porcentaje 5" xfId="648" xr:uid="{00000000-0005-0000-0000-000088020000}"/>
    <cellStyle name="Porcentaje 6" xfId="649" xr:uid="{00000000-0005-0000-0000-000089020000}"/>
    <cellStyle name="Porcentaje 6 2" xfId="650" xr:uid="{00000000-0005-0000-0000-00008A020000}"/>
    <cellStyle name="Porcentaje 6 3" xfId="651" xr:uid="{00000000-0005-0000-0000-00008B020000}"/>
    <cellStyle name="Porcentual 2" xfId="652" xr:uid="{00000000-0005-0000-0000-00008C020000}"/>
    <cellStyle name="Porcentual 2 10" xfId="653" xr:uid="{00000000-0005-0000-0000-00008D020000}"/>
    <cellStyle name="Porcentual 2 11" xfId="654" xr:uid="{00000000-0005-0000-0000-00008E020000}"/>
    <cellStyle name="Porcentual 2 12" xfId="655" xr:uid="{00000000-0005-0000-0000-00008F020000}"/>
    <cellStyle name="Porcentual 2 2" xfId="656" xr:uid="{00000000-0005-0000-0000-000090020000}"/>
    <cellStyle name="Porcentual 2 3" xfId="657" xr:uid="{00000000-0005-0000-0000-000091020000}"/>
    <cellStyle name="Porcentual 2 4" xfId="658" xr:uid="{00000000-0005-0000-0000-000092020000}"/>
    <cellStyle name="Porcentual 2 5" xfId="659" xr:uid="{00000000-0005-0000-0000-000093020000}"/>
    <cellStyle name="Porcentual 2 6" xfId="660" xr:uid="{00000000-0005-0000-0000-000094020000}"/>
    <cellStyle name="Porcentual 2 7" xfId="661" xr:uid="{00000000-0005-0000-0000-000095020000}"/>
    <cellStyle name="Porcentual 2 8" xfId="662" xr:uid="{00000000-0005-0000-0000-000096020000}"/>
    <cellStyle name="Porcentual 2 9" xfId="663" xr:uid="{00000000-0005-0000-0000-000097020000}"/>
    <cellStyle name="Porcentual 3" xfId="664" xr:uid="{00000000-0005-0000-0000-000098020000}"/>
    <cellStyle name="Porcentual 3 2" xfId="665" xr:uid="{00000000-0005-0000-0000-000099020000}"/>
    <cellStyle name="Porcentual 4" xfId="666" xr:uid="{00000000-0005-0000-0000-00009A020000}"/>
    <cellStyle name="Porcentual 4 2" xfId="667" xr:uid="{00000000-0005-0000-0000-00009B020000}"/>
    <cellStyle name="ROBERTO" xfId="668" xr:uid="{00000000-0005-0000-0000-00009C020000}"/>
    <cellStyle name="Salida 2" xfId="669" xr:uid="{00000000-0005-0000-0000-00009D020000}"/>
    <cellStyle name="Salida 2 2" xfId="670" xr:uid="{00000000-0005-0000-0000-00009E020000}"/>
    <cellStyle name="Salida 2 3" xfId="671" xr:uid="{00000000-0005-0000-0000-00009F020000}"/>
    <cellStyle name="Salida 3" xfId="672" xr:uid="{00000000-0005-0000-0000-0000A0020000}"/>
    <cellStyle name="Texto de advertencia 2" xfId="673" xr:uid="{00000000-0005-0000-0000-0000A1020000}"/>
    <cellStyle name="Texto de advertencia 2 2" xfId="674" xr:uid="{00000000-0005-0000-0000-0000A2020000}"/>
    <cellStyle name="Texto de advertencia 2 3" xfId="675" xr:uid="{00000000-0005-0000-0000-0000A3020000}"/>
    <cellStyle name="Texto explicativo 2" xfId="676" xr:uid="{00000000-0005-0000-0000-0000A4020000}"/>
    <cellStyle name="Texto explicativo 2 2" xfId="677" xr:uid="{00000000-0005-0000-0000-0000A5020000}"/>
    <cellStyle name="Texto explicativo 2 3" xfId="678" xr:uid="{00000000-0005-0000-0000-0000A6020000}"/>
    <cellStyle name="Title" xfId="679" xr:uid="{00000000-0005-0000-0000-0000A7020000}"/>
    <cellStyle name="Título 1 2" xfId="680" xr:uid="{00000000-0005-0000-0000-0000A8020000}"/>
    <cellStyle name="Título 1 2 2" xfId="681" xr:uid="{00000000-0005-0000-0000-0000A9020000}"/>
    <cellStyle name="Título 1 2 3" xfId="682" xr:uid="{00000000-0005-0000-0000-0000AA020000}"/>
    <cellStyle name="Título 2 2" xfId="683" xr:uid="{00000000-0005-0000-0000-0000AB020000}"/>
    <cellStyle name="Título 2 2 2" xfId="684" xr:uid="{00000000-0005-0000-0000-0000AC020000}"/>
    <cellStyle name="Título 2 2 3" xfId="685" xr:uid="{00000000-0005-0000-0000-0000AD020000}"/>
    <cellStyle name="Título 2 3" xfId="686" xr:uid="{00000000-0005-0000-0000-0000AE020000}"/>
    <cellStyle name="Título 3 2" xfId="687" xr:uid="{00000000-0005-0000-0000-0000AF020000}"/>
    <cellStyle name="Título 3 2 2" xfId="688" xr:uid="{00000000-0005-0000-0000-0000B0020000}"/>
    <cellStyle name="Título 3 2 3" xfId="689" xr:uid="{00000000-0005-0000-0000-0000B1020000}"/>
    <cellStyle name="Título 3 3" xfId="690" xr:uid="{00000000-0005-0000-0000-0000B2020000}"/>
    <cellStyle name="Título 4" xfId="691" xr:uid="{00000000-0005-0000-0000-0000B3020000}"/>
    <cellStyle name="Título 4 2" xfId="692" xr:uid="{00000000-0005-0000-0000-0000B4020000}"/>
    <cellStyle name="Título 4 3" xfId="693" xr:uid="{00000000-0005-0000-0000-0000B5020000}"/>
    <cellStyle name="Título 5" xfId="694" xr:uid="{00000000-0005-0000-0000-0000B6020000}"/>
    <cellStyle name="Total 2" xfId="695" xr:uid="{00000000-0005-0000-0000-0000B7020000}"/>
    <cellStyle name="Total 2 2" xfId="696" xr:uid="{00000000-0005-0000-0000-0000B8020000}"/>
    <cellStyle name="Total 2 3" xfId="697" xr:uid="{00000000-0005-0000-0000-0000B9020000}"/>
    <cellStyle name="Total 3" xfId="698" xr:uid="{00000000-0005-0000-0000-0000BA020000}"/>
    <cellStyle name="Warning Text" xfId="699" xr:uid="{00000000-0005-0000-0000-0000BB020000}"/>
  </cellStyles>
  <dxfs count="0"/>
  <tableStyles count="0" defaultTableStyle="TableStyleMedium9" defaultPivotStyle="PivotStyleLight16"/>
  <colors>
    <mruColors>
      <color rgb="FF4B4B4B"/>
      <color rgb="FFFFFF00"/>
      <color rgb="FF9F9F9F"/>
      <color rgb="FF0B7D8F"/>
      <color rgb="FF4B6DB0"/>
      <color rgb="FF3798AF"/>
      <color rgb="FFC4D79B"/>
      <color rgb="FF003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bg1"/>
                </a:solidFill>
                <a:latin typeface="Century Gothic" panose="020B0502020202020204" pitchFamily="34" charset="0"/>
                <a:ea typeface="Arial"/>
                <a:cs typeface="Arial"/>
              </a:defRPr>
            </a:pPr>
            <a:r>
              <a:rPr lang="es-PE" sz="1000">
                <a:solidFill>
                  <a:schemeClr val="bg1"/>
                </a:solidFill>
                <a:latin typeface="Century Gothic" panose="020B0502020202020204" pitchFamily="34" charset="0"/>
              </a:rPr>
              <a:t>NÚMERO DE TRABAJADORES POR ACTIVIDAD - DIRECTOS</a:t>
            </a:r>
          </a:p>
        </c:rich>
      </c:tx>
      <c:layout>
        <c:manualLayout>
          <c:xMode val="edge"/>
          <c:yMode val="edge"/>
          <c:x val="0.16496267308840237"/>
          <c:y val="4.1095676376475584E-2"/>
        </c:manualLayout>
      </c:layout>
      <c:overlay val="0"/>
      <c:spPr>
        <a:solidFill>
          <a:srgbClr val="4B4B4B"/>
        </a:solidFill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892387989274138"/>
          <c:y val="0.40830521216141402"/>
          <c:w val="0.56008146639511203"/>
          <c:h val="0.38177660318411755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9"/>
          <c:dPt>
            <c:idx val="0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77E-4EE8-A24F-3F86C9CBB6C6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77E-4EE8-A24F-3F86C9CBB6C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77E-4EE8-A24F-3F86C9CBB6C6}"/>
              </c:ext>
            </c:extLst>
          </c:dPt>
          <c:dPt>
            <c:idx val="3"/>
            <c:bubble3D val="0"/>
            <c:spPr>
              <a:solidFill>
                <a:schemeClr val="accent3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77E-4EE8-A24F-3F86C9CBB6C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8-877E-4EE8-A24F-3F86C9CBB6C6}"/>
              </c:ext>
            </c:extLst>
          </c:dPt>
          <c:dPt>
            <c:idx val="5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877E-4EE8-A24F-3F86C9CBB6C6}"/>
              </c:ext>
            </c:extLst>
          </c:dPt>
          <c:dLbls>
            <c:dLbl>
              <c:idx val="0"/>
              <c:layout>
                <c:manualLayout>
                  <c:x val="6.3947160511621345E-2"/>
                  <c:y val="-8.765859284890431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7E-4EE8-A24F-3F86C9CBB6C6}"/>
                </c:ext>
              </c:extLst>
            </c:dLbl>
            <c:dLbl>
              <c:idx val="1"/>
              <c:layout>
                <c:manualLayout>
                  <c:x val="2.3980185191857857E-2"/>
                  <c:y val="1.845444059976923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7E-4EE8-A24F-3F86C9CBB6C6}"/>
                </c:ext>
              </c:extLst>
            </c:dLbl>
            <c:dLbl>
              <c:idx val="2"/>
              <c:layout>
                <c:manualLayout>
                  <c:x val="5.9950462979644278E-3"/>
                  <c:y val="5.074971164936562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7E-4EE8-A24F-3F86C9CBB6C6}"/>
                </c:ext>
              </c:extLst>
            </c:dLbl>
            <c:dLbl>
              <c:idx val="3"/>
              <c:layout>
                <c:manualLayout>
                  <c:x val="-3.9966975319763356E-2"/>
                  <c:y val="2.306805074971156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7E-4EE8-A24F-3F86C9CBB6C6}"/>
                </c:ext>
              </c:extLst>
            </c:dLbl>
            <c:dLbl>
              <c:idx val="4"/>
              <c:layout>
                <c:manualLayout>
                  <c:x val="-2.7976882723834338E-2"/>
                  <c:y val="-4.152249134948096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7E-4EE8-A24F-3F86C9CBB6C6}"/>
                </c:ext>
              </c:extLst>
            </c:dLbl>
            <c:dLbl>
              <c:idx val="5"/>
              <c:layout>
                <c:manualLayout>
                  <c:x val="7.9933950639526682E-3"/>
                  <c:y val="-4.152249134948100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7E-4EE8-A24F-3F86C9CBB6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Century Gothic" panose="020B0502020202020204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'6.1 y 6.2'!$J$21:$J$26</c:f>
              <c:strCache>
                <c:ptCount val="6"/>
                <c:pt idx="0">
                  <c:v>Generación</c:v>
                </c:pt>
                <c:pt idx="1">
                  <c:v>Transmisión</c:v>
                </c:pt>
                <c:pt idx="2">
                  <c:v>Distribución</c:v>
                </c:pt>
                <c:pt idx="3">
                  <c:v>Comercialización</c:v>
                </c:pt>
                <c:pt idx="4">
                  <c:v>Administración</c:v>
                </c:pt>
                <c:pt idx="5">
                  <c:v>Servicios auxiliares</c:v>
                </c:pt>
              </c:strCache>
            </c:strRef>
          </c:cat>
          <c:val>
            <c:numRef>
              <c:f>'6.1 y 6.2'!$K$21:$K$26</c:f>
              <c:numCache>
                <c:formatCode>0.0%</c:formatCode>
                <c:ptCount val="6"/>
                <c:pt idx="0">
                  <c:v>0.24334031727027836</c:v>
                </c:pt>
                <c:pt idx="1">
                  <c:v>0.12501247131597326</c:v>
                </c:pt>
                <c:pt idx="2">
                  <c:v>0.20682430410056868</c:v>
                </c:pt>
                <c:pt idx="3">
                  <c:v>0.14556520003990822</c:v>
                </c:pt>
                <c:pt idx="4">
                  <c:v>0.26788386710565698</c:v>
                </c:pt>
                <c:pt idx="5">
                  <c:v>1.1373840167614486E-2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77E-4EE8-A24F-3F86C9CBB6C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orientation="landscape" horizontalDpi="720" verticalDpi="72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100">
                <a:solidFill>
                  <a:schemeClr val="bg1"/>
                </a:solidFill>
                <a:latin typeface="Century Gothic" panose="020B0502020202020204" pitchFamily="34" charset="0"/>
              </a:defRPr>
            </a:pPr>
            <a:r>
              <a:rPr lang="es-PE" sz="1100">
                <a:solidFill>
                  <a:schemeClr val="bg1"/>
                </a:solidFill>
                <a:latin typeface="Century Gothic" panose="020B0502020202020204" pitchFamily="34" charset="0"/>
              </a:rPr>
              <a:t>VENTA DE ENERGÍA ELÉCTRICA POR TRABAJADOR EN LAS EMPRESAS POR DISTRIBUCIÓN</a:t>
            </a:r>
          </a:p>
        </c:rich>
      </c:tx>
      <c:layout>
        <c:manualLayout>
          <c:xMode val="edge"/>
          <c:yMode val="edge"/>
          <c:x val="0.16977949184923313"/>
          <c:y val="3.2184067269369107E-2"/>
        </c:manualLayout>
      </c:layout>
      <c:overlay val="0"/>
      <c:spPr>
        <a:solidFill>
          <a:srgbClr val="4B4B4B"/>
        </a:solidFill>
      </c:spPr>
    </c:title>
    <c:autoTitleDeleted val="0"/>
    <c:plotArea>
      <c:layout>
        <c:manualLayout>
          <c:layoutTarget val="inner"/>
          <c:xMode val="edge"/>
          <c:yMode val="edge"/>
          <c:x val="0.15992615208813185"/>
          <c:y val="0.15172447854812893"/>
          <c:w val="0.79361108432874461"/>
          <c:h val="0.6711246251170395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C000"/>
            </a:solidFill>
          </c:spPr>
          <c:invertIfNegative val="0"/>
          <c:cat>
            <c:strRef>
              <c:f>'6.6'!$Y$103:$Y$112</c:f>
              <c:strCache>
                <c:ptCount val="10"/>
                <c:pt idx="0">
                  <c:v>COELVISA</c:v>
                </c:pt>
                <c:pt idx="1">
                  <c:v>SEAL</c:v>
                </c:pt>
                <c:pt idx="2">
                  <c:v>ENOSA</c:v>
                </c:pt>
                <c:pt idx="3">
                  <c:v>ELS</c:v>
                </c:pt>
                <c:pt idx="4">
                  <c:v>ELSE</c:v>
                </c:pt>
                <c:pt idx="5">
                  <c:v>ELNM</c:v>
                </c:pt>
                <c:pt idx="6">
                  <c:v>ELOR</c:v>
                </c:pt>
                <c:pt idx="7">
                  <c:v>ELPUNO</c:v>
                </c:pt>
                <c:pt idx="8">
                  <c:v>ELN</c:v>
                </c:pt>
                <c:pt idx="9">
                  <c:v>LUZ DEL SUR</c:v>
                </c:pt>
              </c:strCache>
            </c:strRef>
          </c:cat>
          <c:val>
            <c:numRef>
              <c:f>'6.6'!$AA$103:$AA$112</c:f>
              <c:numCache>
                <c:formatCode>0</c:formatCode>
                <c:ptCount val="10"/>
                <c:pt idx="0">
                  <c:v>29.70280128333329</c:v>
                </c:pt>
                <c:pt idx="1">
                  <c:v>5.2601189199999858</c:v>
                </c:pt>
                <c:pt idx="2">
                  <c:v>3.1717109751970396</c:v>
                </c:pt>
                <c:pt idx="3">
                  <c:v>2.7835838516556159</c:v>
                </c:pt>
                <c:pt idx="4">
                  <c:v>2.7224135992620009</c:v>
                </c:pt>
                <c:pt idx="5">
                  <c:v>2.5157292239791986</c:v>
                </c:pt>
                <c:pt idx="6">
                  <c:v>2.253188617848962</c:v>
                </c:pt>
                <c:pt idx="7">
                  <c:v>2.0839475922155901</c:v>
                </c:pt>
                <c:pt idx="8">
                  <c:v>2.0442143155500054</c:v>
                </c:pt>
                <c:pt idx="9">
                  <c:v>1.4845648193235499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EF-446B-A8C6-7F38A1670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85792256"/>
        <c:axId val="85793792"/>
      </c:barChart>
      <c:catAx>
        <c:axId val="85792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85793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793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PE"/>
                  <a:t>GW.h / TRABAJADOR</a:t>
                </a:r>
              </a:p>
            </c:rich>
          </c:tx>
          <c:layout>
            <c:manualLayout>
              <c:xMode val="edge"/>
              <c:yMode val="edge"/>
              <c:x val="0.4606068527148392"/>
              <c:y val="0.9126455720812676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85792256"/>
        <c:crosses val="autoZero"/>
        <c:crossBetween val="between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 alignWithMargins="0"/>
    <c:pageMargins b="1" l="0.75" r="0.75" t="1" header="0" footer="0"/>
    <c:pageSetup paperSize="9" orientation="landscape" horizont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100">
                <a:solidFill>
                  <a:schemeClr val="bg1"/>
                </a:solidFill>
                <a:latin typeface="Century Gothic" panose="020B0502020202020204" pitchFamily="34" charset="0"/>
              </a:defRPr>
            </a:pPr>
            <a:r>
              <a:rPr lang="es-PE" sz="1100">
                <a:solidFill>
                  <a:schemeClr val="bg1"/>
                </a:solidFill>
                <a:latin typeface="Century Gothic" panose="020B0502020202020204" pitchFamily="34" charset="0"/>
              </a:rPr>
              <a:t>NÚMERO DE CLIENTES POR TRABAJADOR EN LAS EMPRESAS DE DISTRIBUCIÓN</a:t>
            </a:r>
          </a:p>
        </c:rich>
      </c:tx>
      <c:layout>
        <c:manualLayout>
          <c:xMode val="edge"/>
          <c:yMode val="edge"/>
          <c:x val="0.16067652347476666"/>
          <c:y val="3.2258009512152047E-2"/>
        </c:manualLayout>
      </c:layout>
      <c:overlay val="0"/>
      <c:spPr>
        <a:solidFill>
          <a:srgbClr val="4B4B4B"/>
        </a:solidFill>
      </c:spPr>
    </c:title>
    <c:autoTitleDeleted val="0"/>
    <c:plotArea>
      <c:layout>
        <c:manualLayout>
          <c:layoutTarget val="inner"/>
          <c:xMode val="edge"/>
          <c:yMode val="edge"/>
          <c:x val="0.16437477425413569"/>
          <c:y val="0.17511520737327188"/>
          <c:w val="0.76585791454967211"/>
          <c:h val="0.645161290322580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C000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5D-4392-AC83-00EB96FDFD1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5D-4392-AC83-00EB96FDFD1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75D-4392-AC83-00EB96FDFD1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5D-4392-AC83-00EB96FDFD1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75D-4392-AC83-00EB96FDFD1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5D-4392-AC83-00EB96FDFD1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75D-4392-AC83-00EB96FDFD1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75D-4392-AC83-00EB96FDFD1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75D-4392-AC83-00EB96FDFD1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75D-4392-AC83-00EB96FDFD1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75D-4392-AC83-00EB96FDFD1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75D-4392-AC83-00EB96FDFD1A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75D-4392-AC83-00EB96FDFD1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'6.6'!$U$104:$U$113</c:f>
              <c:strCache>
                <c:ptCount val="10"/>
                <c:pt idx="0">
                  <c:v>ELSE</c:v>
                </c:pt>
                <c:pt idx="1">
                  <c:v>SEAL</c:v>
                </c:pt>
                <c:pt idx="2">
                  <c:v>ELPUNO</c:v>
                </c:pt>
                <c:pt idx="3">
                  <c:v>ENOSA</c:v>
                </c:pt>
                <c:pt idx="4">
                  <c:v>ELOR</c:v>
                </c:pt>
                <c:pt idx="5">
                  <c:v>ELOR</c:v>
                </c:pt>
                <c:pt idx="6">
                  <c:v>ELS</c:v>
                </c:pt>
                <c:pt idx="7">
                  <c:v>ELN</c:v>
                </c:pt>
                <c:pt idx="8">
                  <c:v>ELC</c:v>
                </c:pt>
                <c:pt idx="9">
                  <c:v>ELDUNAS</c:v>
                </c:pt>
              </c:strCache>
            </c:strRef>
          </c:cat>
          <c:val>
            <c:numRef>
              <c:f>'6.6'!$V$104:$V$113</c:f>
              <c:numCache>
                <c:formatCode>#,##0</c:formatCode>
                <c:ptCount val="10"/>
                <c:pt idx="0" formatCode="0">
                  <c:v>2418.4095940959478</c:v>
                </c:pt>
                <c:pt idx="1">
                  <c:v>2341.3380952381031</c:v>
                </c:pt>
                <c:pt idx="2" formatCode="0">
                  <c:v>2054.383233532928</c:v>
                </c:pt>
                <c:pt idx="3" formatCode="0">
                  <c:v>1388.6231527093639</c:v>
                </c:pt>
                <c:pt idx="4" formatCode="0">
                  <c:v>1328.2535760728254</c:v>
                </c:pt>
                <c:pt idx="5" formatCode="0">
                  <c:v>1325.5903890160146</c:v>
                </c:pt>
                <c:pt idx="6" formatCode="0">
                  <c:v>1278.463576158942</c:v>
                </c:pt>
                <c:pt idx="7" formatCode="0">
                  <c:v>1080.7925000000034</c:v>
                </c:pt>
                <c:pt idx="8" formatCode="0">
                  <c:v>416.25294888597324</c:v>
                </c:pt>
                <c:pt idx="9" formatCode="0">
                  <c:v>403.1810089020762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75D-4392-AC83-00EB96FDF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85845504"/>
        <c:axId val="85847040"/>
      </c:barChart>
      <c:catAx>
        <c:axId val="858455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85847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847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PE"/>
                  <a:t>NUMERO DE CLIENTES / TRABAJADOR</a:t>
                </a:r>
              </a:p>
            </c:rich>
          </c:tx>
          <c:layout>
            <c:manualLayout>
              <c:xMode val="edge"/>
              <c:yMode val="edge"/>
              <c:x val="0.3002114685413067"/>
              <c:y val="0.9193549762196199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85845504"/>
        <c:crosses val="autoZero"/>
        <c:crossBetween val="between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 alignWithMargins="0"/>
    <c:pageMargins b="1" l="0.75" r="0.75" t="1" header="0" footer="0"/>
    <c:pageSetup paperSize="9" orientation="landscape" horizont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bg1"/>
                </a:solidFill>
                <a:latin typeface="Century Gothic" panose="020B0502020202020204" pitchFamily="34" charset="0"/>
                <a:ea typeface="Arial"/>
                <a:cs typeface="Arial"/>
              </a:defRPr>
            </a:pPr>
            <a:r>
              <a:rPr lang="es-PE" sz="1000">
                <a:solidFill>
                  <a:schemeClr val="bg1"/>
                </a:solidFill>
                <a:latin typeface="Century Gothic" panose="020B0502020202020204" pitchFamily="34" charset="0"/>
              </a:rPr>
              <a:t>NÚMERO DE TRABAJADORES POR ACTIVIDAD - SERVICIOS POR TERCEROS</a:t>
            </a:r>
          </a:p>
        </c:rich>
      </c:tx>
      <c:layout>
        <c:manualLayout>
          <c:xMode val="edge"/>
          <c:yMode val="edge"/>
          <c:x val="0.12358131290374881"/>
          <c:y val="2.7566264820653625E-2"/>
        </c:manualLayout>
      </c:layout>
      <c:overlay val="0"/>
      <c:spPr>
        <a:solidFill>
          <a:srgbClr val="4B4B4B"/>
        </a:solidFill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892387989274138"/>
          <c:y val="0.40830521216141402"/>
          <c:w val="0.56008146639511203"/>
          <c:h val="0.38177660318411755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9"/>
          <c:dPt>
            <c:idx val="0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7BF-4DB2-8B19-EEFCCFA554CA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7BF-4DB2-8B19-EEFCCFA554C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7BF-4DB2-8B19-EEFCCFA554CA}"/>
              </c:ext>
            </c:extLst>
          </c:dPt>
          <c:dPt>
            <c:idx val="3"/>
            <c:bubble3D val="0"/>
            <c:spPr>
              <a:solidFill>
                <a:schemeClr val="accent3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7BF-4DB2-8B19-EEFCCFA554C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8-37BF-4DB2-8B19-EEFCCFA554CA}"/>
              </c:ext>
            </c:extLst>
          </c:dPt>
          <c:dPt>
            <c:idx val="5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37BF-4DB2-8B19-EEFCCFA554CA}"/>
              </c:ext>
            </c:extLst>
          </c:dPt>
          <c:dLbls>
            <c:dLbl>
              <c:idx val="0"/>
              <c:layout>
                <c:manualLayout>
                  <c:x val="0.1638310779415682"/>
                  <c:y val="1.782970483511340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F-4DB2-8B19-EEFCCFA554CA}"/>
                </c:ext>
              </c:extLst>
            </c:dLbl>
            <c:dLbl>
              <c:idx val="1"/>
              <c:layout>
                <c:manualLayout>
                  <c:x val="7.25269352276975E-2"/>
                  <c:y val="8.16288535500450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BF-4DB2-8B19-EEFCCFA554CA}"/>
                </c:ext>
              </c:extLst>
            </c:dLbl>
            <c:dLbl>
              <c:idx val="2"/>
              <c:layout>
                <c:manualLayout>
                  <c:x val="7.8779724961791486E-3"/>
                  <c:y val="0.1826829975589482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7BF-4DB2-8B19-EEFCCFA554CA}"/>
                </c:ext>
              </c:extLst>
            </c:dLbl>
            <c:dLbl>
              <c:idx val="3"/>
              <c:layout>
                <c:manualLayout>
                  <c:x val="-6.1054251599679255E-2"/>
                  <c:y val="2.5221967178416724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entury Gothic" panose="020B0502020202020204" pitchFamily="34" charset="0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7BF-4DB2-8B19-EEFCCFA554CA}"/>
                </c:ext>
              </c:extLst>
            </c:dLbl>
            <c:dLbl>
              <c:idx val="4"/>
              <c:layout>
                <c:manualLayout>
                  <c:x val="-3.0553347541333476E-2"/>
                  <c:y val="-0.152947843417968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7BF-4DB2-8B19-EEFCCFA554CA}"/>
                </c:ext>
              </c:extLst>
            </c:dLbl>
            <c:dLbl>
              <c:idx val="5"/>
              <c:layout>
                <c:manualLayout>
                  <c:x val="0.23840477290448941"/>
                  <c:y val="-6.71045798419582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7BF-4DB2-8B19-EEFCCFA554C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entury Gothic" panose="020B0502020202020204" pitchFamily="34" charset="0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'6.3'!$J$6:$J$11</c:f>
              <c:strCache>
                <c:ptCount val="6"/>
                <c:pt idx="0">
                  <c:v>Generación</c:v>
                </c:pt>
                <c:pt idx="1">
                  <c:v>Transmisión</c:v>
                </c:pt>
                <c:pt idx="2">
                  <c:v>Distribución</c:v>
                </c:pt>
                <c:pt idx="3">
                  <c:v>Comercialización</c:v>
                </c:pt>
                <c:pt idx="4">
                  <c:v>Administración</c:v>
                </c:pt>
                <c:pt idx="5">
                  <c:v>Servicios auxiliares</c:v>
                </c:pt>
              </c:strCache>
            </c:strRef>
          </c:cat>
          <c:val>
            <c:numRef>
              <c:f>'6.3'!$K$6:$K$11</c:f>
              <c:numCache>
                <c:formatCode>0.0%</c:formatCode>
                <c:ptCount val="6"/>
                <c:pt idx="0">
                  <c:v>0.1751412429378531</c:v>
                </c:pt>
                <c:pt idx="1">
                  <c:v>5.3776940782590502E-2</c:v>
                </c:pt>
                <c:pt idx="2">
                  <c:v>0.51381042059008164</c:v>
                </c:pt>
                <c:pt idx="3">
                  <c:v>0.14704959196484621</c:v>
                </c:pt>
                <c:pt idx="4">
                  <c:v>3.5729232056915673E-2</c:v>
                </c:pt>
                <c:pt idx="5">
                  <c:v>7.4492571667712906E-2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7BF-4DB2-8B19-EEFCCFA55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orientation="landscape" horizontalDpi="720" verticalDpi="72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bg1"/>
                </a:solidFill>
                <a:latin typeface="Century Gothic" panose="020B0502020202020204" pitchFamily="34" charset="0"/>
                <a:cs typeface="Arial" panose="020B0604020202020204" pitchFamily="34" charset="0"/>
              </a:defRPr>
            </a:pPr>
            <a:r>
              <a:rPr lang="es-PE" sz="1000">
                <a:solidFill>
                  <a:schemeClr val="bg1"/>
                </a:solidFill>
                <a:latin typeface="Century Gothic" panose="020B0502020202020204" pitchFamily="34" charset="0"/>
                <a:cs typeface="Arial" panose="020B0604020202020204" pitchFamily="34" charset="0"/>
              </a:rPr>
              <a:t>TOTAL DE NÚMERO DE TRABAJADORES POR TIPO Y ACTIVIDAD</a:t>
            </a:r>
          </a:p>
        </c:rich>
      </c:tx>
      <c:overlay val="0"/>
      <c:spPr>
        <a:solidFill>
          <a:srgbClr val="4B4B4B"/>
        </a:solidFill>
      </c:spPr>
    </c:title>
    <c:autoTitleDeleted val="0"/>
    <c:view3D>
      <c:rotX val="15"/>
      <c:rotY val="20"/>
      <c:depthPercent val="1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90803933339007E-2"/>
          <c:y val="0.18163129062273925"/>
          <c:w val="0.88769484192793258"/>
          <c:h val="0.60685277047282427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'6.3'!$B$26</c:f>
              <c:strCache>
                <c:ptCount val="1"/>
                <c:pt idx="0">
                  <c:v>Directos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multiLvlStrRef>
              <c:f>'6.3'!$C$24:$E$25</c:f>
              <c:multiLvlStrCache>
                <c:ptCount val="3"/>
                <c:lvl>
                  <c:pt idx="0">
                    <c:v>Generadoras</c:v>
                  </c:pt>
                  <c:pt idx="1">
                    <c:v>Transmisoras</c:v>
                  </c:pt>
                  <c:pt idx="2">
                    <c:v>Distribuidoras</c:v>
                  </c:pt>
                </c:lvl>
                <c:lvl>
                  <c:pt idx="0">
                    <c:v>Tipo de empresa</c:v>
                  </c:pt>
                </c:lvl>
              </c:multiLvlStrCache>
            </c:multiLvlStrRef>
          </c:cat>
          <c:val>
            <c:numRef>
              <c:f>'6.3'!$C$26:$E$26</c:f>
              <c:numCache>
                <c:formatCode>General</c:formatCode>
                <c:ptCount val="3"/>
                <c:pt idx="0" formatCode="#,##0">
                  <c:v>3883</c:v>
                </c:pt>
                <c:pt idx="1">
                  <c:v>854</c:v>
                </c:pt>
                <c:pt idx="2">
                  <c:v>5286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AB-4F2A-89CB-59697B7411EC}"/>
            </c:ext>
          </c:extLst>
        </c:ser>
        <c:ser>
          <c:idx val="1"/>
          <c:order val="1"/>
          <c:tx>
            <c:strRef>
              <c:f>'6.3'!$B$28</c:f>
              <c:strCache>
                <c:ptCount val="1"/>
                <c:pt idx="0">
                  <c:v>Servicios por terceros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'6.3'!$C$24:$E$25</c:f>
              <c:multiLvlStrCache>
                <c:ptCount val="3"/>
                <c:lvl>
                  <c:pt idx="0">
                    <c:v>Generadoras</c:v>
                  </c:pt>
                  <c:pt idx="1">
                    <c:v>Transmisoras</c:v>
                  </c:pt>
                  <c:pt idx="2">
                    <c:v>Distribuidoras</c:v>
                  </c:pt>
                </c:lvl>
                <c:lvl>
                  <c:pt idx="0">
                    <c:v>Tipo de empresa</c:v>
                  </c:pt>
                </c:lvl>
              </c:multiLvlStrCache>
            </c:multiLvlStrRef>
          </c:cat>
          <c:val>
            <c:numRef>
              <c:f>'6.3'!$C$28:$E$28</c:f>
              <c:numCache>
                <c:formatCode>General</c:formatCode>
                <c:ptCount val="3"/>
                <c:pt idx="0" formatCode="#,##0">
                  <c:v>4438</c:v>
                </c:pt>
                <c:pt idx="1">
                  <c:v>370</c:v>
                </c:pt>
                <c:pt idx="2">
                  <c:v>14308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AB-4F2A-89CB-59697B741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58784768"/>
        <c:axId val="58794752"/>
        <c:axId val="0"/>
      </c:bar3DChart>
      <c:catAx>
        <c:axId val="5878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anose="020B0502020202020204" pitchFamily="34" charset="0"/>
              </a:defRPr>
            </a:pPr>
            <a:endParaRPr lang="es-PE"/>
          </a:p>
        </c:txPr>
        <c:crossAx val="58794752"/>
        <c:crosses val="autoZero"/>
        <c:auto val="1"/>
        <c:lblAlgn val="ctr"/>
        <c:lblOffset val="100"/>
        <c:noMultiLvlLbl val="0"/>
      </c:catAx>
      <c:valAx>
        <c:axId val="5879475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587847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753679102474982"/>
          <c:y val="0.93201606745217813"/>
          <c:w val="0.46515223319838572"/>
          <c:h val="6.7983932547821813E-2"/>
        </c:manualLayout>
      </c:layout>
      <c:overlay val="0"/>
    </c:legend>
    <c:plotVisOnly val="1"/>
    <c:dispBlanksAs val="zero"/>
    <c:showDLblsOverMax val="0"/>
  </c:chart>
  <c:printSettings>
    <c:headerFooter alignWithMargins="0"/>
    <c:pageMargins b="1" l="0.75" r="0.75" t="1" header="0" footer="0"/>
    <c:pageSetup orientation="landscape" horizontalDpi="720" verticalDpi="72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bg1"/>
                </a:solidFill>
                <a:latin typeface="Century Gothic" panose="020B0502020202020204" pitchFamily="34" charset="0"/>
              </a:defRPr>
            </a:pPr>
            <a:r>
              <a:rPr lang="es-PE" sz="1200">
                <a:solidFill>
                  <a:schemeClr val="bg1"/>
                </a:solidFill>
                <a:latin typeface="Century Gothic" panose="020B0502020202020204" pitchFamily="34" charset="0"/>
              </a:rPr>
              <a:t>NÚMERO DE TRABAJADORES POR EMPRESA GENERADORA</a:t>
            </a:r>
          </a:p>
        </c:rich>
      </c:tx>
      <c:layout>
        <c:manualLayout>
          <c:xMode val="edge"/>
          <c:yMode val="edge"/>
          <c:x val="0.28018192931363034"/>
          <c:y val="2.2632287018281322E-2"/>
        </c:manualLayout>
      </c:layout>
      <c:overlay val="0"/>
      <c:spPr>
        <a:solidFill>
          <a:srgbClr val="4B4B4B"/>
        </a:solidFill>
      </c:spPr>
    </c:title>
    <c:autoTitleDeleted val="0"/>
    <c:plotArea>
      <c:layout>
        <c:manualLayout>
          <c:layoutTarget val="inner"/>
          <c:xMode val="edge"/>
          <c:yMode val="edge"/>
          <c:x val="0.16863399986554056"/>
          <c:y val="0.16455730105588462"/>
          <c:w val="0.78474029056582273"/>
          <c:h val="0.6858304169208533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F0"/>
            </a:solidFill>
          </c:spPr>
          <c:invertIfNegative val="0"/>
          <c:cat>
            <c:strRef>
              <c:f>'6.4'!$AA$112:$AA$123</c:f>
              <c:strCache>
                <c:ptCount val="12"/>
                <c:pt idx="0">
                  <c:v>ENEL PERÚ</c:v>
                </c:pt>
                <c:pt idx="1">
                  <c:v>STATKRAFT </c:v>
                </c:pt>
                <c:pt idx="2">
                  <c:v>ENGIE PERU</c:v>
                </c:pt>
                <c:pt idx="3">
                  <c:v>KALLPA</c:v>
                </c:pt>
                <c:pt idx="4">
                  <c:v>ENEL PIURA</c:v>
                </c:pt>
                <c:pt idx="5">
                  <c:v>CHINANGO</c:v>
                </c:pt>
                <c:pt idx="6">
                  <c:v>ELP</c:v>
                </c:pt>
                <c:pt idx="7">
                  <c:v>FÉNIX POWER</c:v>
                </c:pt>
                <c:pt idx="8">
                  <c:v>EGEHUALLAGA</c:v>
                </c:pt>
                <c:pt idx="9">
                  <c:v>EÓLICA</c:v>
                </c:pt>
                <c:pt idx="10">
                  <c:v>ORAZUL</c:v>
                </c:pt>
                <c:pt idx="11">
                  <c:v>SINERSA</c:v>
                </c:pt>
              </c:strCache>
            </c:strRef>
          </c:cat>
          <c:val>
            <c:numRef>
              <c:f>'6.4'!$AB$112:$AB$122</c:f>
              <c:numCache>
                <c:formatCode>#,##0</c:formatCode>
                <c:ptCount val="11"/>
                <c:pt idx="0">
                  <c:v>1787</c:v>
                </c:pt>
                <c:pt idx="1">
                  <c:v>1542</c:v>
                </c:pt>
                <c:pt idx="2">
                  <c:v>531</c:v>
                </c:pt>
                <c:pt idx="3">
                  <c:v>465</c:v>
                </c:pt>
                <c:pt idx="4">
                  <c:v>452</c:v>
                </c:pt>
                <c:pt idx="5">
                  <c:v>314</c:v>
                </c:pt>
                <c:pt idx="6">
                  <c:v>284</c:v>
                </c:pt>
                <c:pt idx="7">
                  <c:v>261</c:v>
                </c:pt>
                <c:pt idx="8">
                  <c:v>249</c:v>
                </c:pt>
                <c:pt idx="9">
                  <c:v>234</c:v>
                </c:pt>
                <c:pt idx="10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42-4FDB-9AA6-9F79E857F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58850304"/>
        <c:axId val="58471168"/>
      </c:barChart>
      <c:catAx>
        <c:axId val="588503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Century Gothic" panose="020B0502020202020204" pitchFamily="34" charset="0"/>
              </a:defRPr>
            </a:pPr>
            <a:endParaRPr lang="es-PE"/>
          </a:p>
        </c:txPr>
        <c:crossAx val="58471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471168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>
                    <a:latin typeface="Century Gothic" panose="020B0502020202020204" pitchFamily="34" charset="0"/>
                  </a:defRPr>
                </a:pPr>
                <a:r>
                  <a:rPr lang="es-PE">
                    <a:latin typeface="Century Gothic" panose="020B0502020202020204" pitchFamily="34" charset="0"/>
                  </a:rPr>
                  <a:t>N° DE TRABAJADORES</a:t>
                </a:r>
              </a:p>
            </c:rich>
          </c:tx>
          <c:layout>
            <c:manualLayout>
              <c:xMode val="edge"/>
              <c:yMode val="edge"/>
              <c:x val="0.42985573045043962"/>
              <c:y val="0.9083231262758821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Century Gothic" panose="020B0502020202020204" pitchFamily="34" charset="0"/>
              </a:defRPr>
            </a:pPr>
            <a:endParaRPr lang="es-PE"/>
          </a:p>
        </c:txPr>
        <c:crossAx val="58850304"/>
        <c:crosses val="autoZero"/>
        <c:crossBetween val="between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 alignWithMargins="0"/>
    <c:pageMargins b="1" l="0.75" r="0.75" t="1" header="0" footer="0"/>
    <c:pageSetup paperSize="9" orientation="landscape" horizontalDpi="3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bg1"/>
                </a:solidFill>
                <a:latin typeface="Century Gothic" panose="020B0502020202020204" pitchFamily="34" charset="0"/>
              </a:defRPr>
            </a:pPr>
            <a:r>
              <a:rPr lang="es-PE" sz="1200">
                <a:solidFill>
                  <a:schemeClr val="bg1"/>
                </a:solidFill>
                <a:latin typeface="Century Gothic" panose="020B0502020202020204" pitchFamily="34" charset="0"/>
              </a:rPr>
              <a:t>POTENCIA INSTALADA POR TRABAJADOR</a:t>
            </a:r>
          </a:p>
        </c:rich>
      </c:tx>
      <c:layout>
        <c:manualLayout>
          <c:xMode val="edge"/>
          <c:yMode val="edge"/>
          <c:x val="0.25056394421285577"/>
          <c:y val="5.4123583389285641E-2"/>
        </c:manualLayout>
      </c:layout>
      <c:overlay val="0"/>
      <c:spPr>
        <a:solidFill>
          <a:srgbClr val="4B4B4B"/>
        </a:solidFill>
      </c:spPr>
    </c:title>
    <c:autoTitleDeleted val="0"/>
    <c:plotArea>
      <c:layout>
        <c:manualLayout>
          <c:layoutTarget val="inner"/>
          <c:xMode val="edge"/>
          <c:yMode val="edge"/>
          <c:x val="0.30595547158912839"/>
          <c:y val="0.15235902861760106"/>
          <c:w val="0.73545555790144834"/>
          <c:h val="0.6709235607371067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F0"/>
            </a:solidFill>
          </c:spPr>
          <c:invertIfNegative val="0"/>
          <c:cat>
            <c:strRef>
              <c:f>'6.4'!$T$112:$T$125</c:f>
              <c:strCache>
                <c:ptCount val="14"/>
                <c:pt idx="0">
                  <c:v>CERRO VERDE</c:v>
                </c:pt>
                <c:pt idx="1">
                  <c:v>SAMAY</c:v>
                </c:pt>
                <c:pt idx="2">
                  <c:v>TRES HERMANAS</c:v>
                </c:pt>
                <c:pt idx="3">
                  <c:v>TERMOCHILCA</c:v>
                </c:pt>
                <c:pt idx="4">
                  <c:v>ENERGÍA RENOVABLE DEL SUR</c:v>
                </c:pt>
                <c:pt idx="5">
                  <c:v>ENGIE PERU</c:v>
                </c:pt>
                <c:pt idx="6">
                  <c:v>PAINO</c:v>
                </c:pt>
                <c:pt idx="7">
                  <c:v>TARUCA</c:v>
                </c:pt>
                <c:pt idx="8">
                  <c:v>VIRGEN</c:v>
                </c:pt>
                <c:pt idx="9">
                  <c:v>KALLPA</c:v>
                </c:pt>
                <c:pt idx="10">
                  <c:v>EMGEHUANZA</c:v>
                </c:pt>
                <c:pt idx="11">
                  <c:v>ELP</c:v>
                </c:pt>
                <c:pt idx="12">
                  <c:v>CELEPSA RENOVABLE</c:v>
                </c:pt>
                <c:pt idx="13">
                  <c:v>OQUENDO</c:v>
                </c:pt>
              </c:strCache>
            </c:strRef>
          </c:cat>
          <c:val>
            <c:numRef>
              <c:f>'6.4'!$U$112:$U$125</c:f>
              <c:numCache>
                <c:formatCode>0.00</c:formatCode>
                <c:ptCount val="14"/>
                <c:pt idx="0">
                  <c:v>9.2697826086956585</c:v>
                </c:pt>
                <c:pt idx="1">
                  <c:v>7.333333333333333</c:v>
                </c:pt>
                <c:pt idx="2">
                  <c:v>6.4766666666666675</c:v>
                </c:pt>
                <c:pt idx="3">
                  <c:v>6.3829787234042552</c:v>
                </c:pt>
                <c:pt idx="4">
                  <c:v>5.4279999999999999</c:v>
                </c:pt>
                <c:pt idx="5">
                  <c:v>5.3600000000000048</c:v>
                </c:pt>
                <c:pt idx="6">
                  <c:v>4.5925000000000002</c:v>
                </c:pt>
                <c:pt idx="7">
                  <c:v>4.5925000000000002</c:v>
                </c:pt>
                <c:pt idx="8">
                  <c:v>4.2604545454545475</c:v>
                </c:pt>
                <c:pt idx="9">
                  <c:v>3.8921870967741894</c:v>
                </c:pt>
                <c:pt idx="10">
                  <c:v>3.8703999999999996</c:v>
                </c:pt>
                <c:pt idx="11">
                  <c:v>3.6163380281690172</c:v>
                </c:pt>
                <c:pt idx="12">
                  <c:v>3.3099999999999974</c:v>
                </c:pt>
                <c:pt idx="13">
                  <c:v>2.9953846153846153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DE-47E1-9480-D67741964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502528"/>
        <c:axId val="58512512"/>
      </c:barChart>
      <c:catAx>
        <c:axId val="58502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>
                <a:latin typeface="Century Gothic" panose="020B0502020202020204" pitchFamily="34" charset="0"/>
              </a:defRPr>
            </a:pPr>
            <a:endParaRPr lang="es-PE"/>
          </a:p>
        </c:txPr>
        <c:crossAx val="58512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512512"/>
        <c:scaling>
          <c:orientation val="minMax"/>
          <c:max val="10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Century Gothic" panose="020B0502020202020204" pitchFamily="34" charset="0"/>
                  </a:defRPr>
                </a:pPr>
                <a:r>
                  <a:rPr lang="es-PE">
                    <a:latin typeface="Century Gothic" panose="020B0502020202020204" pitchFamily="34" charset="0"/>
                  </a:rPr>
                  <a:t>MW /  TRABAJADOR</a:t>
                </a:r>
              </a:p>
            </c:rich>
          </c:tx>
          <c:layout>
            <c:manualLayout>
              <c:xMode val="edge"/>
              <c:yMode val="edge"/>
              <c:x val="0.46093067778292424"/>
              <c:y val="0.91389339898404176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58502528"/>
        <c:crosses val="autoZero"/>
        <c:crossBetween val="between"/>
        <c:minorUnit val="0.5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 alignWithMargins="0"/>
    <c:pageMargins b="1" l="0.75" r="0.75" t="1" header="0" footer="0"/>
    <c:pageSetup paperSize="9" orientation="landscape" horizont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bg1"/>
                </a:solidFill>
                <a:latin typeface="Century Gothic" panose="020B0502020202020204" pitchFamily="34" charset="0"/>
              </a:defRPr>
            </a:pPr>
            <a:r>
              <a:rPr lang="es-PE" sz="1200">
                <a:solidFill>
                  <a:schemeClr val="bg1"/>
                </a:solidFill>
                <a:latin typeface="Century Gothic" panose="020B0502020202020204" pitchFamily="34" charset="0"/>
              </a:rPr>
              <a:t>PRODUCCIÓN DE ENERGÍA ELÉCTRICA POR TRABAJADOR</a:t>
            </a:r>
          </a:p>
        </c:rich>
      </c:tx>
      <c:layout>
        <c:manualLayout>
          <c:xMode val="edge"/>
          <c:yMode val="edge"/>
          <c:x val="0.17726125016495842"/>
          <c:y val="4.7358551830505718E-2"/>
        </c:manualLayout>
      </c:layout>
      <c:overlay val="0"/>
      <c:spPr>
        <a:solidFill>
          <a:srgbClr val="4B4B4B"/>
        </a:solidFill>
      </c:spPr>
    </c:title>
    <c:autoTitleDeleted val="0"/>
    <c:plotArea>
      <c:layout>
        <c:manualLayout>
          <c:layoutTarget val="inner"/>
          <c:xMode val="edge"/>
          <c:yMode val="edge"/>
          <c:x val="0.24125874125874125"/>
          <c:y val="0.14369464401261056"/>
          <c:w val="0.73076923076923073"/>
          <c:h val="0.6831807888855855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F0"/>
            </a:solidFill>
          </c:spPr>
          <c:invertIfNegative val="0"/>
          <c:cat>
            <c:strRef>
              <c:f>'6.4'!$W$112:$W$124</c:f>
              <c:strCache>
                <c:ptCount val="13"/>
                <c:pt idx="0">
                  <c:v>TERMOCHILCA</c:v>
                </c:pt>
                <c:pt idx="1">
                  <c:v>TRES HERMANAS</c:v>
                </c:pt>
                <c:pt idx="2">
                  <c:v>KALLPA</c:v>
                </c:pt>
                <c:pt idx="3">
                  <c:v>CELEPSA RENOVABLE</c:v>
                </c:pt>
                <c:pt idx="4">
                  <c:v>ELP</c:v>
                </c:pt>
                <c:pt idx="5">
                  <c:v>TARUCA</c:v>
                </c:pt>
                <c:pt idx="6">
                  <c:v>PAINO</c:v>
                </c:pt>
                <c:pt idx="7">
                  <c:v>VIRGEN</c:v>
                </c:pt>
                <c:pt idx="8">
                  <c:v>ENGIE PERU</c:v>
                </c:pt>
                <c:pt idx="9">
                  <c:v>FÉNIX POWER</c:v>
                </c:pt>
                <c:pt idx="10">
                  <c:v>EMGEHUANZA</c:v>
                </c:pt>
                <c:pt idx="11">
                  <c:v>ORAZUL</c:v>
                </c:pt>
                <c:pt idx="12">
                  <c:v>GEPSA</c:v>
                </c:pt>
              </c:strCache>
            </c:strRef>
          </c:cat>
          <c:val>
            <c:numRef>
              <c:f>'6.4'!$X$112:$X$124</c:f>
              <c:numCache>
                <c:formatCode>0.00</c:formatCode>
                <c:ptCount val="13"/>
                <c:pt idx="0">
                  <c:v>33.752093276595751</c:v>
                </c:pt>
                <c:pt idx="1">
                  <c:v>28.895026666666659</c:v>
                </c:pt>
                <c:pt idx="2">
                  <c:v>24.487269326881723</c:v>
                </c:pt>
                <c:pt idx="3">
                  <c:v>24.387285166666675</c:v>
                </c:pt>
                <c:pt idx="4">
                  <c:v>21.798371309859149</c:v>
                </c:pt>
                <c:pt idx="5">
                  <c:v>20.612830250000002</c:v>
                </c:pt>
                <c:pt idx="6">
                  <c:v>17.056939249999999</c:v>
                </c:pt>
                <c:pt idx="7">
                  <c:v>17.038000727272724</c:v>
                </c:pt>
                <c:pt idx="8">
                  <c:v>16.603432297551791</c:v>
                </c:pt>
                <c:pt idx="9">
                  <c:v>12.965276957854403</c:v>
                </c:pt>
                <c:pt idx="10">
                  <c:v>12.960682719999999</c:v>
                </c:pt>
                <c:pt idx="11">
                  <c:v>11.974649514450865</c:v>
                </c:pt>
                <c:pt idx="12">
                  <c:v>11.597942102750009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61-418E-B8E0-BA4DA4078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50"/>
        <c:axId val="58660736"/>
        <c:axId val="58662272"/>
      </c:barChart>
      <c:catAx>
        <c:axId val="58660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>
                <a:latin typeface="Century Gothic" panose="020B0502020202020204" pitchFamily="34" charset="0"/>
              </a:defRPr>
            </a:pPr>
            <a:endParaRPr lang="es-PE"/>
          </a:p>
        </c:txPr>
        <c:crossAx val="58662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662272"/>
        <c:scaling>
          <c:orientation val="minMax"/>
          <c:max val="45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Century Gothic" panose="020B0502020202020204" pitchFamily="34" charset="0"/>
                  </a:defRPr>
                </a:pPr>
                <a:r>
                  <a:rPr lang="es-PE">
                    <a:latin typeface="Century Gothic" panose="020B0502020202020204" pitchFamily="34" charset="0"/>
                  </a:rPr>
                  <a:t>GWh / TRABAJADOR</a:t>
                </a:r>
              </a:p>
            </c:rich>
          </c:tx>
          <c:layout>
            <c:manualLayout>
              <c:xMode val="edge"/>
              <c:yMode val="edge"/>
              <c:x val="0.45512822768662298"/>
              <c:y val="0.9120280325784020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58660736"/>
        <c:crosses val="autoZero"/>
        <c:crossBetween val="between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 alignWithMargins="0"/>
    <c:pageMargins b="1" l="0.75" r="0.75" t="1" header="0" footer="0"/>
    <c:pageSetup paperSize="9" orientation="landscape" horizont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bg1"/>
                </a:solidFill>
                <a:latin typeface="Century Gothic" panose="020B0502020202020204" pitchFamily="34" charset="0"/>
                <a:cs typeface="Arial" panose="020B0604020202020204" pitchFamily="34" charset="0"/>
              </a:defRPr>
            </a:pPr>
            <a:r>
              <a:rPr lang="es-PE" sz="1000">
                <a:solidFill>
                  <a:schemeClr val="bg1"/>
                </a:solidFill>
                <a:latin typeface="Century Gothic" panose="020B0502020202020204" pitchFamily="34" charset="0"/>
                <a:cs typeface="Arial" panose="020B0604020202020204" pitchFamily="34" charset="0"/>
              </a:rPr>
              <a:t>NÚMERO DE TRABAJADORES POR EMPRESA DISTRIBUIDORA QUE DESARROLLA</a:t>
            </a:r>
          </a:p>
          <a:p>
            <a:pPr>
              <a:defRPr sz="1000">
                <a:solidFill>
                  <a:schemeClr val="bg1"/>
                </a:solidFill>
                <a:latin typeface="Century Gothic" panose="020B0502020202020204" pitchFamily="34" charset="0"/>
                <a:cs typeface="Arial" panose="020B0604020202020204" pitchFamily="34" charset="0"/>
              </a:defRPr>
            </a:pPr>
            <a:r>
              <a:rPr lang="es-PE" sz="1000">
                <a:solidFill>
                  <a:schemeClr val="bg1"/>
                </a:solidFill>
                <a:latin typeface="Century Gothic" panose="020B0502020202020204" pitchFamily="34" charset="0"/>
                <a:cs typeface="Arial" panose="020B0604020202020204" pitchFamily="34" charset="0"/>
              </a:rPr>
              <a:t>LA ACTIVIDAD DE GENERACIÓN</a:t>
            </a:r>
          </a:p>
        </c:rich>
      </c:tx>
      <c:layout>
        <c:manualLayout>
          <c:xMode val="edge"/>
          <c:yMode val="edge"/>
          <c:x val="0.28047974772384221"/>
          <c:y val="2.3033960856415792E-2"/>
        </c:manualLayout>
      </c:layout>
      <c:overlay val="0"/>
      <c:spPr>
        <a:solidFill>
          <a:srgbClr val="4B4B4B"/>
        </a:solidFill>
      </c:spPr>
    </c:title>
    <c:autoTitleDeleted val="0"/>
    <c:plotArea>
      <c:layout>
        <c:manualLayout>
          <c:layoutTarget val="inner"/>
          <c:xMode val="edge"/>
          <c:yMode val="edge"/>
          <c:x val="0.15435156812295014"/>
          <c:y val="0.195861947950349"/>
          <c:w val="0.8111672247865569"/>
          <c:h val="0.6382707126681301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F0"/>
            </a:solidFill>
          </c:spPr>
          <c:invertIfNegative val="0"/>
          <c:cat>
            <c:strRef>
              <c:f>'6.4.2 y 6.5'!$U$24:$U$30</c:f>
              <c:strCache>
                <c:ptCount val="7"/>
                <c:pt idx="0">
                  <c:v>ENEL DISTRIBUCION</c:v>
                </c:pt>
                <c:pt idx="1">
                  <c:v>ELC</c:v>
                </c:pt>
                <c:pt idx="2">
                  <c:v>HIDRANDINA</c:v>
                </c:pt>
                <c:pt idx="3">
                  <c:v>ELDUNAS</c:v>
                </c:pt>
                <c:pt idx="4">
                  <c:v>ELOR</c:v>
                </c:pt>
                <c:pt idx="5">
                  <c:v>ELNO</c:v>
                </c:pt>
                <c:pt idx="6">
                  <c:v>ELN</c:v>
                </c:pt>
              </c:strCache>
            </c:strRef>
          </c:cat>
          <c:val>
            <c:numRef>
              <c:f>'6.4.2 y 6.5'!$V$24:$V$30</c:f>
              <c:numCache>
                <c:formatCode>General</c:formatCode>
                <c:ptCount val="7"/>
                <c:pt idx="0">
                  <c:v>8008</c:v>
                </c:pt>
                <c:pt idx="1">
                  <c:v>2261</c:v>
                </c:pt>
                <c:pt idx="2">
                  <c:v>769</c:v>
                </c:pt>
                <c:pt idx="3">
                  <c:v>674</c:v>
                </c:pt>
                <c:pt idx="4">
                  <c:v>437</c:v>
                </c:pt>
                <c:pt idx="5">
                  <c:v>406</c:v>
                </c:pt>
                <c:pt idx="6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7A-460B-9FEC-EBAA52295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8"/>
        <c:overlap val="4"/>
        <c:axId val="80878208"/>
        <c:axId val="80904576"/>
      </c:barChart>
      <c:catAx>
        <c:axId val="808782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80904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904576"/>
        <c:scaling>
          <c:orientation val="minMax"/>
          <c:max val="8500"/>
          <c:min val="0"/>
        </c:scaling>
        <c:delete val="0"/>
        <c:axPos val="b"/>
        <c:majorGridlines>
          <c:spPr>
            <a:ln>
              <a:solidFill>
                <a:schemeClr val="accent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PE"/>
                  <a:t>N° DE TRABAJADORES</a:t>
                </a:r>
              </a:p>
            </c:rich>
          </c:tx>
          <c:layout>
            <c:manualLayout>
              <c:xMode val="edge"/>
              <c:yMode val="edge"/>
              <c:x val="0.47136465623229706"/>
              <c:y val="0.91744594108477551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80878208"/>
        <c:crosses val="autoZero"/>
        <c:crossBetween val="between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 alignWithMargins="0"/>
    <c:pageMargins b="1" l="0.75" r="0.75" t="1" header="0" footer="0"/>
    <c:pageSetup paperSize="9" orientation="landscape" horizont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bg1"/>
                </a:solidFill>
                <a:latin typeface="Century Gothic" panose="020B0502020202020204" pitchFamily="34" charset="0"/>
                <a:cs typeface="Arial" panose="020B0604020202020204" pitchFamily="34" charset="0"/>
              </a:defRPr>
            </a:pPr>
            <a:r>
              <a:rPr lang="es-PE" sz="1000">
                <a:solidFill>
                  <a:schemeClr val="bg1"/>
                </a:solidFill>
                <a:latin typeface="Century Gothic" panose="020B0502020202020204" pitchFamily="34" charset="0"/>
                <a:cs typeface="Arial" panose="020B0604020202020204" pitchFamily="34" charset="0"/>
              </a:rPr>
              <a:t>NÚMERO DE TRABAJADORES POR EMPRESA DE TRANSMISIÓN</a:t>
            </a:r>
          </a:p>
        </c:rich>
      </c:tx>
      <c:layout>
        <c:manualLayout>
          <c:xMode val="edge"/>
          <c:yMode val="edge"/>
          <c:x val="0.31491579177602802"/>
          <c:y val="1.9367991845056064E-2"/>
        </c:manualLayout>
      </c:layout>
      <c:overlay val="0"/>
      <c:spPr>
        <a:solidFill>
          <a:srgbClr val="4B4B4B"/>
        </a:solidFill>
      </c:spPr>
    </c:title>
    <c:autoTitleDeleted val="0"/>
    <c:plotArea>
      <c:layout>
        <c:manualLayout>
          <c:layoutTarget val="inner"/>
          <c:xMode val="edge"/>
          <c:yMode val="edge"/>
          <c:x val="0.12466789397511574"/>
          <c:y val="0.21100980447786602"/>
          <c:w val="0.8424915677186896"/>
          <c:h val="0.6055063954582241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F0"/>
            </a:solidFill>
          </c:spPr>
          <c:invertIfNegative val="0"/>
          <c:dLbls>
            <c:dLbl>
              <c:idx val="0"/>
              <c:layout>
                <c:manualLayout>
                  <c:x val="-6.3355756690884934E-3"/>
                  <c:y val="2.5239590353919746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53%</a:t>
                    </a:r>
                  </a:p>
                </c:rich>
              </c:tx>
              <c:numFmt formatCode="General" sourceLinked="0"/>
              <c:spPr/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3D58-4038-B4F7-71D15BFE2E87}"/>
                </c:ext>
              </c:extLst>
            </c:dLbl>
            <c:dLbl>
              <c:idx val="1"/>
              <c:layout>
                <c:manualLayout>
                  <c:x val="8.1590323445706909E-4"/>
                  <c:y val="-7.7676931236437662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9%</a:t>
                    </a:r>
                  </a:p>
                </c:rich>
              </c:tx>
              <c:numFmt formatCode="General" sourceLinked="0"/>
              <c:spPr/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3D58-4038-B4F7-71D15BFE2E87}"/>
                </c:ext>
              </c:extLst>
            </c:dLbl>
            <c:dLbl>
              <c:idx val="2"/>
              <c:layout>
                <c:manualLayout>
                  <c:x val="8.5238804768631802E-3"/>
                  <c:y val="-7.7679763203038271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8%</a:t>
                    </a:r>
                  </a:p>
                </c:rich>
              </c:tx>
              <c:numFmt formatCode="General" sourceLinked="0"/>
              <c:spPr/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3D58-4038-B4F7-71D15BFE2E87}"/>
                </c:ext>
              </c:extLst>
            </c:dLbl>
            <c:dLbl>
              <c:idx val="3"/>
              <c:layout>
                <c:manualLayout>
                  <c:x val="-1.7119175774400217E-3"/>
                  <c:y val="-1.1649598079989479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8%</a:t>
                    </a:r>
                  </a:p>
                </c:rich>
              </c:tx>
              <c:numFmt formatCode="General" sourceLinked="0"/>
              <c:spPr/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3D58-4038-B4F7-71D15BFE2E87}"/>
                </c:ext>
              </c:extLst>
            </c:dLbl>
            <c:dLbl>
              <c:idx val="4"/>
              <c:layout>
                <c:manualLayout>
                  <c:x val="6.4032180423018604E-3"/>
                  <c:y val="-1.0825995025845204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4%</a:t>
                    </a:r>
                  </a:p>
                </c:rich>
              </c:tx>
              <c:numFmt formatCode="General" sourceLinked="0"/>
              <c:spPr/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3D58-4038-B4F7-71D15BFE2E87}"/>
                </c:ext>
              </c:extLst>
            </c:dLbl>
            <c:dLbl>
              <c:idx val="5"/>
              <c:layout>
                <c:manualLayout>
                  <c:x val="1.2987012987012987E-4"/>
                  <c:y val="-1.6515366771814074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2%</a:t>
                    </a:r>
                  </a:p>
                </c:rich>
              </c:tx>
              <c:numFmt formatCode="General" sourceLinked="0"/>
              <c:spPr/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3D58-4038-B4F7-71D15BFE2E8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/>
                    </a:pPr>
                    <a:r>
                      <a:t>0,3%</a:t>
                    </a:r>
                  </a:p>
                </c:rich>
              </c:tx>
              <c:numFmt formatCode="General" sourceLinked="0"/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3D58-4038-B4F7-71D15BFE2E8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/>
                    </a:pPr>
                    <a:r>
                      <a:t>0.3%</a:t>
                    </a:r>
                  </a:p>
                </c:rich>
              </c:tx>
              <c:numFmt formatCode="General" sourceLinked="0"/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3D58-4038-B4F7-71D15BFE2E8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/>
                    </a:pPr>
                    <a:r>
                      <a:t>0.3%</a:t>
                    </a:r>
                  </a:p>
                </c:rich>
              </c:tx>
              <c:numFmt formatCode="General" sourceLinked="0"/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3D58-4038-B4F7-71D15BFE2E8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/>
                    </a:pPr>
                    <a:r>
                      <a:t>0.2%</a:t>
                    </a:r>
                  </a:p>
                </c:rich>
              </c:tx>
              <c:numFmt formatCode="General" sourceLinked="0"/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3D58-4038-B4F7-71D15BFE2E87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'6.4.2 y 6.5'!$U$78:$U$83</c:f>
              <c:strCache>
                <c:ptCount val="6"/>
                <c:pt idx="0">
                  <c:v>REP</c:v>
                </c:pt>
                <c:pt idx="1">
                  <c:v>CONENHUA</c:v>
                </c:pt>
                <c:pt idx="2">
                  <c:v>ATN</c:v>
                </c:pt>
                <c:pt idx="3">
                  <c:v>ATLANTICA TRANSMISION</c:v>
                </c:pt>
                <c:pt idx="4">
                  <c:v>TRANSMANTARO</c:v>
                </c:pt>
                <c:pt idx="5">
                  <c:v>REDESUR</c:v>
                </c:pt>
              </c:strCache>
            </c:strRef>
          </c:cat>
          <c:val>
            <c:numRef>
              <c:f>'6.4.2 y 6.5'!$V$78:$V$83</c:f>
              <c:numCache>
                <c:formatCode>General</c:formatCode>
                <c:ptCount val="6"/>
                <c:pt idx="0">
                  <c:v>650</c:v>
                </c:pt>
                <c:pt idx="1">
                  <c:v>106</c:v>
                </c:pt>
                <c:pt idx="2">
                  <c:v>103</c:v>
                </c:pt>
                <c:pt idx="3">
                  <c:v>102</c:v>
                </c:pt>
                <c:pt idx="4">
                  <c:v>53</c:v>
                </c:pt>
                <c:pt idx="5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D58-4038-B4F7-71D15BFE2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5952000"/>
        <c:axId val="85953536"/>
      </c:barChart>
      <c:catAx>
        <c:axId val="85952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85953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953536"/>
        <c:scaling>
          <c:orientation val="minMax"/>
          <c:max val="68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PE"/>
                  <a:t>N° DE TRABAJADORES</a:t>
                </a:r>
              </a:p>
            </c:rich>
          </c:tx>
          <c:layout>
            <c:manualLayout>
              <c:xMode val="edge"/>
              <c:yMode val="edge"/>
              <c:x val="0.45350768477220271"/>
              <c:y val="0.8837946174159422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85952000"/>
        <c:crosses val="autoZero"/>
        <c:crossBetween val="between"/>
        <c:majorUnit val="50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 alignWithMargins="0"/>
    <c:pageMargins b="1" l="0.75" r="0.75" t="1" header="0" footer="0"/>
    <c:pageSetup paperSize="9" orientation="landscape" horizont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100">
                <a:solidFill>
                  <a:schemeClr val="bg1"/>
                </a:solidFill>
                <a:latin typeface="Century Gothic" panose="020B0502020202020204" pitchFamily="34" charset="0"/>
              </a:defRPr>
            </a:pPr>
            <a:r>
              <a:rPr lang="es-PE" sz="1100">
                <a:solidFill>
                  <a:schemeClr val="bg1"/>
                </a:solidFill>
                <a:latin typeface="Century Gothic" panose="020B0502020202020204" pitchFamily="34" charset="0"/>
              </a:rPr>
              <a:t>TOTAL</a:t>
            </a:r>
            <a:r>
              <a:rPr lang="es-PE" sz="1100" baseline="0">
                <a:solidFill>
                  <a:schemeClr val="bg1"/>
                </a:solidFill>
                <a:latin typeface="Century Gothic" panose="020B0502020202020204" pitchFamily="34" charset="0"/>
              </a:rPr>
              <a:t> </a:t>
            </a:r>
            <a:r>
              <a:rPr lang="es-PE" sz="1100">
                <a:solidFill>
                  <a:schemeClr val="bg1"/>
                </a:solidFill>
                <a:latin typeface="Century Gothic" panose="020B0502020202020204" pitchFamily="34" charset="0"/>
              </a:rPr>
              <a:t> DE TRABAJADORES POR EMPRESA DISTRIBUIDORA</a:t>
            </a:r>
          </a:p>
        </c:rich>
      </c:tx>
      <c:layout>
        <c:manualLayout>
          <c:xMode val="edge"/>
          <c:yMode val="edge"/>
          <c:x val="0.3386910309680678"/>
          <c:y val="1.7845316064463903E-2"/>
        </c:manualLayout>
      </c:layout>
      <c:overlay val="0"/>
      <c:spPr>
        <a:solidFill>
          <a:srgbClr val="4B4B4B"/>
        </a:solidFill>
      </c:spPr>
    </c:title>
    <c:autoTitleDeleted val="0"/>
    <c:plotArea>
      <c:layout>
        <c:manualLayout>
          <c:layoutTarget val="inner"/>
          <c:xMode val="edge"/>
          <c:yMode val="edge"/>
          <c:x val="0.14239329062626296"/>
          <c:y val="0.19900249495693839"/>
          <c:w val="0.81222476863378101"/>
          <c:h val="0.587540502741586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-3.1726352211197267E-3"/>
                  <c:y val="-1.9332985477836749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43 %</a:t>
                    </a:r>
                  </a:p>
                </c:rich>
              </c:tx>
              <c:spPr/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6A3B-4CD2-96E9-3B612D31A9E5}"/>
                </c:ext>
              </c:extLst>
            </c:dLbl>
            <c:dLbl>
              <c:idx val="1"/>
              <c:layout>
                <c:manualLayout>
                  <c:x val="1.8603677315831044E-2"/>
                  <c:y val="-1.9332778762888414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22</a:t>
                    </a:r>
                    <a:r>
                      <a:rPr lang="en-US" baseline="0"/>
                      <a:t> </a:t>
                    </a:r>
                    <a:r>
                      <a:rPr lang="en-US"/>
                      <a:t>%</a:t>
                    </a:r>
                  </a:p>
                </c:rich>
              </c:tx>
              <c:spPr/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6A3B-4CD2-96E9-3B612D31A9E5}"/>
                </c:ext>
              </c:extLst>
            </c:dLbl>
            <c:dLbl>
              <c:idx val="2"/>
              <c:layout>
                <c:manualLayout>
                  <c:x val="6.5191947341351336E-3"/>
                  <c:y val="-1.9333662178539302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12 %</a:t>
                    </a:r>
                  </a:p>
                </c:rich>
              </c:tx>
              <c:spPr/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6A3B-4CD2-96E9-3B612D31A9E5}"/>
                </c:ext>
              </c:extLst>
            </c:dLbl>
            <c:dLbl>
              <c:idx val="3"/>
              <c:layout>
                <c:manualLayout>
                  <c:x val="4.477044732702962E-3"/>
                  <c:y val="-6.5737374475522614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4 %</a:t>
                    </a:r>
                  </a:p>
                </c:rich>
              </c:tx>
              <c:spPr/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6A3B-4CD2-96E9-3B612D31A9E5}"/>
                </c:ext>
              </c:extLst>
            </c:dLbl>
            <c:dLbl>
              <c:idx val="4"/>
              <c:layout>
                <c:manualLayout>
                  <c:x val="6.2307612392332326E-3"/>
                  <c:y val="-3.1464300121016044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4 %</a:t>
                    </a:r>
                  </a:p>
                </c:rich>
              </c:tx>
              <c:spPr/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6A3B-4CD2-96E9-3B612D31A9E5}"/>
                </c:ext>
              </c:extLst>
            </c:dLbl>
            <c:dLbl>
              <c:idx val="5"/>
              <c:layout>
                <c:manualLayout>
                  <c:x val="4.5892997552520881E-3"/>
                  <c:y val="-1.9333000881949054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2 %</a:t>
                    </a:r>
                  </a:p>
                </c:rich>
              </c:tx>
              <c:spPr/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6A3B-4CD2-96E9-3B612D31A9E5}"/>
                </c:ext>
              </c:extLst>
            </c:dLbl>
            <c:dLbl>
              <c:idx val="6"/>
              <c:layout>
                <c:manualLayout>
                  <c:x val="3.0437977143305131E-3"/>
                  <c:y val="2.7070050118445407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2 %</a:t>
                    </a:r>
                  </a:p>
                </c:rich>
              </c:tx>
              <c:spPr/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6A3B-4CD2-96E9-3B612D31A9E5}"/>
                </c:ext>
              </c:extLst>
            </c:dLbl>
            <c:dLbl>
              <c:idx val="7"/>
              <c:layout>
                <c:manualLayout>
                  <c:x val="-5.8348252883607477E-3"/>
                  <c:y val="2.7068312135953058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2</a:t>
                    </a:r>
                    <a:r>
                      <a:rPr lang="en-US" baseline="0"/>
                      <a:t> </a:t>
                    </a:r>
                    <a:r>
                      <a:rPr lang="en-US"/>
                      <a:t>%</a:t>
                    </a:r>
                  </a:p>
                </c:rich>
              </c:tx>
              <c:spPr/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6A3B-4CD2-96E9-3B612D31A9E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'6.6'!$U$132:$U$139</c:f>
              <c:strCache>
                <c:ptCount val="8"/>
                <c:pt idx="0">
                  <c:v>ENEDIS</c:v>
                </c:pt>
                <c:pt idx="1">
                  <c:v>LUZ DEL SUR</c:v>
                </c:pt>
                <c:pt idx="2">
                  <c:v>ELC</c:v>
                </c:pt>
                <c:pt idx="3">
                  <c:v>ELNM</c:v>
                </c:pt>
                <c:pt idx="4">
                  <c:v>ELDUNAS</c:v>
                </c:pt>
                <c:pt idx="5">
                  <c:v>ELOR</c:v>
                </c:pt>
                <c:pt idx="6">
                  <c:v>ENOSA</c:v>
                </c:pt>
                <c:pt idx="7">
                  <c:v>ELN</c:v>
                </c:pt>
              </c:strCache>
            </c:strRef>
          </c:cat>
          <c:val>
            <c:numRef>
              <c:f>'6.6'!$V$132:$V$139</c:f>
              <c:numCache>
                <c:formatCode>General</c:formatCode>
                <c:ptCount val="8"/>
                <c:pt idx="0">
                  <c:v>8811</c:v>
                </c:pt>
                <c:pt idx="1">
                  <c:v>4228</c:v>
                </c:pt>
                <c:pt idx="2">
                  <c:v>2289</c:v>
                </c:pt>
                <c:pt idx="3">
                  <c:v>769</c:v>
                </c:pt>
                <c:pt idx="4">
                  <c:v>674</c:v>
                </c:pt>
                <c:pt idx="5">
                  <c:v>437</c:v>
                </c:pt>
                <c:pt idx="6">
                  <c:v>406</c:v>
                </c:pt>
                <c:pt idx="7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AC9-4800-BD51-EDE99D493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85679104"/>
        <c:axId val="85680896"/>
      </c:barChart>
      <c:catAx>
        <c:axId val="856791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8568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68089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PE"/>
                  <a:t>N° DE TRABAJADORES</a:t>
                </a:r>
              </a:p>
            </c:rich>
          </c:tx>
          <c:layout>
            <c:manualLayout>
              <c:xMode val="edge"/>
              <c:yMode val="edge"/>
              <c:x val="0.45740262059079351"/>
              <c:y val="0.8699396570755757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85679104"/>
        <c:crosses val="autoZero"/>
        <c:crossBetween val="between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 alignWithMargins="0"/>
    <c:pageMargins b="1" l="0.75" r="0.75" t="1" header="0" footer="0"/>
    <c:pageSetup paperSize="9" orientation="landscape" horizont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52593</xdr:colOff>
      <xdr:row>21</xdr:row>
      <xdr:rowOff>4555</xdr:rowOff>
    </xdr:from>
    <xdr:to>
      <xdr:col>5</xdr:col>
      <xdr:colOff>1159565</xdr:colOff>
      <xdr:row>38</xdr:row>
      <xdr:rowOff>4555</xdr:rowOff>
    </xdr:to>
    <xdr:graphicFrame macro="">
      <xdr:nvGraphicFramePr>
        <xdr:cNvPr id="75588" name="Chart 3">
          <a:extLst>
            <a:ext uri="{FF2B5EF4-FFF2-40B4-BE49-F238E27FC236}">
              <a16:creationId xmlns:a16="http://schemas.microsoft.com/office/drawing/2014/main" id="{00000000-0008-0000-0000-00004427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1076740</xdr:colOff>
      <xdr:row>23</xdr:row>
      <xdr:rowOff>50523</xdr:rowOff>
    </xdr:from>
    <xdr:to>
      <xdr:col>4</xdr:col>
      <xdr:colOff>144532</xdr:colOff>
      <xdr:row>24</xdr:row>
      <xdr:rowOff>110341</xdr:rowOff>
    </xdr:to>
    <xdr:sp macro="" textlink="">
      <xdr:nvSpPr>
        <xdr:cNvPr id="74756" name="Text Box 4">
          <a:extLst>
            <a:ext uri="{FF2B5EF4-FFF2-40B4-BE49-F238E27FC236}">
              <a16:creationId xmlns:a16="http://schemas.microsoft.com/office/drawing/2014/main" id="{00000000-0008-0000-0000-000004240100}"/>
            </a:ext>
          </a:extLst>
        </xdr:cNvPr>
        <xdr:cNvSpPr txBox="1">
          <a:spLocks noChangeArrowheads="1"/>
        </xdr:cNvSpPr>
      </xdr:nvSpPr>
      <xdr:spPr bwMode="auto">
        <a:xfrm>
          <a:off x="2658718" y="3678306"/>
          <a:ext cx="1502879" cy="2360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Century Gothic" panose="020B0502020202020204" pitchFamily="34" charset="0"/>
              <a:cs typeface="Arial"/>
            </a:rPr>
            <a:t>TOTAL : 10</a:t>
          </a:r>
          <a:r>
            <a:rPr lang="en-US" sz="1100" b="1" i="0" strike="noStrike" baseline="0">
              <a:solidFill>
                <a:srgbClr val="000000"/>
              </a:solidFill>
              <a:latin typeface="Century Gothic" panose="020B0502020202020204" pitchFamily="34" charset="0"/>
              <a:cs typeface="Arial"/>
            </a:rPr>
            <a:t> 023</a:t>
          </a:r>
          <a:endParaRPr lang="en-US" sz="1100" b="1" i="0" strike="noStrike">
            <a:solidFill>
              <a:srgbClr val="000000"/>
            </a:solidFill>
            <a:latin typeface="Century Gothic" panose="020B0502020202020204" pitchFamily="34" charset="0"/>
            <a:cs typeface="Arial"/>
          </a:endParaRP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0.40676</cdr:x>
      <cdr:y>0.49927</cdr:y>
    </cdr:from>
    <cdr:to>
      <cdr:x>0.43343</cdr:x>
      <cdr:y>0.54177</cdr:y>
    </cdr:to>
    <cdr:sp macro="" textlink="">
      <cdr:nvSpPr>
        <cdr:cNvPr id="78849" name="Text Box 61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39633" y="2071826"/>
          <a:ext cx="120434" cy="1760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115129</xdr:colOff>
      <xdr:row>1</xdr:row>
      <xdr:rowOff>0</xdr:rowOff>
    </xdr:from>
    <xdr:to>
      <xdr:col>5</xdr:col>
      <xdr:colOff>1133062</xdr:colOff>
      <xdr:row>18</xdr:row>
      <xdr:rowOff>0</xdr:rowOff>
    </xdr:to>
    <xdr:graphicFrame macro="">
      <xdr:nvGraphicFramePr>
        <xdr:cNvPr id="3094723" name="Chart 3">
          <a:extLst>
            <a:ext uri="{FF2B5EF4-FFF2-40B4-BE49-F238E27FC236}">
              <a16:creationId xmlns:a16="http://schemas.microsoft.com/office/drawing/2014/main" id="{00000000-0008-0000-0100-0000C338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1040295</xdr:colOff>
      <xdr:row>3</xdr:row>
      <xdr:rowOff>828</xdr:rowOff>
    </xdr:from>
    <xdr:to>
      <xdr:col>4</xdr:col>
      <xdr:colOff>97044</xdr:colOff>
      <xdr:row>4</xdr:row>
      <xdr:rowOff>60647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2777655" y="503748"/>
          <a:ext cx="1576429" cy="2380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Century Gothic" panose="020B0502020202020204" pitchFamily="34" charset="0"/>
              <a:cs typeface="Arial"/>
            </a:rPr>
            <a:t>TOTAL : 19</a:t>
          </a:r>
          <a:r>
            <a:rPr lang="en-US" sz="1100" b="1" i="0" strike="noStrike" baseline="0">
              <a:solidFill>
                <a:srgbClr val="000000"/>
              </a:solidFill>
              <a:latin typeface="Century Gothic" panose="020B0502020202020204" pitchFamily="34" charset="0"/>
              <a:cs typeface="Arial"/>
            </a:rPr>
            <a:t> 116</a:t>
          </a:r>
          <a:endParaRPr lang="en-US" sz="1100" b="1" i="0" strike="noStrike">
            <a:solidFill>
              <a:srgbClr val="000000"/>
            </a:solidFill>
            <a:latin typeface="Century Gothic" panose="020B0502020202020204" pitchFamily="34" charset="0"/>
            <a:cs typeface="Arial"/>
          </a:endParaRPr>
        </a:p>
      </xdr:txBody>
    </xdr:sp>
    <xdr:clientData/>
  </xdr:twoCellAnchor>
  <xdr:twoCellAnchor>
    <xdr:from>
      <xdr:col>1</xdr:col>
      <xdr:colOff>48867</xdr:colOff>
      <xdr:row>34</xdr:row>
      <xdr:rowOff>155299</xdr:rowOff>
    </xdr:from>
    <xdr:to>
      <xdr:col>5</xdr:col>
      <xdr:colOff>1076739</xdr:colOff>
      <xdr:row>53</xdr:row>
      <xdr:rowOff>145774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1050512</xdr:colOff>
      <xdr:row>36</xdr:row>
      <xdr:rowOff>168783</xdr:rowOff>
    </xdr:from>
    <xdr:to>
      <xdr:col>4</xdr:col>
      <xdr:colOff>28115</xdr:colOff>
      <xdr:row>37</xdr:row>
      <xdr:rowOff>159258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2839095" y="6645783"/>
          <a:ext cx="1432937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Century Gothic" panose="020B0502020202020204" pitchFamily="34" charset="0"/>
              <a:cs typeface="Arial"/>
            </a:rPr>
            <a:t>TOTAL : 29</a:t>
          </a:r>
          <a:r>
            <a:rPr lang="en-US" sz="1100" b="1" i="0" strike="noStrike" baseline="0">
              <a:solidFill>
                <a:srgbClr val="000000"/>
              </a:solidFill>
              <a:latin typeface="Century Gothic" panose="020B0502020202020204" pitchFamily="34" charset="0"/>
              <a:cs typeface="Arial"/>
            </a:rPr>
            <a:t> 139</a:t>
          </a:r>
          <a:endParaRPr lang="en-US" sz="1100" b="1" i="0" strike="noStrike">
            <a:solidFill>
              <a:srgbClr val="000000"/>
            </a:solidFill>
            <a:latin typeface="Century Gothic" panose="020B0502020202020204" pitchFamily="34" charset="0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107</xdr:row>
      <xdr:rowOff>19050</xdr:rowOff>
    </xdr:from>
    <xdr:to>
      <xdr:col>15</xdr:col>
      <xdr:colOff>533400</xdr:colOff>
      <xdr:row>131</xdr:row>
      <xdr:rowOff>142875</xdr:rowOff>
    </xdr:to>
    <xdr:graphicFrame macro="">
      <xdr:nvGraphicFramePr>
        <xdr:cNvPr id="2784588" name="Chart 31">
          <a:extLst>
            <a:ext uri="{FF2B5EF4-FFF2-40B4-BE49-F238E27FC236}">
              <a16:creationId xmlns:a16="http://schemas.microsoft.com/office/drawing/2014/main" id="{00000000-0008-0000-0200-00004C7D2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57150</xdr:colOff>
      <xdr:row>82</xdr:row>
      <xdr:rowOff>19050</xdr:rowOff>
    </xdr:from>
    <xdr:to>
      <xdr:col>5</xdr:col>
      <xdr:colOff>275167</xdr:colOff>
      <xdr:row>104</xdr:row>
      <xdr:rowOff>180975</xdr:rowOff>
    </xdr:to>
    <xdr:graphicFrame macro="">
      <xdr:nvGraphicFramePr>
        <xdr:cNvPr id="2784589" name="Chart 32">
          <a:extLst>
            <a:ext uri="{FF2B5EF4-FFF2-40B4-BE49-F238E27FC236}">
              <a16:creationId xmlns:a16="http://schemas.microsoft.com/office/drawing/2014/main" id="{00000000-0008-0000-0200-00004D7D2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371475</xdr:colOff>
      <xdr:row>82</xdr:row>
      <xdr:rowOff>3174</xdr:rowOff>
    </xdr:from>
    <xdr:to>
      <xdr:col>16</xdr:col>
      <xdr:colOff>275166</xdr:colOff>
      <xdr:row>104</xdr:row>
      <xdr:rowOff>180974</xdr:rowOff>
    </xdr:to>
    <xdr:graphicFrame macro="">
      <xdr:nvGraphicFramePr>
        <xdr:cNvPr id="2784590" name="Chart 34">
          <a:extLst>
            <a:ext uri="{FF2B5EF4-FFF2-40B4-BE49-F238E27FC236}">
              <a16:creationId xmlns:a16="http://schemas.microsoft.com/office/drawing/2014/main" id="{00000000-0008-0000-0200-00004E7D2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0.42988</cdr:x>
      <cdr:y>0.07801</cdr:y>
    </cdr:from>
    <cdr:to>
      <cdr:x>0.58426</cdr:x>
      <cdr:y>0.12595</cdr:y>
    </cdr:to>
    <cdr:sp macro="" textlink="">
      <cdr:nvSpPr>
        <cdr:cNvPr id="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84650" y="384175"/>
          <a:ext cx="1502879" cy="2360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Century Gothic" panose="020B0502020202020204" pitchFamily="34" charset="0"/>
              <a:cs typeface="Arial"/>
            </a:rPr>
            <a:t>TOTAL : 8</a:t>
          </a:r>
          <a:r>
            <a:rPr lang="en-US" sz="1100" b="1" i="0" strike="noStrike" baseline="0">
              <a:solidFill>
                <a:srgbClr val="000000"/>
              </a:solidFill>
              <a:latin typeface="Century Gothic" panose="020B0502020202020204" pitchFamily="34" charset="0"/>
              <a:cs typeface="Arial"/>
            </a:rPr>
            <a:t> 321</a:t>
          </a:r>
          <a:endParaRPr lang="en-US" sz="1100" b="1" i="0" strike="noStrike">
            <a:solidFill>
              <a:srgbClr val="000000"/>
            </a:solidFill>
            <a:latin typeface="Century Gothic" panose="020B0502020202020204" pitchFamily="34" charset="0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733425</xdr:colOff>
      <xdr:row>113</xdr:row>
      <xdr:rowOff>114300</xdr:rowOff>
    </xdr:from>
    <xdr:to>
      <xdr:col>19</xdr:col>
      <xdr:colOff>838200</xdr:colOff>
      <xdr:row>114</xdr:row>
      <xdr:rowOff>150855</xdr:rowOff>
    </xdr:to>
    <xdr:sp macro="" textlink="">
      <xdr:nvSpPr>
        <xdr:cNvPr id="3296537" name="Text Box 3074">
          <a:extLst>
            <a:ext uri="{FF2B5EF4-FFF2-40B4-BE49-F238E27FC236}">
              <a16:creationId xmlns:a16="http://schemas.microsoft.com/office/drawing/2014/main" id="{00000000-0008-0000-0300-0000194D3200}"/>
            </a:ext>
          </a:extLst>
        </xdr:cNvPr>
        <xdr:cNvSpPr txBox="1">
          <a:spLocks noChangeArrowheads="1"/>
        </xdr:cNvSpPr>
      </xdr:nvSpPr>
      <xdr:spPr bwMode="auto">
        <a:xfrm>
          <a:off x="18002250" y="192024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219075</xdr:colOff>
      <xdr:row>88</xdr:row>
      <xdr:rowOff>28575</xdr:rowOff>
    </xdr:from>
    <xdr:to>
      <xdr:col>19</xdr:col>
      <xdr:colOff>314325</xdr:colOff>
      <xdr:row>89</xdr:row>
      <xdr:rowOff>56091</xdr:rowOff>
    </xdr:to>
    <xdr:sp macro="" textlink="">
      <xdr:nvSpPr>
        <xdr:cNvPr id="3296538" name="Text Box 3088">
          <a:extLst>
            <a:ext uri="{FF2B5EF4-FFF2-40B4-BE49-F238E27FC236}">
              <a16:creationId xmlns:a16="http://schemas.microsoft.com/office/drawing/2014/main" id="{00000000-0008-0000-0300-00001A4D3200}"/>
            </a:ext>
          </a:extLst>
        </xdr:cNvPr>
        <xdr:cNvSpPr txBox="1">
          <a:spLocks noChangeArrowheads="1"/>
        </xdr:cNvSpPr>
      </xdr:nvSpPr>
      <xdr:spPr bwMode="auto">
        <a:xfrm>
          <a:off x="17487900" y="15392400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2505075</xdr:colOff>
      <xdr:row>96</xdr:row>
      <xdr:rowOff>28575</xdr:rowOff>
    </xdr:from>
    <xdr:to>
      <xdr:col>2</xdr:col>
      <xdr:colOff>2600325</xdr:colOff>
      <xdr:row>97</xdr:row>
      <xdr:rowOff>56091</xdr:rowOff>
    </xdr:to>
    <xdr:sp macro="" textlink="">
      <xdr:nvSpPr>
        <xdr:cNvPr id="3296539" name="Text Box 3092">
          <a:extLst>
            <a:ext uri="{FF2B5EF4-FFF2-40B4-BE49-F238E27FC236}">
              <a16:creationId xmlns:a16="http://schemas.microsoft.com/office/drawing/2014/main" id="{00000000-0008-0000-0300-00001B4D3200}"/>
            </a:ext>
          </a:extLst>
        </xdr:cNvPr>
        <xdr:cNvSpPr txBox="1">
          <a:spLocks noChangeArrowheads="1"/>
        </xdr:cNvSpPr>
      </xdr:nvSpPr>
      <xdr:spPr bwMode="auto">
        <a:xfrm>
          <a:off x="3162300" y="20631150"/>
          <a:ext cx="9525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257175</xdr:colOff>
      <xdr:row>22</xdr:row>
      <xdr:rowOff>95250</xdr:rowOff>
    </xdr:from>
    <xdr:to>
      <xdr:col>15</xdr:col>
      <xdr:colOff>714375</xdr:colOff>
      <xdr:row>43</xdr:row>
      <xdr:rowOff>123825</xdr:rowOff>
    </xdr:to>
    <xdr:graphicFrame macro="">
      <xdr:nvGraphicFramePr>
        <xdr:cNvPr id="3296540" name="Chart 3100">
          <a:extLst>
            <a:ext uri="{FF2B5EF4-FFF2-40B4-BE49-F238E27FC236}">
              <a16:creationId xmlns:a16="http://schemas.microsoft.com/office/drawing/2014/main" id="{00000000-0008-0000-0300-00001C4D3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219075</xdr:colOff>
      <xdr:row>73</xdr:row>
      <xdr:rowOff>31750</xdr:rowOff>
    </xdr:from>
    <xdr:to>
      <xdr:col>15</xdr:col>
      <xdr:colOff>381000</xdr:colOff>
      <xdr:row>95</xdr:row>
      <xdr:rowOff>105833</xdr:rowOff>
    </xdr:to>
    <xdr:graphicFrame macro="">
      <xdr:nvGraphicFramePr>
        <xdr:cNvPr id="3296541" name="Chart 3101">
          <a:extLst>
            <a:ext uri="{FF2B5EF4-FFF2-40B4-BE49-F238E27FC236}">
              <a16:creationId xmlns:a16="http://schemas.microsoft.com/office/drawing/2014/main" id="{00000000-0008-0000-0300-00001D4D3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19</xdr:col>
      <xdr:colOff>219075</xdr:colOff>
      <xdr:row>89</xdr:row>
      <xdr:rowOff>28575</xdr:rowOff>
    </xdr:from>
    <xdr:to>
      <xdr:col>19</xdr:col>
      <xdr:colOff>314325</xdr:colOff>
      <xdr:row>90</xdr:row>
      <xdr:rowOff>56091</xdr:rowOff>
    </xdr:to>
    <xdr:sp macro="" textlink="">
      <xdr:nvSpPr>
        <xdr:cNvPr id="3296542" name="Text Box 3088">
          <a:extLst>
            <a:ext uri="{FF2B5EF4-FFF2-40B4-BE49-F238E27FC236}">
              <a16:creationId xmlns:a16="http://schemas.microsoft.com/office/drawing/2014/main" id="{00000000-0008-0000-0300-00001E4D3200}"/>
            </a:ext>
          </a:extLst>
        </xdr:cNvPr>
        <xdr:cNvSpPr txBox="1">
          <a:spLocks noChangeArrowheads="1"/>
        </xdr:cNvSpPr>
      </xdr:nvSpPr>
      <xdr:spPr bwMode="auto">
        <a:xfrm>
          <a:off x="17487900" y="152304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27</xdr:col>
      <xdr:colOff>219075</xdr:colOff>
      <xdr:row>90</xdr:row>
      <xdr:rowOff>28575</xdr:rowOff>
    </xdr:from>
    <xdr:ext cx="95250" cy="200025"/>
    <xdr:sp macro="" textlink="">
      <xdr:nvSpPr>
        <xdr:cNvPr id="8" name="Text Box 3088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17697450" y="15392400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219075</xdr:colOff>
      <xdr:row>89</xdr:row>
      <xdr:rowOff>28575</xdr:rowOff>
    </xdr:from>
    <xdr:ext cx="95250" cy="200025"/>
    <xdr:sp macro="" textlink="">
      <xdr:nvSpPr>
        <xdr:cNvPr id="9" name="Text Box 308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17697450" y="152304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219075</xdr:colOff>
      <xdr:row>86</xdr:row>
      <xdr:rowOff>28575</xdr:rowOff>
    </xdr:from>
    <xdr:ext cx="95250" cy="200025"/>
    <xdr:sp macro="" textlink="">
      <xdr:nvSpPr>
        <xdr:cNvPr id="10" name="Text Box 3088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31051500" y="152304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0.45347</cdr:x>
      <cdr:y>0.12561</cdr:y>
    </cdr:from>
    <cdr:to>
      <cdr:x>0.59862</cdr:x>
      <cdr:y>0.18851</cdr:y>
    </cdr:to>
    <cdr:sp macro="" textlink="">
      <cdr:nvSpPr>
        <cdr:cNvPr id="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29031" y="451601"/>
          <a:ext cx="1545695" cy="2261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Century Gothic" panose="020B0502020202020204" pitchFamily="34" charset="0"/>
              <a:cs typeface="Arial"/>
            </a:rPr>
            <a:t>TOTAL : 14</a:t>
          </a:r>
          <a:r>
            <a:rPr lang="en-US" sz="1100" b="1" i="0" strike="noStrike" baseline="0">
              <a:solidFill>
                <a:srgbClr val="000000"/>
              </a:solidFill>
              <a:latin typeface="Century Gothic" panose="020B0502020202020204" pitchFamily="34" charset="0"/>
              <a:cs typeface="Arial"/>
            </a:rPr>
            <a:t> 090</a:t>
          </a:r>
          <a:endParaRPr lang="en-US" sz="1100" b="1" i="0" strike="noStrike">
            <a:solidFill>
              <a:srgbClr val="000000"/>
            </a:solidFill>
            <a:latin typeface="Century Gothic" panose="020B0502020202020204" pitchFamily="34" charset="0"/>
            <a:cs typeface="Arial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0.44386</cdr:x>
      <cdr:y>0.08054</cdr:y>
    </cdr:from>
    <cdr:to>
      <cdr:x>0.59327</cdr:x>
      <cdr:y>0.14442</cdr:y>
    </cdr:to>
    <cdr:sp macro="" textlink="">
      <cdr:nvSpPr>
        <cdr:cNvPr id="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95562" y="306022"/>
          <a:ext cx="1546942" cy="2427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Century Gothic" panose="020B0502020202020204" pitchFamily="34" charset="0"/>
              <a:cs typeface="Arial"/>
            </a:rPr>
            <a:t>TOTAL</a:t>
          </a:r>
          <a:r>
            <a:rPr lang="en-US" sz="1100" b="1" i="0" strike="noStrike">
              <a:solidFill>
                <a:srgbClr val="000000"/>
              </a:solidFill>
              <a:latin typeface="Arial"/>
              <a:cs typeface="Arial"/>
            </a:rPr>
            <a:t> : 1</a:t>
          </a:r>
          <a:r>
            <a:rPr lang="en-US" sz="1100" b="1" i="0" strike="noStrike" baseline="0">
              <a:solidFill>
                <a:srgbClr val="000000"/>
              </a:solidFill>
              <a:latin typeface="Arial"/>
              <a:cs typeface="Arial"/>
            </a:rPr>
            <a:t> 224</a:t>
          </a:r>
          <a:endParaRPr lang="en-US" sz="1100" b="1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70</xdr:row>
      <xdr:rowOff>0</xdr:rowOff>
    </xdr:from>
    <xdr:ext cx="916405" cy="170560"/>
    <xdr:sp macro="" textlink="">
      <xdr:nvSpPr>
        <xdr:cNvPr id="46094" name="Text Box 1038">
          <a:extLst>
            <a:ext uri="{FF2B5EF4-FFF2-40B4-BE49-F238E27FC236}">
              <a16:creationId xmlns:a16="http://schemas.microsoft.com/office/drawing/2014/main" id="{00000000-0008-0000-0400-00000EB40000}"/>
            </a:ext>
          </a:extLst>
        </xdr:cNvPr>
        <xdr:cNvSpPr txBox="1">
          <a:spLocks noChangeArrowheads="1"/>
        </xdr:cNvSpPr>
      </xdr:nvSpPr>
      <xdr:spPr bwMode="auto">
        <a:xfrm>
          <a:off x="6638925" y="11839575"/>
          <a:ext cx="916405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TOTAL : 3  349</a:t>
          </a:r>
        </a:p>
      </xdr:txBody>
    </xdr:sp>
    <xdr:clientData/>
  </xdr:oneCellAnchor>
  <xdr:twoCellAnchor>
    <xdr:from>
      <xdr:col>1</xdr:col>
      <xdr:colOff>1438275</xdr:colOff>
      <xdr:row>64</xdr:row>
      <xdr:rowOff>114300</xdr:rowOff>
    </xdr:from>
    <xdr:to>
      <xdr:col>12</xdr:col>
      <xdr:colOff>1028700</xdr:colOff>
      <xdr:row>92</xdr:row>
      <xdr:rowOff>142875</xdr:rowOff>
    </xdr:to>
    <xdr:graphicFrame macro="">
      <xdr:nvGraphicFramePr>
        <xdr:cNvPr id="2094801" name="Chart 1041">
          <a:extLst>
            <a:ext uri="{FF2B5EF4-FFF2-40B4-BE49-F238E27FC236}">
              <a16:creationId xmlns:a16="http://schemas.microsoft.com/office/drawing/2014/main" id="{00000000-0008-0000-0400-0000D1F6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352425</xdr:colOff>
      <xdr:row>33</xdr:row>
      <xdr:rowOff>38100</xdr:rowOff>
    </xdr:from>
    <xdr:to>
      <xdr:col>14</xdr:col>
      <xdr:colOff>1095376</xdr:colOff>
      <xdr:row>61</xdr:row>
      <xdr:rowOff>104775</xdr:rowOff>
    </xdr:to>
    <xdr:graphicFrame macro="">
      <xdr:nvGraphicFramePr>
        <xdr:cNvPr id="2094802" name="Chart 1043">
          <a:extLst>
            <a:ext uri="{FF2B5EF4-FFF2-40B4-BE49-F238E27FC236}">
              <a16:creationId xmlns:a16="http://schemas.microsoft.com/office/drawing/2014/main" id="{00000000-0008-0000-0400-0000D2F6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161925</xdr:colOff>
      <xdr:row>33</xdr:row>
      <xdr:rowOff>57150</xdr:rowOff>
    </xdr:from>
    <xdr:to>
      <xdr:col>4</xdr:col>
      <xdr:colOff>200025</xdr:colOff>
      <xdr:row>61</xdr:row>
      <xdr:rowOff>114300</xdr:rowOff>
    </xdr:to>
    <xdr:graphicFrame macro="">
      <xdr:nvGraphicFramePr>
        <xdr:cNvPr id="2094803" name="Chart 1042">
          <a:extLst>
            <a:ext uri="{FF2B5EF4-FFF2-40B4-BE49-F238E27FC236}">
              <a16:creationId xmlns:a16="http://schemas.microsoft.com/office/drawing/2014/main" id="{00000000-0008-0000-0400-0000D3F6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0.4735</cdr:x>
      <cdr:y>0.08255</cdr:y>
    </cdr:from>
    <cdr:to>
      <cdr:x>0.62463</cdr:x>
      <cdr:y>0.14046</cdr:y>
    </cdr:to>
    <cdr:sp macro="" textlink="">
      <cdr:nvSpPr>
        <cdr:cNvPr id="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8525" y="336550"/>
          <a:ext cx="1502879" cy="2360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Arial"/>
              <a:cs typeface="Arial"/>
            </a:rPr>
            <a:t>TOTAL : 19</a:t>
          </a:r>
          <a:r>
            <a:rPr lang="en-US" sz="1100" b="1" i="0" strike="noStrike" baseline="0">
              <a:solidFill>
                <a:srgbClr val="000000"/>
              </a:solidFill>
              <a:latin typeface="Arial"/>
              <a:cs typeface="Arial"/>
            </a:rPr>
            <a:t> 594</a:t>
          </a:r>
          <a:endParaRPr lang="en-US" sz="1100" b="1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LIVETI\STD98\ANUARI~1\LASERJC5\P_INST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RO-1"/>
      <sheetName val="RES"/>
      <sheetName val="X_DEPA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M65"/>
  <sheetViews>
    <sheetView tabSelected="1" view="pageBreakPreview" zoomScaleNormal="100" zoomScaleSheetLayoutView="100" workbookViewId="0">
      <selection activeCell="B2" sqref="B2"/>
    </sheetView>
  </sheetViews>
  <sheetFormatPr baseColWidth="10" defaultRowHeight="13.5" x14ac:dyDescent="0.25"/>
  <cols>
    <col min="1" max="1" width="2" style="2" customWidth="1"/>
    <col min="2" max="2" width="23.85546875" style="2" customWidth="1"/>
    <col min="3" max="6" width="18.28515625" style="2" customWidth="1"/>
    <col min="7" max="7" width="3.42578125" style="2" customWidth="1"/>
    <col min="8" max="9" width="11.42578125" style="2"/>
    <col min="10" max="10" width="16.7109375" style="2" bestFit="1" customWidth="1"/>
    <col min="11" max="11" width="8.7109375" style="2" customWidth="1"/>
    <col min="12" max="12" width="6.5703125" style="2" customWidth="1"/>
    <col min="13" max="13" width="7.5703125" style="2" customWidth="1"/>
    <col min="14" max="16384" width="11.42578125" style="2"/>
  </cols>
  <sheetData>
    <row r="1" spans="1:12" ht="16.5" x14ac:dyDescent="0.3">
      <c r="A1" s="1" t="s">
        <v>145</v>
      </c>
      <c r="C1" s="3"/>
      <c r="D1" s="3"/>
      <c r="E1" s="3"/>
      <c r="F1" s="4"/>
      <c r="G1" s="4"/>
    </row>
    <row r="2" spans="1:12" x14ac:dyDescent="0.25">
      <c r="A2" s="4"/>
      <c r="B2" s="4"/>
      <c r="C2" s="4"/>
      <c r="D2" s="4"/>
      <c r="E2" s="4"/>
      <c r="F2" s="4"/>
      <c r="G2" s="4"/>
    </row>
    <row r="3" spans="1:12" s="54" customFormat="1" ht="16.5" customHeight="1" x14ac:dyDescent="0.2">
      <c r="A3" s="51"/>
      <c r="B3" s="5" t="s">
        <v>37</v>
      </c>
      <c r="C3" s="52" t="s">
        <v>41</v>
      </c>
      <c r="D3" s="52"/>
      <c r="E3" s="53"/>
      <c r="F3" s="5" t="s">
        <v>10</v>
      </c>
      <c r="G3" s="8"/>
    </row>
    <row r="4" spans="1:12" s="54" customFormat="1" ht="16.5" customHeight="1" x14ac:dyDescent="0.2">
      <c r="A4" s="51"/>
      <c r="B4" s="9"/>
      <c r="C4" s="55" t="s">
        <v>38</v>
      </c>
      <c r="D4" s="55" t="s">
        <v>39</v>
      </c>
      <c r="E4" s="56" t="s">
        <v>40</v>
      </c>
      <c r="F4" s="9"/>
      <c r="G4" s="8"/>
    </row>
    <row r="5" spans="1:12" x14ac:dyDescent="0.25">
      <c r="A5" s="4"/>
      <c r="B5" s="12" t="s">
        <v>16</v>
      </c>
      <c r="C5" s="13">
        <v>2177</v>
      </c>
      <c r="D5" s="14">
        <v>35</v>
      </c>
      <c r="E5" s="15">
        <v>227</v>
      </c>
      <c r="F5" s="16">
        <f>SUM(C5:E5)</f>
        <v>2439</v>
      </c>
      <c r="G5" s="17"/>
    </row>
    <row r="6" spans="1:12" x14ac:dyDescent="0.25">
      <c r="A6" s="4"/>
      <c r="B6" s="18"/>
      <c r="C6" s="19"/>
      <c r="D6" s="20"/>
      <c r="E6" s="20"/>
      <c r="F6" s="21"/>
      <c r="G6" s="17"/>
      <c r="H6" s="22"/>
      <c r="K6" s="23"/>
    </row>
    <row r="7" spans="1:12" x14ac:dyDescent="0.25">
      <c r="A7" s="4"/>
      <c r="B7" s="18" t="s">
        <v>17</v>
      </c>
      <c r="C7" s="19">
        <v>316</v>
      </c>
      <c r="D7" s="20">
        <v>576</v>
      </c>
      <c r="E7" s="20">
        <v>361</v>
      </c>
      <c r="F7" s="21">
        <f>SUM(C7:E7)</f>
        <v>1253</v>
      </c>
      <c r="G7" s="17"/>
      <c r="H7" s="22"/>
      <c r="K7" s="23"/>
    </row>
    <row r="8" spans="1:12" x14ac:dyDescent="0.25">
      <c r="A8" s="4"/>
      <c r="B8" s="18"/>
      <c r="C8" s="19"/>
      <c r="D8" s="20"/>
      <c r="E8" s="20"/>
      <c r="F8" s="21"/>
      <c r="G8" s="17"/>
      <c r="H8" s="22"/>
      <c r="K8" s="23"/>
    </row>
    <row r="9" spans="1:12" x14ac:dyDescent="0.25">
      <c r="A9" s="4"/>
      <c r="B9" s="18" t="s">
        <v>18</v>
      </c>
      <c r="C9" s="19">
        <v>3</v>
      </c>
      <c r="D9" s="20">
        <v>0</v>
      </c>
      <c r="E9" s="20">
        <v>2070</v>
      </c>
      <c r="F9" s="21">
        <f>SUM(C9:E9)</f>
        <v>2073</v>
      </c>
      <c r="G9" s="17"/>
      <c r="H9" s="22"/>
      <c r="K9" s="23"/>
    </row>
    <row r="10" spans="1:12" x14ac:dyDescent="0.25">
      <c r="A10" s="4"/>
      <c r="B10" s="18"/>
      <c r="C10" s="19"/>
      <c r="D10" s="20"/>
      <c r="E10" s="20"/>
      <c r="F10" s="21"/>
      <c r="G10" s="17"/>
      <c r="H10" s="22"/>
      <c r="K10" s="23"/>
    </row>
    <row r="11" spans="1:12" x14ac:dyDescent="0.25">
      <c r="A11" s="4"/>
      <c r="B11" s="18" t="s">
        <v>120</v>
      </c>
      <c r="C11" s="19">
        <v>229</v>
      </c>
      <c r="D11" s="20">
        <v>20</v>
      </c>
      <c r="E11" s="20">
        <v>1210</v>
      </c>
      <c r="F11" s="21">
        <f>SUM(C11:E11)</f>
        <v>1459</v>
      </c>
      <c r="G11" s="17"/>
      <c r="H11" s="22"/>
      <c r="K11" s="23"/>
    </row>
    <row r="12" spans="1:12" x14ac:dyDescent="0.25">
      <c r="A12" s="4"/>
      <c r="B12" s="18"/>
      <c r="C12" s="19"/>
      <c r="D12" s="20"/>
      <c r="E12" s="20"/>
      <c r="F12" s="21"/>
      <c r="G12" s="17"/>
      <c r="H12" s="22"/>
      <c r="K12" s="23"/>
    </row>
    <row r="13" spans="1:12" x14ac:dyDescent="0.25">
      <c r="A13" s="4"/>
      <c r="B13" s="18" t="s">
        <v>119</v>
      </c>
      <c r="C13" s="19">
        <v>1077</v>
      </c>
      <c r="D13" s="20">
        <v>209</v>
      </c>
      <c r="E13" s="20">
        <v>1399</v>
      </c>
      <c r="F13" s="21">
        <f>SUM(C13:E13)</f>
        <v>2685</v>
      </c>
      <c r="G13" s="17"/>
      <c r="H13" s="22"/>
      <c r="K13" s="23"/>
    </row>
    <row r="14" spans="1:12" x14ac:dyDescent="0.25">
      <c r="A14" s="4"/>
      <c r="B14" s="18"/>
      <c r="C14" s="19"/>
      <c r="D14" s="20"/>
      <c r="E14" s="20"/>
      <c r="F14" s="21"/>
      <c r="G14" s="17"/>
      <c r="H14" s="22"/>
      <c r="K14" s="23"/>
    </row>
    <row r="15" spans="1:12" x14ac:dyDescent="0.25">
      <c r="A15" s="4"/>
      <c r="B15" s="18" t="s">
        <v>121</v>
      </c>
      <c r="C15" s="19">
        <v>81</v>
      </c>
      <c r="D15" s="20">
        <v>14</v>
      </c>
      <c r="E15" s="20">
        <v>19</v>
      </c>
      <c r="F15" s="21">
        <f>SUM(C15:E15)</f>
        <v>114</v>
      </c>
      <c r="G15" s="17"/>
      <c r="H15" s="22"/>
      <c r="K15" s="23"/>
    </row>
    <row r="16" spans="1:12" x14ac:dyDescent="0.25">
      <c r="A16" s="4"/>
      <c r="B16" s="24"/>
      <c r="C16" s="25"/>
      <c r="D16" s="26"/>
      <c r="E16" s="26"/>
      <c r="F16" s="27"/>
      <c r="G16" s="17"/>
      <c r="H16" s="22"/>
      <c r="K16" s="23"/>
      <c r="L16" s="23"/>
    </row>
    <row r="17" spans="1:13" ht="12" customHeight="1" thickBot="1" x14ac:dyDescent="0.3">
      <c r="A17" s="4"/>
      <c r="B17" s="28"/>
      <c r="C17" s="13"/>
      <c r="D17" s="29"/>
      <c r="E17" s="29"/>
      <c r="F17" s="30"/>
      <c r="G17" s="31"/>
      <c r="H17" s="32"/>
      <c r="K17" s="23"/>
      <c r="L17" s="23"/>
    </row>
    <row r="18" spans="1:13" ht="15" thickTop="1" x14ac:dyDescent="0.25">
      <c r="A18" s="4"/>
      <c r="B18" s="33" t="s">
        <v>42</v>
      </c>
      <c r="C18" s="34">
        <f>+SUM(C5:C15)</f>
        <v>3883</v>
      </c>
      <c r="D18" s="35">
        <f>+SUM(D5:D15)</f>
        <v>854</v>
      </c>
      <c r="E18" s="36">
        <f>SUM(E5:E15)</f>
        <v>5286</v>
      </c>
      <c r="F18" s="37">
        <f>SUM(C18:E18)</f>
        <v>10023</v>
      </c>
      <c r="G18" s="38"/>
      <c r="H18" s="22"/>
      <c r="K18" s="23"/>
    </row>
    <row r="19" spans="1:13" ht="12" customHeight="1" x14ac:dyDescent="0.25">
      <c r="A19" s="4"/>
      <c r="B19" s="4"/>
      <c r="C19" s="39"/>
      <c r="D19" s="39"/>
      <c r="E19" s="39"/>
      <c r="F19" s="40"/>
      <c r="G19" s="40"/>
      <c r="H19" s="32"/>
      <c r="J19" s="41">
        <v>2023</v>
      </c>
      <c r="K19" s="41"/>
      <c r="L19" s="41"/>
      <c r="M19" s="41"/>
    </row>
    <row r="20" spans="1:13" ht="4.5" hidden="1" customHeight="1" thickBot="1" x14ac:dyDescent="0.3">
      <c r="A20" s="4"/>
      <c r="B20" s="4"/>
      <c r="C20" s="4"/>
      <c r="D20" s="4"/>
      <c r="E20" s="4"/>
      <c r="F20" s="4"/>
      <c r="G20" s="4"/>
      <c r="H20" s="32"/>
      <c r="J20" s="42"/>
      <c r="K20" s="43" t="e">
        <f>M20/$M$18*100</f>
        <v>#DIV/0!</v>
      </c>
      <c r="L20" s="42"/>
      <c r="M20" s="42"/>
    </row>
    <row r="21" spans="1:13" ht="17.25" customHeight="1" x14ac:dyDescent="0.25">
      <c r="A21" s="4"/>
      <c r="B21" s="4"/>
      <c r="C21" s="4"/>
      <c r="D21" s="4"/>
      <c r="E21" s="4"/>
      <c r="F21" s="4"/>
      <c r="G21" s="4"/>
      <c r="H21" s="44"/>
      <c r="J21" s="42" t="s">
        <v>16</v>
      </c>
      <c r="K21" s="45">
        <f t="shared" ref="K21:K27" si="0">M21/$M$27</f>
        <v>0.24334031727027836</v>
      </c>
      <c r="L21" s="46"/>
      <c r="M21" s="46">
        <f>+F5</f>
        <v>2439</v>
      </c>
    </row>
    <row r="22" spans="1:13" x14ac:dyDescent="0.25">
      <c r="A22" s="4"/>
      <c r="B22" s="4"/>
      <c r="C22" s="4"/>
      <c r="D22" s="4"/>
      <c r="E22" s="4"/>
      <c r="F22" s="4"/>
      <c r="G22" s="4"/>
      <c r="J22" s="42" t="s">
        <v>17</v>
      </c>
      <c r="K22" s="45">
        <f t="shared" si="0"/>
        <v>0.12501247131597326</v>
      </c>
      <c r="L22" s="46"/>
      <c r="M22" s="46">
        <f>+F7</f>
        <v>1253</v>
      </c>
    </row>
    <row r="23" spans="1:13" x14ac:dyDescent="0.25">
      <c r="A23" s="4"/>
      <c r="B23" s="4"/>
      <c r="C23" s="4"/>
      <c r="D23" s="4"/>
      <c r="E23" s="4"/>
      <c r="F23" s="4"/>
      <c r="G23" s="4"/>
      <c r="J23" s="42" t="s">
        <v>18</v>
      </c>
      <c r="K23" s="45">
        <f t="shared" si="0"/>
        <v>0.20682430410056868</v>
      </c>
      <c r="L23" s="46"/>
      <c r="M23" s="46">
        <f>+F9</f>
        <v>2073</v>
      </c>
    </row>
    <row r="24" spans="1:13" x14ac:dyDescent="0.25">
      <c r="A24" s="4"/>
      <c r="B24" s="4"/>
      <c r="C24" s="4"/>
      <c r="D24" s="4"/>
      <c r="E24" s="4"/>
      <c r="F24" s="4"/>
      <c r="G24" s="4"/>
      <c r="J24" s="42" t="s">
        <v>120</v>
      </c>
      <c r="K24" s="45">
        <f t="shared" si="0"/>
        <v>0.14556520003990822</v>
      </c>
      <c r="L24" s="42"/>
      <c r="M24" s="46">
        <f>+F11</f>
        <v>1459</v>
      </c>
    </row>
    <row r="25" spans="1:13" x14ac:dyDescent="0.25">
      <c r="A25" s="4"/>
      <c r="B25" s="4"/>
      <c r="C25" s="4"/>
      <c r="D25" s="4"/>
      <c r="E25" s="4"/>
      <c r="F25" s="4"/>
      <c r="G25" s="4"/>
      <c r="J25" s="42" t="s">
        <v>119</v>
      </c>
      <c r="K25" s="45">
        <f t="shared" si="0"/>
        <v>0.26788386710565698</v>
      </c>
      <c r="L25" s="42"/>
      <c r="M25" s="46">
        <f>+F13</f>
        <v>2685</v>
      </c>
    </row>
    <row r="26" spans="1:13" x14ac:dyDescent="0.25">
      <c r="A26" s="4"/>
      <c r="B26" s="4"/>
      <c r="C26" s="4"/>
      <c r="D26" s="4"/>
      <c r="E26" s="4"/>
      <c r="F26" s="4"/>
      <c r="G26" s="4"/>
      <c r="J26" s="42" t="s">
        <v>121</v>
      </c>
      <c r="K26" s="45">
        <f t="shared" si="0"/>
        <v>1.1373840167614486E-2</v>
      </c>
      <c r="L26" s="42"/>
      <c r="M26" s="46">
        <f>+F15</f>
        <v>114</v>
      </c>
    </row>
    <row r="27" spans="1:13" x14ac:dyDescent="0.25">
      <c r="A27" s="4"/>
      <c r="B27" s="4"/>
      <c r="C27" s="4"/>
      <c r="D27" s="4"/>
      <c r="E27" s="4"/>
      <c r="F27" s="4"/>
      <c r="G27" s="4"/>
      <c r="J27" s="42"/>
      <c r="K27" s="47">
        <f t="shared" si="0"/>
        <v>1</v>
      </c>
      <c r="L27" s="46"/>
      <c r="M27" s="46">
        <f>SUM(M21:M26)</f>
        <v>10023</v>
      </c>
    </row>
    <row r="28" spans="1:13" x14ac:dyDescent="0.25">
      <c r="A28" s="4"/>
      <c r="B28" s="4"/>
      <c r="C28" s="4"/>
      <c r="D28" s="4"/>
      <c r="E28" s="4"/>
      <c r="F28" s="4"/>
      <c r="G28" s="4"/>
    </row>
    <row r="29" spans="1:13" x14ac:dyDescent="0.25">
      <c r="A29" s="4"/>
      <c r="B29" s="4"/>
      <c r="C29" s="4"/>
      <c r="D29" s="4"/>
      <c r="E29" s="4"/>
      <c r="F29" s="4"/>
      <c r="G29" s="4"/>
    </row>
    <row r="30" spans="1:13" x14ac:dyDescent="0.25">
      <c r="A30" s="4"/>
      <c r="B30" s="4"/>
      <c r="C30" s="4"/>
      <c r="D30" s="4"/>
      <c r="E30" s="4"/>
      <c r="F30" s="4"/>
      <c r="G30" s="4"/>
    </row>
    <row r="31" spans="1:13" x14ac:dyDescent="0.25">
      <c r="A31" s="4"/>
      <c r="B31" s="4"/>
      <c r="C31" s="4"/>
      <c r="D31" s="4"/>
      <c r="E31" s="4"/>
      <c r="F31" s="4"/>
      <c r="G31" s="4"/>
    </row>
    <row r="32" spans="1:13" x14ac:dyDescent="0.25">
      <c r="A32" s="4"/>
      <c r="B32" s="4"/>
      <c r="C32" s="4"/>
      <c r="D32" s="4"/>
      <c r="E32" s="4"/>
      <c r="F32" s="4"/>
      <c r="G32" s="4"/>
    </row>
    <row r="33" spans="1:7" x14ac:dyDescent="0.25">
      <c r="A33" s="4"/>
      <c r="B33" s="4"/>
      <c r="C33" s="4"/>
      <c r="D33" s="4"/>
      <c r="E33" s="4"/>
      <c r="F33" s="4"/>
      <c r="G33" s="4"/>
    </row>
    <row r="34" spans="1:7" x14ac:dyDescent="0.25">
      <c r="A34" s="4"/>
      <c r="B34" s="4"/>
      <c r="C34" s="4"/>
      <c r="D34" s="4"/>
      <c r="E34" s="4"/>
      <c r="F34" s="4"/>
      <c r="G34" s="4"/>
    </row>
    <row r="35" spans="1:7" x14ac:dyDescent="0.25">
      <c r="A35" s="4"/>
      <c r="B35" s="4"/>
      <c r="C35" s="4"/>
      <c r="D35" s="4"/>
      <c r="E35" s="4"/>
      <c r="F35" s="4"/>
      <c r="G35" s="4"/>
    </row>
    <row r="36" spans="1:7" x14ac:dyDescent="0.25">
      <c r="A36" s="4"/>
      <c r="B36" s="4"/>
      <c r="C36" s="4"/>
      <c r="D36" s="4"/>
      <c r="E36" s="4"/>
      <c r="F36" s="4"/>
      <c r="G36" s="4"/>
    </row>
    <row r="37" spans="1:7" x14ac:dyDescent="0.25">
      <c r="A37" s="4"/>
      <c r="B37" s="4"/>
      <c r="C37" s="4"/>
      <c r="D37" s="4"/>
      <c r="E37" s="4"/>
      <c r="F37" s="4"/>
      <c r="G37" s="4"/>
    </row>
    <row r="38" spans="1:7" x14ac:dyDescent="0.25">
      <c r="A38" s="4"/>
      <c r="B38" s="4"/>
      <c r="C38" s="4"/>
      <c r="D38" s="4"/>
      <c r="E38" s="4"/>
      <c r="F38" s="4"/>
      <c r="G38" s="4"/>
    </row>
    <row r="39" spans="1:7" x14ac:dyDescent="0.25">
      <c r="A39" s="4"/>
      <c r="B39" s="4"/>
      <c r="C39" s="4"/>
      <c r="D39" s="4"/>
      <c r="E39" s="4"/>
      <c r="F39" s="4"/>
      <c r="G39" s="4"/>
    </row>
    <row r="40" spans="1:7" x14ac:dyDescent="0.25">
      <c r="A40" s="48"/>
      <c r="B40" s="48"/>
      <c r="C40" s="48"/>
      <c r="D40" s="48"/>
      <c r="E40" s="48"/>
      <c r="F40" s="48"/>
      <c r="G40" s="4"/>
    </row>
    <row r="41" spans="1:7" ht="16.5" x14ac:dyDescent="0.3">
      <c r="A41" s="49" t="s">
        <v>171</v>
      </c>
      <c r="C41" s="3"/>
      <c r="D41" s="3"/>
      <c r="E41" s="3"/>
      <c r="F41" s="4"/>
    </row>
    <row r="42" spans="1:7" x14ac:dyDescent="0.25">
      <c r="A42" s="48"/>
      <c r="B42" s="4"/>
      <c r="C42" s="4"/>
      <c r="D42" s="4"/>
      <c r="E42" s="4"/>
      <c r="F42" s="4"/>
    </row>
    <row r="43" spans="1:7" ht="15" customHeight="1" x14ac:dyDescent="0.25">
      <c r="A43" s="48"/>
      <c r="B43" s="5" t="s">
        <v>37</v>
      </c>
      <c r="C43" s="6" t="s">
        <v>41</v>
      </c>
      <c r="D43" s="6"/>
      <c r="E43" s="7"/>
      <c r="F43" s="5" t="s">
        <v>10</v>
      </c>
    </row>
    <row r="44" spans="1:7" ht="15" customHeight="1" x14ac:dyDescent="0.25">
      <c r="A44" s="48"/>
      <c r="B44" s="9"/>
      <c r="C44" s="10" t="s">
        <v>38</v>
      </c>
      <c r="D44" s="10" t="s">
        <v>39</v>
      </c>
      <c r="E44" s="11" t="s">
        <v>40</v>
      </c>
      <c r="F44" s="9"/>
    </row>
    <row r="45" spans="1:7" x14ac:dyDescent="0.25">
      <c r="A45" s="48"/>
      <c r="B45" s="12" t="s">
        <v>16</v>
      </c>
      <c r="C45" s="13">
        <v>3214</v>
      </c>
      <c r="D45" s="14">
        <v>0</v>
      </c>
      <c r="E45" s="15">
        <v>134</v>
      </c>
      <c r="F45" s="16">
        <f>SUM(C45:E45)</f>
        <v>3348</v>
      </c>
    </row>
    <row r="46" spans="1:7" x14ac:dyDescent="0.25">
      <c r="A46" s="48"/>
      <c r="B46" s="18"/>
      <c r="C46" s="19"/>
      <c r="D46" s="20"/>
      <c r="E46" s="20"/>
      <c r="F46" s="21"/>
    </row>
    <row r="47" spans="1:7" x14ac:dyDescent="0.25">
      <c r="A47" s="48"/>
      <c r="B47" s="18" t="s">
        <v>17</v>
      </c>
      <c r="C47" s="19">
        <v>213</v>
      </c>
      <c r="D47" s="20">
        <v>274</v>
      </c>
      <c r="E47" s="20">
        <v>541</v>
      </c>
      <c r="F47" s="21">
        <f>SUM(C47:E47)</f>
        <v>1028</v>
      </c>
    </row>
    <row r="48" spans="1:7" x14ac:dyDescent="0.25">
      <c r="A48" s="48"/>
      <c r="B48" s="18"/>
      <c r="C48" s="19"/>
      <c r="D48" s="20"/>
      <c r="E48" s="20"/>
      <c r="F48" s="21"/>
    </row>
    <row r="49" spans="1:6" x14ac:dyDescent="0.25">
      <c r="A49" s="48"/>
      <c r="B49" s="18" t="s">
        <v>18</v>
      </c>
      <c r="C49" s="19">
        <v>0</v>
      </c>
      <c r="D49" s="20">
        <v>0</v>
      </c>
      <c r="E49" s="20">
        <v>9822</v>
      </c>
      <c r="F49" s="21">
        <f>SUM(C49:E49)</f>
        <v>9822</v>
      </c>
    </row>
    <row r="50" spans="1:6" x14ac:dyDescent="0.25">
      <c r="A50" s="48"/>
      <c r="B50" s="18"/>
      <c r="C50" s="19"/>
      <c r="D50" s="20"/>
      <c r="E50" s="20"/>
      <c r="F50" s="21"/>
    </row>
    <row r="51" spans="1:6" x14ac:dyDescent="0.25">
      <c r="A51" s="48"/>
      <c r="B51" s="18" t="s">
        <v>120</v>
      </c>
      <c r="C51" s="19">
        <v>7</v>
      </c>
      <c r="D51" s="20">
        <v>0</v>
      </c>
      <c r="E51" s="20">
        <v>2804</v>
      </c>
      <c r="F51" s="21">
        <f>SUM(C51:E51)</f>
        <v>2811</v>
      </c>
    </row>
    <row r="52" spans="1:6" x14ac:dyDescent="0.25">
      <c r="A52" s="48"/>
      <c r="B52" s="18"/>
      <c r="C52" s="19"/>
      <c r="D52" s="20"/>
      <c r="E52" s="20"/>
      <c r="F52" s="21"/>
    </row>
    <row r="53" spans="1:6" x14ac:dyDescent="0.25">
      <c r="A53" s="48"/>
      <c r="B53" s="18" t="s">
        <v>119</v>
      </c>
      <c r="C53" s="19">
        <v>210</v>
      </c>
      <c r="D53" s="20">
        <v>29</v>
      </c>
      <c r="E53" s="20">
        <v>444</v>
      </c>
      <c r="F53" s="21">
        <f>SUM(C53:E53)</f>
        <v>683</v>
      </c>
    </row>
    <row r="54" spans="1:6" x14ac:dyDescent="0.25">
      <c r="A54" s="48"/>
      <c r="B54" s="18"/>
      <c r="C54" s="19"/>
      <c r="D54" s="20"/>
      <c r="E54" s="20"/>
      <c r="F54" s="21"/>
    </row>
    <row r="55" spans="1:6" x14ac:dyDescent="0.25">
      <c r="A55" s="48"/>
      <c r="B55" s="18" t="s">
        <v>121</v>
      </c>
      <c r="C55" s="19">
        <v>794</v>
      </c>
      <c r="D55" s="20">
        <v>67</v>
      </c>
      <c r="E55" s="20">
        <v>563</v>
      </c>
      <c r="F55" s="21">
        <f>SUM(C55:E55)</f>
        <v>1424</v>
      </c>
    </row>
    <row r="56" spans="1:6" x14ac:dyDescent="0.25">
      <c r="A56" s="48"/>
      <c r="B56" s="24"/>
      <c r="C56" s="25"/>
      <c r="D56" s="26"/>
      <c r="E56" s="26"/>
      <c r="F56" s="27"/>
    </row>
    <row r="57" spans="1:6" ht="14.25" thickBot="1" x14ac:dyDescent="0.3">
      <c r="A57" s="48"/>
      <c r="B57" s="28"/>
      <c r="C57" s="28"/>
      <c r="D57" s="28"/>
      <c r="E57" s="28"/>
      <c r="F57" s="50"/>
    </row>
    <row r="58" spans="1:6" ht="15" thickTop="1" x14ac:dyDescent="0.25">
      <c r="A58" s="48"/>
      <c r="B58" s="33" t="s">
        <v>42</v>
      </c>
      <c r="C58" s="34">
        <f>+SUM(C45:C55)</f>
        <v>4438</v>
      </c>
      <c r="D58" s="35">
        <f>+SUM(D45:D55)</f>
        <v>370</v>
      </c>
      <c r="E58" s="36">
        <f>SUM(E45:E55)</f>
        <v>14308</v>
      </c>
      <c r="F58" s="37">
        <f>SUM(C58:E58)</f>
        <v>19116</v>
      </c>
    </row>
    <row r="59" spans="1:6" x14ac:dyDescent="0.25">
      <c r="A59" s="48"/>
      <c r="B59" s="4"/>
      <c r="C59" s="39"/>
      <c r="D59" s="39"/>
      <c r="E59" s="39"/>
      <c r="F59" s="40"/>
    </row>
    <row r="60" spans="1:6" x14ac:dyDescent="0.25">
      <c r="A60" s="48"/>
      <c r="B60" s="4"/>
      <c r="C60" s="4"/>
      <c r="D60" s="4"/>
      <c r="E60" s="4"/>
      <c r="F60" s="4"/>
    </row>
    <row r="61" spans="1:6" x14ac:dyDescent="0.25">
      <c r="A61" s="48"/>
      <c r="B61" s="48"/>
      <c r="C61" s="48"/>
      <c r="D61" s="48"/>
      <c r="E61" s="48"/>
      <c r="F61" s="48"/>
    </row>
    <row r="62" spans="1:6" x14ac:dyDescent="0.25">
      <c r="A62" s="48"/>
      <c r="B62" s="48"/>
      <c r="C62" s="48"/>
      <c r="D62" s="48"/>
      <c r="E62" s="48"/>
      <c r="F62" s="48"/>
    </row>
    <row r="63" spans="1:6" x14ac:dyDescent="0.25">
      <c r="A63" s="48"/>
      <c r="B63" s="48"/>
      <c r="C63" s="48"/>
      <c r="D63" s="48"/>
      <c r="E63" s="48"/>
      <c r="F63" s="48"/>
    </row>
    <row r="64" spans="1:6" x14ac:dyDescent="0.25">
      <c r="A64" s="48"/>
      <c r="B64" s="48"/>
      <c r="C64" s="48"/>
      <c r="D64" s="48"/>
      <c r="E64" s="48"/>
      <c r="F64" s="48"/>
    </row>
    <row r="65" spans="1:6" x14ac:dyDescent="0.25">
      <c r="A65" s="48"/>
      <c r="B65" s="48"/>
      <c r="C65" s="48"/>
      <c r="D65" s="48"/>
      <c r="E65" s="48"/>
      <c r="F65" s="48"/>
    </row>
  </sheetData>
  <mergeCells count="7">
    <mergeCell ref="C3:E3"/>
    <mergeCell ref="F3:F4"/>
    <mergeCell ref="B3:B4"/>
    <mergeCell ref="J19:M19"/>
    <mergeCell ref="B43:B44"/>
    <mergeCell ref="C43:E43"/>
    <mergeCell ref="F43:F44"/>
  </mergeCells>
  <phoneticPr fontId="0" type="noConversion"/>
  <printOptions horizontalCentered="1"/>
  <pageMargins left="0.78740157480314965" right="0.78740157480314965" top="0.78740157480314965" bottom="0.78740157480314965" header="0" footer="0"/>
  <pageSetup paperSize="9" scale="8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0">
    <pageSetUpPr fitToPage="1"/>
  </sheetPr>
  <dimension ref="A1:M56"/>
  <sheetViews>
    <sheetView view="pageBreakPreview" zoomScale="90" zoomScaleNormal="130" zoomScaleSheetLayoutView="90" workbookViewId="0">
      <selection activeCell="I42" sqref="I42"/>
    </sheetView>
  </sheetViews>
  <sheetFormatPr baseColWidth="10" defaultRowHeight="13.5" x14ac:dyDescent="0.25"/>
  <cols>
    <col min="1" max="1" width="2" style="48" customWidth="1"/>
    <col min="2" max="2" width="24.7109375" style="2" customWidth="1"/>
    <col min="3" max="6" width="18.42578125" style="2" customWidth="1"/>
    <col min="7" max="7" width="3.42578125" style="2" customWidth="1"/>
    <col min="8" max="10" width="11.42578125" style="2"/>
    <col min="11" max="11" width="8.7109375" style="2" customWidth="1"/>
    <col min="12" max="12" width="6.5703125" style="2" customWidth="1"/>
    <col min="13" max="13" width="7.5703125" style="2" customWidth="1"/>
    <col min="14" max="14" width="11.42578125" style="2" customWidth="1"/>
    <col min="15" max="15" width="19.140625" style="2" bestFit="1" customWidth="1"/>
    <col min="16" max="18" width="19" style="2" bestFit="1" customWidth="1"/>
    <col min="19" max="19" width="11" style="2" customWidth="1"/>
    <col min="20" max="20" width="11.5703125" style="2" bestFit="1" customWidth="1"/>
    <col min="21" max="16384" width="11.42578125" style="2"/>
  </cols>
  <sheetData>
    <row r="1" spans="2:13" x14ac:dyDescent="0.25">
      <c r="B1" s="4"/>
      <c r="C1" s="4"/>
      <c r="D1" s="4"/>
      <c r="E1" s="4"/>
      <c r="F1" s="4"/>
      <c r="G1" s="4"/>
    </row>
    <row r="2" spans="2:13" x14ac:dyDescent="0.25">
      <c r="B2" s="4"/>
      <c r="C2" s="4"/>
      <c r="D2" s="4"/>
      <c r="E2" s="4"/>
      <c r="F2" s="4"/>
      <c r="G2" s="4"/>
    </row>
    <row r="3" spans="2:13" x14ac:dyDescent="0.25">
      <c r="B3" s="4"/>
      <c r="C3" s="4"/>
      <c r="D3" s="4"/>
      <c r="E3" s="4"/>
      <c r="F3" s="4"/>
      <c r="G3" s="4"/>
    </row>
    <row r="4" spans="2:13" x14ac:dyDescent="0.25">
      <c r="B4" s="4"/>
      <c r="C4" s="4"/>
      <c r="D4" s="4"/>
      <c r="E4" s="4"/>
      <c r="F4" s="4"/>
      <c r="G4" s="4"/>
    </row>
    <row r="5" spans="2:13" x14ac:dyDescent="0.25">
      <c r="B5" s="4"/>
      <c r="C5" s="4"/>
      <c r="D5" s="4"/>
      <c r="E5" s="4"/>
      <c r="F5" s="4"/>
      <c r="G5" s="4"/>
    </row>
    <row r="6" spans="2:13" x14ac:dyDescent="0.25">
      <c r="B6" s="4"/>
      <c r="C6" s="4"/>
      <c r="D6" s="4"/>
      <c r="E6" s="4"/>
      <c r="F6" s="4"/>
      <c r="G6" s="4"/>
      <c r="J6" s="42" t="s">
        <v>16</v>
      </c>
      <c r="K6" s="45">
        <f t="shared" ref="K6:K11" si="0">+(M6/$M$12)</f>
        <v>0.1751412429378531</v>
      </c>
      <c r="M6" s="46">
        <f>+'6.1 y 6.2'!F45</f>
        <v>3348</v>
      </c>
    </row>
    <row r="7" spans="2:13" x14ac:dyDescent="0.25">
      <c r="B7" s="4"/>
      <c r="C7" s="4"/>
      <c r="D7" s="4"/>
      <c r="E7" s="4"/>
      <c r="F7" s="4"/>
      <c r="G7" s="4"/>
      <c r="J7" s="42" t="s">
        <v>17</v>
      </c>
      <c r="K7" s="45">
        <f t="shared" si="0"/>
        <v>5.3776940782590502E-2</v>
      </c>
      <c r="L7" s="46"/>
      <c r="M7" s="46">
        <f>+'6.1 y 6.2'!F47</f>
        <v>1028</v>
      </c>
    </row>
    <row r="8" spans="2:13" x14ac:dyDescent="0.25">
      <c r="B8" s="4"/>
      <c r="C8" s="4"/>
      <c r="D8" s="4"/>
      <c r="E8" s="4"/>
      <c r="F8" s="4"/>
      <c r="G8" s="4"/>
      <c r="J8" s="42" t="s">
        <v>18</v>
      </c>
      <c r="K8" s="45">
        <f t="shared" si="0"/>
        <v>0.51381042059008164</v>
      </c>
      <c r="L8" s="46"/>
      <c r="M8" s="46">
        <f>+'6.1 y 6.2'!F49</f>
        <v>9822</v>
      </c>
    </row>
    <row r="9" spans="2:13" x14ac:dyDescent="0.25">
      <c r="B9" s="4"/>
      <c r="C9" s="4"/>
      <c r="D9" s="4"/>
      <c r="E9" s="4"/>
      <c r="F9" s="4"/>
      <c r="G9" s="4"/>
      <c r="J9" s="42" t="s">
        <v>120</v>
      </c>
      <c r="K9" s="45">
        <f t="shared" si="0"/>
        <v>0.14704959196484621</v>
      </c>
      <c r="L9" s="42"/>
      <c r="M9" s="46">
        <f>+'6.1 y 6.2'!F51</f>
        <v>2811</v>
      </c>
    </row>
    <row r="10" spans="2:13" x14ac:dyDescent="0.25">
      <c r="B10" s="4"/>
      <c r="C10" s="4"/>
      <c r="D10" s="4"/>
      <c r="E10" s="4"/>
      <c r="F10" s="4"/>
      <c r="G10" s="4"/>
      <c r="J10" s="42" t="s">
        <v>119</v>
      </c>
      <c r="K10" s="45">
        <f t="shared" si="0"/>
        <v>3.5729232056915673E-2</v>
      </c>
      <c r="L10" s="42"/>
      <c r="M10" s="46">
        <f>+'6.1 y 6.2'!F53</f>
        <v>683</v>
      </c>
    </row>
    <row r="11" spans="2:13" x14ac:dyDescent="0.25">
      <c r="B11" s="4"/>
      <c r="C11" s="4"/>
      <c r="D11" s="4"/>
      <c r="E11" s="4"/>
      <c r="F11" s="4"/>
      <c r="G11" s="4"/>
      <c r="J11" s="42" t="s">
        <v>121</v>
      </c>
      <c r="K11" s="45">
        <f t="shared" si="0"/>
        <v>7.4492571667712906E-2</v>
      </c>
      <c r="L11" s="42"/>
      <c r="M11" s="46">
        <f>+'6.1 y 6.2'!F55</f>
        <v>1424</v>
      </c>
    </row>
    <row r="12" spans="2:13" x14ac:dyDescent="0.25">
      <c r="B12" s="4"/>
      <c r="C12" s="4"/>
      <c r="D12" s="4"/>
      <c r="E12" s="4"/>
      <c r="F12" s="4"/>
      <c r="G12" s="4"/>
      <c r="J12" s="42"/>
      <c r="K12" s="45">
        <f>SUM(K6:K11)</f>
        <v>1</v>
      </c>
      <c r="L12" s="46"/>
      <c r="M12" s="46">
        <f>SUM(M6:M11)</f>
        <v>19116</v>
      </c>
    </row>
    <row r="13" spans="2:13" x14ac:dyDescent="0.25">
      <c r="B13" s="4"/>
      <c r="C13" s="4"/>
      <c r="D13" s="4"/>
      <c r="E13" s="4"/>
      <c r="F13" s="4"/>
      <c r="G13" s="4"/>
    </row>
    <row r="14" spans="2:13" x14ac:dyDescent="0.25">
      <c r="B14" s="4"/>
      <c r="C14" s="4"/>
      <c r="D14" s="4"/>
      <c r="E14" s="4"/>
      <c r="F14" s="4"/>
      <c r="G14" s="4"/>
    </row>
    <row r="15" spans="2:13" x14ac:dyDescent="0.25">
      <c r="B15" s="4"/>
      <c r="C15" s="4"/>
      <c r="D15" s="4"/>
      <c r="E15" s="4"/>
      <c r="F15" s="4"/>
      <c r="G15" s="4"/>
    </row>
    <row r="16" spans="2:13" x14ac:dyDescent="0.25">
      <c r="B16" s="4"/>
      <c r="C16" s="4"/>
      <c r="D16" s="4"/>
      <c r="E16" s="4"/>
      <c r="F16" s="4"/>
      <c r="G16" s="4"/>
    </row>
    <row r="17" spans="1:8" x14ac:dyDescent="0.25">
      <c r="B17" s="4"/>
      <c r="C17" s="4"/>
      <c r="D17" s="4"/>
      <c r="E17" s="4"/>
      <c r="F17" s="4"/>
      <c r="G17" s="4"/>
    </row>
    <row r="18" spans="1:8" x14ac:dyDescent="0.25">
      <c r="B18" s="4"/>
      <c r="C18" s="4"/>
      <c r="D18" s="4"/>
      <c r="E18" s="4"/>
      <c r="F18" s="4"/>
      <c r="G18" s="4"/>
    </row>
    <row r="19" spans="1:8" x14ac:dyDescent="0.25">
      <c r="B19" s="4"/>
      <c r="C19" s="4"/>
      <c r="D19" s="4"/>
      <c r="E19" s="4"/>
      <c r="F19" s="4"/>
      <c r="G19" s="4"/>
      <c r="H19" s="4"/>
    </row>
    <row r="20" spans="1:8" x14ac:dyDescent="0.25">
      <c r="B20" s="4"/>
      <c r="C20" s="4"/>
      <c r="D20" s="4"/>
      <c r="E20" s="4"/>
      <c r="F20" s="4"/>
      <c r="G20" s="4"/>
      <c r="H20" s="4"/>
    </row>
    <row r="21" spans="1:8" x14ac:dyDescent="0.25">
      <c r="B21" s="4"/>
      <c r="C21" s="4"/>
      <c r="D21" s="4"/>
      <c r="E21" s="4"/>
      <c r="F21" s="4"/>
      <c r="G21" s="4"/>
      <c r="H21" s="4"/>
    </row>
    <row r="22" spans="1:8" ht="16.5" x14ac:dyDescent="0.3">
      <c r="A22" s="49" t="s">
        <v>184</v>
      </c>
      <c r="B22" s="4"/>
      <c r="D22" s="3"/>
      <c r="E22" s="3"/>
      <c r="F22" s="3"/>
      <c r="G22" s="4"/>
      <c r="H22" s="4"/>
    </row>
    <row r="23" spans="1:8" ht="14.25" thickBot="1" x14ac:dyDescent="0.3">
      <c r="B23" s="4"/>
      <c r="C23" s="4"/>
      <c r="D23" s="4"/>
      <c r="E23" s="4"/>
      <c r="F23" s="4"/>
      <c r="G23" s="4"/>
      <c r="H23" s="4"/>
    </row>
    <row r="24" spans="1:8" x14ac:dyDescent="0.25">
      <c r="B24" s="57" t="s">
        <v>142</v>
      </c>
      <c r="C24" s="58" t="s">
        <v>41</v>
      </c>
      <c r="D24" s="59"/>
      <c r="E24" s="60"/>
      <c r="F24" s="61" t="s">
        <v>10</v>
      </c>
      <c r="G24" s="8"/>
    </row>
    <row r="25" spans="1:8" ht="12" customHeight="1" x14ac:dyDescent="0.25">
      <c r="B25" s="62"/>
      <c r="C25" s="10" t="s">
        <v>38</v>
      </c>
      <c r="D25" s="10" t="s">
        <v>39</v>
      </c>
      <c r="E25" s="11" t="s">
        <v>40</v>
      </c>
      <c r="F25" s="63"/>
      <c r="G25" s="8"/>
    </row>
    <row r="26" spans="1:8" s="54" customFormat="1" ht="19.5" customHeight="1" x14ac:dyDescent="0.2">
      <c r="A26" s="64"/>
      <c r="B26" s="65" t="s">
        <v>143</v>
      </c>
      <c r="C26" s="66">
        <v>3883</v>
      </c>
      <c r="D26" s="67">
        <v>854</v>
      </c>
      <c r="E26" s="67">
        <v>5286</v>
      </c>
      <c r="F26" s="68">
        <f>SUM(C26:E26)</f>
        <v>10023</v>
      </c>
      <c r="G26" s="69"/>
    </row>
    <row r="27" spans="1:8" s="54" customFormat="1" ht="19.5" customHeight="1" x14ac:dyDescent="0.2">
      <c r="A27" s="64"/>
      <c r="B27" s="70"/>
      <c r="C27" s="66"/>
      <c r="D27" s="67"/>
      <c r="E27" s="67"/>
      <c r="F27" s="71">
        <f>+F26/$F$31</f>
        <v>0.34397199629362712</v>
      </c>
      <c r="G27" s="69"/>
    </row>
    <row r="28" spans="1:8" s="54" customFormat="1" ht="19.5" customHeight="1" x14ac:dyDescent="0.2">
      <c r="A28" s="64"/>
      <c r="B28" s="70" t="s">
        <v>144</v>
      </c>
      <c r="C28" s="66">
        <v>4438</v>
      </c>
      <c r="D28" s="67">
        <v>370</v>
      </c>
      <c r="E28" s="67">
        <v>14308</v>
      </c>
      <c r="F28" s="72">
        <f>SUM(C28:E28)</f>
        <v>19116</v>
      </c>
      <c r="G28" s="69"/>
      <c r="H28" s="73"/>
    </row>
    <row r="29" spans="1:8" s="54" customFormat="1" ht="19.5" customHeight="1" x14ac:dyDescent="0.2">
      <c r="A29" s="64"/>
      <c r="B29" s="70"/>
      <c r="C29" s="66"/>
      <c r="D29" s="67"/>
      <c r="E29" s="67"/>
      <c r="F29" s="71">
        <f>+F28/$F$31</f>
        <v>0.65602800370637293</v>
      </c>
      <c r="G29" s="69"/>
      <c r="H29" s="73"/>
    </row>
    <row r="30" spans="1:8" ht="12" customHeight="1" thickBot="1" x14ac:dyDescent="0.3">
      <c r="B30" s="74"/>
      <c r="C30" s="75">
        <f>+C31/$F$31</f>
        <v>0.28556230481485295</v>
      </c>
      <c r="D30" s="75">
        <f t="shared" ref="D30:E30" si="1">+D31/$F$31</f>
        <v>4.2005559559353443E-2</v>
      </c>
      <c r="E30" s="75">
        <f t="shared" si="1"/>
        <v>0.67243213562579363</v>
      </c>
      <c r="F30" s="76"/>
      <c r="G30" s="77"/>
      <c r="H30" s="32"/>
    </row>
    <row r="31" spans="1:8" ht="18.75" customHeight="1" thickTop="1" thickBot="1" x14ac:dyDescent="0.3">
      <c r="B31" s="78" t="s">
        <v>42</v>
      </c>
      <c r="C31" s="79">
        <f>+SUM(C26:C28)</f>
        <v>8321</v>
      </c>
      <c r="D31" s="80">
        <f>+SUM(D26:D28)</f>
        <v>1224</v>
      </c>
      <c r="E31" s="81">
        <f>SUM(E26:E28)</f>
        <v>19594</v>
      </c>
      <c r="F31" s="82">
        <f>SUM(C31:E31)</f>
        <v>29139</v>
      </c>
      <c r="G31" s="83"/>
      <c r="H31" s="22"/>
    </row>
    <row r="32" spans="1:8" x14ac:dyDescent="0.25">
      <c r="B32" s="48"/>
      <c r="C32" s="84"/>
      <c r="D32" s="84"/>
      <c r="E32" s="84"/>
      <c r="F32" s="85"/>
      <c r="G32" s="85"/>
      <c r="H32" s="32"/>
    </row>
    <row r="33" spans="2:8" x14ac:dyDescent="0.25">
      <c r="B33" s="48"/>
      <c r="C33" s="84"/>
      <c r="D33" s="84"/>
      <c r="E33" s="84"/>
      <c r="F33" s="85"/>
      <c r="G33" s="85"/>
      <c r="H33" s="32"/>
    </row>
    <row r="34" spans="2:8" x14ac:dyDescent="0.25">
      <c r="B34" s="48"/>
      <c r="C34" s="84"/>
      <c r="D34" s="84"/>
      <c r="E34" s="84"/>
      <c r="F34" s="85"/>
      <c r="G34" s="85"/>
      <c r="H34" s="32"/>
    </row>
    <row r="35" spans="2:8" x14ac:dyDescent="0.25">
      <c r="B35" s="48"/>
      <c r="C35" s="84"/>
      <c r="D35" s="84"/>
      <c r="E35" s="84"/>
      <c r="F35" s="85"/>
      <c r="G35" s="85"/>
      <c r="H35" s="32"/>
    </row>
    <row r="36" spans="2:8" x14ac:dyDescent="0.25">
      <c r="B36" s="48"/>
      <c r="C36" s="84"/>
      <c r="D36" s="84"/>
      <c r="E36" s="84"/>
      <c r="F36" s="85"/>
      <c r="G36" s="85"/>
      <c r="H36" s="32"/>
    </row>
    <row r="37" spans="2:8" ht="17.25" customHeight="1" x14ac:dyDescent="0.25">
      <c r="B37" s="48"/>
      <c r="C37" s="48"/>
      <c r="D37" s="48"/>
      <c r="E37" s="48"/>
      <c r="F37" s="48"/>
      <c r="G37" s="48"/>
      <c r="H37" s="44"/>
    </row>
    <row r="38" spans="2:8" x14ac:dyDescent="0.25">
      <c r="B38" s="48"/>
      <c r="C38" s="48"/>
      <c r="D38" s="48"/>
      <c r="E38" s="48"/>
      <c r="F38" s="48"/>
      <c r="G38" s="48"/>
    </row>
    <row r="39" spans="2:8" x14ac:dyDescent="0.25">
      <c r="B39" s="48"/>
      <c r="C39" s="48"/>
      <c r="D39" s="48"/>
      <c r="E39" s="48"/>
      <c r="F39" s="48"/>
      <c r="G39" s="48"/>
    </row>
    <row r="40" spans="2:8" x14ac:dyDescent="0.25">
      <c r="B40" s="48"/>
      <c r="C40" s="48"/>
      <c r="D40" s="48"/>
      <c r="E40" s="48"/>
      <c r="F40" s="48"/>
      <c r="G40" s="48"/>
    </row>
    <row r="41" spans="2:8" x14ac:dyDescent="0.25">
      <c r="B41" s="48"/>
      <c r="C41" s="48"/>
      <c r="D41" s="48"/>
      <c r="E41" s="48"/>
      <c r="F41" s="48"/>
      <c r="G41" s="48"/>
    </row>
    <row r="42" spans="2:8" x14ac:dyDescent="0.25">
      <c r="B42" s="48"/>
      <c r="C42" s="48"/>
      <c r="D42" s="48"/>
      <c r="E42" s="48"/>
      <c r="F42" s="48"/>
      <c r="G42" s="48"/>
    </row>
    <row r="43" spans="2:8" x14ac:dyDescent="0.25">
      <c r="B43" s="48"/>
      <c r="C43" s="48"/>
      <c r="D43" s="48"/>
      <c r="E43" s="48"/>
      <c r="F43" s="48"/>
      <c r="G43" s="48"/>
    </row>
    <row r="44" spans="2:8" x14ac:dyDescent="0.25">
      <c r="B44" s="48"/>
      <c r="C44" s="48"/>
      <c r="D44" s="48"/>
      <c r="E44" s="48"/>
      <c r="F44" s="48"/>
      <c r="G44" s="48"/>
    </row>
    <row r="45" spans="2:8" x14ac:dyDescent="0.25">
      <c r="B45" s="48"/>
      <c r="C45" s="48"/>
      <c r="D45" s="48"/>
      <c r="E45" s="48"/>
      <c r="F45" s="48"/>
      <c r="G45" s="48"/>
    </row>
    <row r="46" spans="2:8" x14ac:dyDescent="0.25">
      <c r="B46" s="48"/>
      <c r="C46" s="48"/>
      <c r="D46" s="48"/>
      <c r="E46" s="48"/>
      <c r="F46" s="48"/>
      <c r="G46" s="48"/>
    </row>
    <row r="47" spans="2:8" x14ac:dyDescent="0.25">
      <c r="B47" s="48"/>
      <c r="C47" s="48"/>
      <c r="D47" s="48"/>
      <c r="E47" s="48"/>
      <c r="F47" s="48"/>
      <c r="G47" s="48"/>
    </row>
    <row r="48" spans="2:8" x14ac:dyDescent="0.25">
      <c r="B48" s="48"/>
      <c r="C48" s="48"/>
      <c r="D48" s="48"/>
      <c r="E48" s="48"/>
      <c r="F48" s="48"/>
      <c r="G48" s="48"/>
    </row>
    <row r="49" spans="2:7" x14ac:dyDescent="0.25">
      <c r="B49" s="48"/>
      <c r="C49" s="48"/>
      <c r="D49" s="48"/>
      <c r="E49" s="48"/>
      <c r="F49" s="48"/>
      <c r="G49" s="48"/>
    </row>
    <row r="50" spans="2:7" x14ac:dyDescent="0.25">
      <c r="B50" s="48"/>
      <c r="C50" s="48"/>
      <c r="D50" s="48"/>
      <c r="E50" s="48"/>
      <c r="F50" s="48"/>
      <c r="G50" s="48"/>
    </row>
    <row r="51" spans="2:7" x14ac:dyDescent="0.25">
      <c r="B51" s="48"/>
      <c r="C51" s="48"/>
      <c r="D51" s="48"/>
      <c r="E51" s="48"/>
      <c r="F51" s="48"/>
      <c r="G51" s="48"/>
    </row>
    <row r="52" spans="2:7" x14ac:dyDescent="0.25">
      <c r="B52" s="48"/>
      <c r="C52" s="48"/>
      <c r="D52" s="48"/>
      <c r="E52" s="48"/>
      <c r="F52" s="48"/>
      <c r="G52" s="48"/>
    </row>
    <row r="53" spans="2:7" x14ac:dyDescent="0.25">
      <c r="B53" s="48"/>
      <c r="C53" s="48"/>
      <c r="D53" s="48"/>
      <c r="E53" s="48"/>
      <c r="F53" s="48"/>
      <c r="G53" s="48"/>
    </row>
    <row r="54" spans="2:7" x14ac:dyDescent="0.25">
      <c r="B54" s="48"/>
      <c r="C54" s="48"/>
      <c r="D54" s="48"/>
      <c r="E54" s="48"/>
      <c r="F54" s="48"/>
      <c r="G54" s="48"/>
    </row>
    <row r="55" spans="2:7" x14ac:dyDescent="0.25">
      <c r="B55" s="48"/>
      <c r="C55" s="48"/>
      <c r="D55" s="48"/>
      <c r="E55" s="48"/>
      <c r="F55" s="48"/>
      <c r="G55" s="48"/>
    </row>
    <row r="56" spans="2:7" x14ac:dyDescent="0.25">
      <c r="B56" s="48"/>
      <c r="C56" s="48"/>
      <c r="D56" s="48"/>
      <c r="E56" s="48"/>
      <c r="F56" s="48"/>
      <c r="G56" s="48"/>
    </row>
  </sheetData>
  <mergeCells count="3">
    <mergeCell ref="B24:B25"/>
    <mergeCell ref="C24:E24"/>
    <mergeCell ref="F24:F25"/>
  </mergeCells>
  <printOptions horizontalCentered="1"/>
  <pageMargins left="0.78740157480314965" right="0.78740157480314965" top="0.78740157480314965" bottom="0.78740157480314965" header="0" footer="0"/>
  <pageSetup paperSize="9" scale="86" fitToHeight="0" orientation="portrait" r:id="rId1"/>
  <headerFooter alignWithMargins="0"/>
  <ignoredErrors>
    <ignoredError sqref="F27:F28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fitToPage="1"/>
  </sheetPr>
  <dimension ref="A1:AS230"/>
  <sheetViews>
    <sheetView view="pageBreakPreview" zoomScale="90" zoomScaleNormal="85" zoomScaleSheetLayoutView="90" workbookViewId="0">
      <selection activeCell="T94" sqref="T94"/>
    </sheetView>
  </sheetViews>
  <sheetFormatPr baseColWidth="10" defaultRowHeight="15.75" customHeight="1" x14ac:dyDescent="0.25"/>
  <cols>
    <col min="1" max="1" width="2.5703125" style="2" customWidth="1"/>
    <col min="2" max="2" width="8" style="2" customWidth="1"/>
    <col min="3" max="3" width="47.140625" style="2" customWidth="1"/>
    <col min="4" max="4" width="15.140625" style="2" customWidth="1"/>
    <col min="5" max="5" width="1.7109375" style="2" customWidth="1"/>
    <col min="6" max="6" width="18" style="2" customWidth="1"/>
    <col min="7" max="7" width="1.85546875" style="2" customWidth="1"/>
    <col min="8" max="8" width="14" style="2" customWidth="1"/>
    <col min="9" max="9" width="1.85546875" style="2" customWidth="1"/>
    <col min="10" max="10" width="10.7109375" style="2" customWidth="1"/>
    <col min="11" max="11" width="1.85546875" style="2" customWidth="1"/>
    <col min="12" max="12" width="13.5703125" style="2" customWidth="1"/>
    <col min="13" max="13" width="1.28515625" style="2" customWidth="1"/>
    <col min="14" max="14" width="10.140625" style="2" customWidth="1"/>
    <col min="15" max="15" width="4.85546875" style="2" customWidth="1"/>
    <col min="16" max="16" width="10.7109375" style="2" customWidth="1"/>
    <col min="17" max="17" width="5.28515625" style="2" customWidth="1"/>
    <col min="18" max="18" width="1.5703125" style="2" customWidth="1"/>
    <col min="19" max="19" width="8.28515625" style="42" customWidth="1"/>
    <col min="20" max="20" width="50" style="42" customWidth="1"/>
    <col min="21" max="21" width="13.42578125" style="42" customWidth="1"/>
    <col min="22" max="22" width="13.7109375" style="42" customWidth="1"/>
    <col min="23" max="23" width="45.5703125" style="42" bestFit="1" customWidth="1"/>
    <col min="24" max="24" width="45.7109375" style="42" bestFit="1" customWidth="1"/>
    <col min="25" max="25" width="14.7109375" style="42" customWidth="1"/>
    <col min="26" max="26" width="11.5703125" style="42" customWidth="1"/>
    <col min="27" max="27" width="24.42578125" style="42" bestFit="1" customWidth="1"/>
    <col min="28" max="28" width="18.85546875" style="42" customWidth="1"/>
    <col min="29" max="29" width="15.28515625" style="42" customWidth="1"/>
    <col min="30" max="30" width="11.42578125" style="42"/>
    <col min="31" max="31" width="3.28515625" style="42" customWidth="1"/>
    <col min="32" max="35" width="11.42578125" style="42"/>
    <col min="36" max="36" width="44.7109375" style="2" bestFit="1" customWidth="1"/>
    <col min="37" max="37" width="22.7109375" style="2" bestFit="1" customWidth="1"/>
    <col min="38" max="40" width="16.140625" style="2" customWidth="1"/>
    <col min="41" max="16384" width="11.42578125" style="2"/>
  </cols>
  <sheetData>
    <row r="1" spans="1:45" ht="15.75" customHeight="1" x14ac:dyDescent="0.25">
      <c r="A1" s="86" t="s">
        <v>172</v>
      </c>
      <c r="B1" s="87"/>
      <c r="C1" s="88"/>
      <c r="D1" s="88"/>
      <c r="E1" s="88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45" ht="9" customHeight="1" x14ac:dyDescent="0.25">
      <c r="A2" s="89"/>
      <c r="B2" s="87"/>
      <c r="C2" s="88"/>
      <c r="D2" s="88"/>
      <c r="E2" s="88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45" ht="15.75" customHeight="1" x14ac:dyDescent="0.25">
      <c r="A3" s="4"/>
      <c r="B3" s="90" t="s">
        <v>173</v>
      </c>
      <c r="C3" s="88"/>
      <c r="D3" s="88"/>
      <c r="E3" s="88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45" ht="14.25" thickBo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AJ4" s="91"/>
      <c r="AK4" s="91"/>
      <c r="AL4" s="91"/>
      <c r="AM4" s="91"/>
      <c r="AN4" s="91"/>
      <c r="AO4" s="91"/>
      <c r="AP4" s="91"/>
      <c r="AQ4" s="91"/>
    </row>
    <row r="5" spans="1:45" ht="16.899999999999999" customHeight="1" x14ac:dyDescent="0.25">
      <c r="A5" s="4"/>
      <c r="B5" s="57" t="s">
        <v>19</v>
      </c>
      <c r="C5" s="92" t="s">
        <v>31</v>
      </c>
      <c r="D5" s="93" t="s">
        <v>126</v>
      </c>
      <c r="E5" s="94"/>
      <c r="F5" s="93" t="s">
        <v>127</v>
      </c>
      <c r="G5" s="94"/>
      <c r="H5" s="93" t="s">
        <v>177</v>
      </c>
      <c r="I5" s="94"/>
      <c r="J5" s="95" t="s">
        <v>26</v>
      </c>
      <c r="K5" s="96"/>
      <c r="L5" s="97" t="s">
        <v>28</v>
      </c>
      <c r="M5" s="98"/>
      <c r="N5" s="99" t="s">
        <v>170</v>
      </c>
      <c r="O5" s="100"/>
      <c r="P5" s="100"/>
      <c r="Q5" s="100"/>
      <c r="R5" s="88"/>
      <c r="U5" s="101">
        <v>2023</v>
      </c>
      <c r="V5" s="101"/>
      <c r="AJ5" s="91"/>
      <c r="AK5" s="91"/>
      <c r="AL5" s="91"/>
      <c r="AM5" s="91"/>
      <c r="AN5" s="91"/>
      <c r="AO5" s="91"/>
      <c r="AP5" s="91"/>
      <c r="AQ5" s="91"/>
    </row>
    <row r="6" spans="1:45" ht="16.899999999999999" customHeight="1" x14ac:dyDescent="0.25">
      <c r="A6" s="4"/>
      <c r="B6" s="102"/>
      <c r="C6" s="103"/>
      <c r="D6" s="104"/>
      <c r="E6" s="105"/>
      <c r="F6" s="104"/>
      <c r="G6" s="105"/>
      <c r="H6" s="104"/>
      <c r="I6" s="105"/>
      <c r="J6" s="106" t="s">
        <v>27</v>
      </c>
      <c r="K6" s="107"/>
      <c r="L6" s="108" t="s">
        <v>7</v>
      </c>
      <c r="M6" s="102"/>
      <c r="N6" s="109" t="s">
        <v>33</v>
      </c>
      <c r="O6" s="110"/>
      <c r="P6" s="109" t="s">
        <v>34</v>
      </c>
      <c r="Q6" s="111"/>
      <c r="R6" s="88"/>
      <c r="U6" s="42" t="s">
        <v>201</v>
      </c>
      <c r="V6" s="42" t="s">
        <v>196</v>
      </c>
      <c r="AJ6" s="91"/>
      <c r="AK6" s="91"/>
      <c r="AL6" s="91"/>
      <c r="AM6" s="91"/>
      <c r="AN6" s="91"/>
      <c r="AO6" s="91"/>
      <c r="AP6" s="91"/>
      <c r="AQ6" s="91"/>
    </row>
    <row r="7" spans="1:45" ht="16.899999999999999" customHeight="1" thickBot="1" x14ac:dyDescent="0.3">
      <c r="A7" s="4"/>
      <c r="B7" s="112"/>
      <c r="C7" s="113"/>
      <c r="D7" s="114"/>
      <c r="E7" s="115"/>
      <c r="F7" s="114"/>
      <c r="G7" s="115"/>
      <c r="H7" s="114"/>
      <c r="I7" s="115"/>
      <c r="J7" s="116" t="s">
        <v>21</v>
      </c>
      <c r="K7" s="117"/>
      <c r="L7" s="118"/>
      <c r="M7" s="112"/>
      <c r="N7" s="119"/>
      <c r="O7" s="120"/>
      <c r="P7" s="119"/>
      <c r="Q7" s="121"/>
      <c r="R7" s="4"/>
      <c r="X7" s="42" t="s">
        <v>239</v>
      </c>
      <c r="Y7" s="42" t="s">
        <v>240</v>
      </c>
      <c r="Z7" s="42" t="s">
        <v>241</v>
      </c>
      <c r="AA7" s="42" t="s">
        <v>242</v>
      </c>
      <c r="AJ7" s="91"/>
      <c r="AK7" s="91"/>
      <c r="AL7" s="91"/>
      <c r="AM7" s="91"/>
      <c r="AN7" s="91"/>
      <c r="AO7" s="91"/>
      <c r="AP7" s="91"/>
      <c r="AQ7" s="91"/>
    </row>
    <row r="8" spans="1:45" ht="17.25" customHeight="1" x14ac:dyDescent="0.25">
      <c r="A8" s="48"/>
      <c r="B8" s="122">
        <v>1</v>
      </c>
      <c r="C8" s="123" t="s">
        <v>55</v>
      </c>
      <c r="D8" s="124">
        <f>+Y8+Z8</f>
        <v>15</v>
      </c>
      <c r="E8" s="125"/>
      <c r="F8" s="126">
        <f>+AA8</f>
        <v>2</v>
      </c>
      <c r="G8" s="127"/>
      <c r="H8" s="126">
        <f>+D8+F8</f>
        <v>17</v>
      </c>
      <c r="I8" s="127"/>
      <c r="J8" s="128">
        <f>+U8</f>
        <v>23.000000000000004</v>
      </c>
      <c r="K8" s="127"/>
      <c r="L8" s="128">
        <f>+V8</f>
        <v>105.77847300000002</v>
      </c>
      <c r="M8" s="129"/>
      <c r="N8" s="130">
        <f t="shared" ref="N8" si="0">+J8/H8</f>
        <v>1.3529411764705885</v>
      </c>
      <c r="O8" s="131"/>
      <c r="P8" s="130">
        <f t="shared" ref="P8" si="1">+L8/H8</f>
        <v>6.22226311764706</v>
      </c>
      <c r="Q8" s="132"/>
      <c r="R8" s="48"/>
      <c r="T8" s="42" t="s">
        <v>55</v>
      </c>
      <c r="U8" s="42">
        <v>23.000000000000004</v>
      </c>
      <c r="V8" s="42">
        <v>105.77847300000002</v>
      </c>
      <c r="X8" s="42" t="s">
        <v>55</v>
      </c>
      <c r="Z8" s="42">
        <v>15</v>
      </c>
      <c r="AA8" s="42">
        <v>2</v>
      </c>
      <c r="AB8" s="42">
        <v>17</v>
      </c>
      <c r="AJ8" s="42" t="s">
        <v>197</v>
      </c>
      <c r="AK8" s="42">
        <v>19.849999999999991</v>
      </c>
      <c r="AL8" s="42">
        <v>23.754267000000002</v>
      </c>
      <c r="AM8" s="42"/>
      <c r="AN8" s="42"/>
      <c r="AO8" s="42"/>
      <c r="AP8" s="42"/>
      <c r="AQ8" s="42"/>
      <c r="AR8" s="42"/>
      <c r="AS8" s="42"/>
    </row>
    <row r="9" spans="1:45" ht="17.25" customHeight="1" x14ac:dyDescent="0.25">
      <c r="A9" s="48"/>
      <c r="B9" s="122">
        <f t="shared" ref="B9:B73" si="2">+B8+1</f>
        <v>2</v>
      </c>
      <c r="C9" s="123" t="s">
        <v>157</v>
      </c>
      <c r="D9" s="124">
        <f t="shared" ref="D9:D72" si="3">+Y9+Z9</f>
        <v>13</v>
      </c>
      <c r="E9" s="125"/>
      <c r="F9" s="126">
        <f t="shared" ref="F9:F72" si="4">+AA9</f>
        <v>0</v>
      </c>
      <c r="G9" s="127"/>
      <c r="H9" s="126">
        <f t="shared" ref="H9:H72" si="5">+D9+F9</f>
        <v>13</v>
      </c>
      <c r="I9" s="127"/>
      <c r="J9" s="128">
        <f t="shared" ref="J9:J72" si="6">+U9</f>
        <v>37.5</v>
      </c>
      <c r="K9" s="127"/>
      <c r="L9" s="128">
        <f t="shared" ref="L9:L72" si="7">+V9</f>
        <v>53.394389000000004</v>
      </c>
      <c r="M9" s="129"/>
      <c r="N9" s="130">
        <f t="shared" ref="N9:N72" si="8">+J9/H9</f>
        <v>2.8846153846153846</v>
      </c>
      <c r="O9" s="131"/>
      <c r="P9" s="130">
        <f t="shared" ref="P9:P72" si="9">+L9/H9</f>
        <v>4.1072606923076922</v>
      </c>
      <c r="Q9" s="132"/>
      <c r="R9" s="48"/>
      <c r="T9" s="42" t="s">
        <v>157</v>
      </c>
      <c r="U9" s="42">
        <v>37.5</v>
      </c>
      <c r="V9" s="42">
        <v>53.394389000000004</v>
      </c>
      <c r="X9" s="42" t="s">
        <v>157</v>
      </c>
      <c r="Y9" s="42">
        <v>5</v>
      </c>
      <c r="Z9" s="42">
        <v>8</v>
      </c>
      <c r="AB9" s="42">
        <v>13</v>
      </c>
      <c r="AJ9" s="42" t="s">
        <v>198</v>
      </c>
      <c r="AK9" s="42">
        <v>0.6000000000000002</v>
      </c>
      <c r="AL9" s="42">
        <v>3.1379220000000005</v>
      </c>
      <c r="AM9" s="42"/>
      <c r="AN9" s="42"/>
      <c r="AO9" s="42"/>
      <c r="AP9" s="42"/>
      <c r="AQ9" s="42"/>
      <c r="AR9" s="42"/>
      <c r="AS9" s="42"/>
    </row>
    <row r="10" spans="1:45" ht="17.25" customHeight="1" x14ac:dyDescent="0.25">
      <c r="A10" s="48"/>
      <c r="B10" s="122">
        <f t="shared" si="2"/>
        <v>3</v>
      </c>
      <c r="C10" s="123" t="s">
        <v>185</v>
      </c>
      <c r="D10" s="124">
        <f t="shared" si="3"/>
        <v>8</v>
      </c>
      <c r="E10" s="125"/>
      <c r="F10" s="126">
        <f t="shared" si="4"/>
        <v>0</v>
      </c>
      <c r="G10" s="127"/>
      <c r="H10" s="126">
        <f t="shared" si="5"/>
        <v>8</v>
      </c>
      <c r="I10" s="127"/>
      <c r="J10" s="128">
        <f t="shared" si="6"/>
        <v>21.709999999999997</v>
      </c>
      <c r="K10" s="127"/>
      <c r="L10" s="128">
        <f t="shared" si="7"/>
        <v>46.027512999999999</v>
      </c>
      <c r="M10" s="129"/>
      <c r="N10" s="130">
        <f t="shared" si="8"/>
        <v>2.7137499999999997</v>
      </c>
      <c r="O10" s="131"/>
      <c r="P10" s="130">
        <f t="shared" si="9"/>
        <v>5.7534391249999999</v>
      </c>
      <c r="Q10" s="132"/>
      <c r="R10" s="48"/>
      <c r="T10" s="42" t="s">
        <v>185</v>
      </c>
      <c r="U10" s="42">
        <v>21.709999999999997</v>
      </c>
      <c r="V10" s="42">
        <v>46.027512999999999</v>
      </c>
      <c r="X10" s="42" t="s">
        <v>185</v>
      </c>
      <c r="Z10" s="42">
        <v>8</v>
      </c>
      <c r="AB10" s="42">
        <v>8</v>
      </c>
      <c r="AJ10" s="42" t="s">
        <v>199</v>
      </c>
      <c r="AK10" s="42">
        <v>1.903999999999999</v>
      </c>
      <c r="AL10" s="42">
        <v>4.1465970000000008</v>
      </c>
      <c r="AM10" s="42"/>
      <c r="AN10" s="42"/>
      <c r="AO10" s="42"/>
      <c r="AP10" s="42"/>
      <c r="AQ10" s="42"/>
      <c r="AR10" s="42"/>
      <c r="AS10" s="42"/>
    </row>
    <row r="11" spans="1:45" ht="17.25" customHeight="1" x14ac:dyDescent="0.25">
      <c r="A11" s="48"/>
      <c r="B11" s="122">
        <f t="shared" si="2"/>
        <v>4</v>
      </c>
      <c r="C11" s="123" t="s">
        <v>151</v>
      </c>
      <c r="D11" s="124">
        <f t="shared" si="3"/>
        <v>17</v>
      </c>
      <c r="E11" s="125"/>
      <c r="F11" s="126">
        <f t="shared" si="4"/>
        <v>2</v>
      </c>
      <c r="G11" s="127"/>
      <c r="H11" s="126">
        <f t="shared" si="5"/>
        <v>19</v>
      </c>
      <c r="I11" s="127"/>
      <c r="J11" s="128">
        <f t="shared" si="6"/>
        <v>20</v>
      </c>
      <c r="K11" s="127"/>
      <c r="L11" s="128">
        <f t="shared" si="7"/>
        <v>102.113896</v>
      </c>
      <c r="M11" s="129"/>
      <c r="N11" s="130">
        <f t="shared" si="8"/>
        <v>1.0526315789473684</v>
      </c>
      <c r="O11" s="131"/>
      <c r="P11" s="130">
        <f t="shared" si="9"/>
        <v>5.3744155789473682</v>
      </c>
      <c r="Q11" s="132"/>
      <c r="R11" s="48"/>
      <c r="T11" s="42" t="s">
        <v>151</v>
      </c>
      <c r="U11" s="42">
        <v>20</v>
      </c>
      <c r="V11" s="42">
        <v>102.113896</v>
      </c>
      <c r="X11" s="42" t="s">
        <v>151</v>
      </c>
      <c r="Z11" s="42">
        <v>17</v>
      </c>
      <c r="AA11" s="42">
        <v>2</v>
      </c>
      <c r="AB11" s="42">
        <v>19</v>
      </c>
      <c r="AJ11" s="42" t="s">
        <v>295</v>
      </c>
      <c r="AK11" s="42">
        <v>102.34000000000002</v>
      </c>
      <c r="AL11" s="42">
        <v>0</v>
      </c>
      <c r="AM11" s="42"/>
      <c r="AN11" s="42"/>
      <c r="AO11" s="42"/>
      <c r="AP11" s="42"/>
      <c r="AQ11" s="42"/>
      <c r="AR11" s="42"/>
      <c r="AS11" s="42"/>
    </row>
    <row r="12" spans="1:45" ht="17.25" customHeight="1" x14ac:dyDescent="0.25">
      <c r="A12" s="48"/>
      <c r="B12" s="122">
        <f t="shared" si="2"/>
        <v>5</v>
      </c>
      <c r="C12" s="123" t="s">
        <v>91</v>
      </c>
      <c r="D12" s="124">
        <f t="shared" si="3"/>
        <v>2</v>
      </c>
      <c r="E12" s="125"/>
      <c r="F12" s="126">
        <f t="shared" si="4"/>
        <v>3</v>
      </c>
      <c r="G12" s="127"/>
      <c r="H12" s="126">
        <f t="shared" si="5"/>
        <v>5</v>
      </c>
      <c r="I12" s="127"/>
      <c r="J12" s="128">
        <f t="shared" si="6"/>
        <v>3</v>
      </c>
      <c r="K12" s="127"/>
      <c r="L12" s="128">
        <f t="shared" si="7"/>
        <v>9.7850900000000021</v>
      </c>
      <c r="M12" s="129"/>
      <c r="N12" s="130">
        <f t="shared" si="8"/>
        <v>0.6</v>
      </c>
      <c r="O12" s="131"/>
      <c r="P12" s="130">
        <f t="shared" si="9"/>
        <v>1.9570180000000004</v>
      </c>
      <c r="Q12" s="132"/>
      <c r="R12" s="48"/>
      <c r="T12" s="42" t="s">
        <v>91</v>
      </c>
      <c r="U12" s="42">
        <v>3</v>
      </c>
      <c r="V12" s="42">
        <v>9.7850900000000021</v>
      </c>
      <c r="X12" s="42" t="s">
        <v>91</v>
      </c>
      <c r="Z12" s="42">
        <v>2</v>
      </c>
      <c r="AA12" s="42">
        <v>3</v>
      </c>
      <c r="AB12" s="42">
        <v>5</v>
      </c>
      <c r="AJ12" s="42" t="s">
        <v>296</v>
      </c>
      <c r="AK12" s="42"/>
      <c r="AL12" s="42">
        <v>0</v>
      </c>
      <c r="AM12" s="42"/>
      <c r="AN12" s="42"/>
      <c r="AO12" s="42"/>
      <c r="AP12" s="42"/>
      <c r="AQ12" s="42"/>
      <c r="AR12" s="42"/>
      <c r="AS12" s="42"/>
    </row>
    <row r="13" spans="1:45" ht="17.25" customHeight="1" x14ac:dyDescent="0.25">
      <c r="A13" s="84"/>
      <c r="B13" s="122">
        <f t="shared" si="2"/>
        <v>6</v>
      </c>
      <c r="C13" s="123" t="s">
        <v>186</v>
      </c>
      <c r="D13" s="124">
        <f t="shared" si="3"/>
        <v>68</v>
      </c>
      <c r="E13" s="125"/>
      <c r="F13" s="133">
        <f t="shared" si="4"/>
        <v>9</v>
      </c>
      <c r="G13" s="127"/>
      <c r="H13" s="126">
        <f t="shared" si="5"/>
        <v>77</v>
      </c>
      <c r="I13" s="127"/>
      <c r="J13" s="128">
        <f t="shared" si="6"/>
        <v>1.7999999999999996</v>
      </c>
      <c r="K13" s="127"/>
      <c r="L13" s="128">
        <f t="shared" si="7"/>
        <v>4.7572550000000007</v>
      </c>
      <c r="M13" s="129"/>
      <c r="N13" s="130">
        <f t="shared" si="8"/>
        <v>2.3376623376623371E-2</v>
      </c>
      <c r="O13" s="131"/>
      <c r="P13" s="130">
        <f t="shared" si="9"/>
        <v>6.1782532467532479E-2</v>
      </c>
      <c r="Q13" s="132"/>
      <c r="R13" s="48"/>
      <c r="T13" s="42" t="s">
        <v>186</v>
      </c>
      <c r="U13" s="42">
        <v>1.7999999999999996</v>
      </c>
      <c r="V13" s="42">
        <v>4.7572550000000007</v>
      </c>
      <c r="X13" s="42" t="s">
        <v>186</v>
      </c>
      <c r="Z13" s="42">
        <v>68</v>
      </c>
      <c r="AA13" s="42">
        <v>9</v>
      </c>
      <c r="AB13" s="42">
        <v>77</v>
      </c>
      <c r="AJ13" s="42" t="s">
        <v>164</v>
      </c>
      <c r="AK13" s="42">
        <v>0</v>
      </c>
      <c r="AL13" s="42">
        <v>400.40052899999984</v>
      </c>
      <c r="AM13" s="42"/>
      <c r="AN13" s="42" t="s">
        <v>164</v>
      </c>
      <c r="AO13" s="42"/>
      <c r="AP13" s="42"/>
      <c r="AQ13" s="42"/>
      <c r="AR13" s="42"/>
      <c r="AS13" s="42"/>
    </row>
    <row r="14" spans="1:45" ht="17.25" customHeight="1" x14ac:dyDescent="0.25">
      <c r="A14" s="84"/>
      <c r="B14" s="122">
        <f t="shared" si="2"/>
        <v>7</v>
      </c>
      <c r="C14" s="123" t="s">
        <v>132</v>
      </c>
      <c r="D14" s="124">
        <f t="shared" si="3"/>
        <v>17</v>
      </c>
      <c r="E14" s="125"/>
      <c r="F14" s="126">
        <f t="shared" si="4"/>
        <v>93</v>
      </c>
      <c r="G14" s="127"/>
      <c r="H14" s="126">
        <f t="shared" si="5"/>
        <v>110</v>
      </c>
      <c r="I14" s="127"/>
      <c r="J14" s="128">
        <f t="shared" si="6"/>
        <v>15.820000000000007</v>
      </c>
      <c r="K14" s="127"/>
      <c r="L14" s="128">
        <f t="shared" si="7"/>
        <v>66.830031000000005</v>
      </c>
      <c r="M14" s="129"/>
      <c r="N14" s="130">
        <f t="shared" si="8"/>
        <v>0.14381818181818187</v>
      </c>
      <c r="O14" s="131"/>
      <c r="P14" s="130">
        <f t="shared" si="9"/>
        <v>0.6075457363636364</v>
      </c>
      <c r="Q14" s="132"/>
      <c r="R14" s="48"/>
      <c r="T14" s="42" t="s">
        <v>132</v>
      </c>
      <c r="U14" s="42">
        <v>15.820000000000007</v>
      </c>
      <c r="V14" s="42">
        <v>66.830031000000005</v>
      </c>
      <c r="X14" s="42" t="s">
        <v>132</v>
      </c>
      <c r="Y14" s="42">
        <v>3</v>
      </c>
      <c r="Z14" s="42">
        <v>14</v>
      </c>
      <c r="AA14" s="42">
        <v>93</v>
      </c>
      <c r="AB14" s="42">
        <v>110</v>
      </c>
      <c r="AJ14" s="42" t="s">
        <v>71</v>
      </c>
      <c r="AK14" s="42">
        <v>0</v>
      </c>
      <c r="AL14" s="42">
        <v>118.963151</v>
      </c>
      <c r="AM14" s="42"/>
      <c r="AN14" s="42" t="s">
        <v>71</v>
      </c>
      <c r="AO14" s="42"/>
      <c r="AP14" s="42"/>
      <c r="AQ14" s="42"/>
      <c r="AR14" s="42"/>
      <c r="AS14" s="42"/>
    </row>
    <row r="15" spans="1:45" ht="17.25" customHeight="1" x14ac:dyDescent="0.25">
      <c r="A15" s="84"/>
      <c r="B15" s="122">
        <f t="shared" si="2"/>
        <v>8</v>
      </c>
      <c r="C15" s="123" t="s">
        <v>187</v>
      </c>
      <c r="D15" s="124">
        <f t="shared" si="3"/>
        <v>6</v>
      </c>
      <c r="E15" s="125"/>
      <c r="F15" s="126">
        <f t="shared" si="4"/>
        <v>0</v>
      </c>
      <c r="G15" s="127"/>
      <c r="H15" s="126">
        <f t="shared" si="5"/>
        <v>6</v>
      </c>
      <c r="I15" s="127"/>
      <c r="J15" s="128">
        <f t="shared" si="6"/>
        <v>19.859999999999985</v>
      </c>
      <c r="K15" s="127"/>
      <c r="L15" s="128">
        <f t="shared" si="7"/>
        <v>146.32371100000006</v>
      </c>
      <c r="M15" s="129"/>
      <c r="N15" s="130">
        <f t="shared" si="8"/>
        <v>3.3099999999999974</v>
      </c>
      <c r="O15" s="131"/>
      <c r="P15" s="130">
        <f t="shared" si="9"/>
        <v>24.387285166666675</v>
      </c>
      <c r="Q15" s="132"/>
      <c r="R15" s="48"/>
      <c r="T15" s="42" t="s">
        <v>187</v>
      </c>
      <c r="U15" s="42">
        <v>19.859999999999985</v>
      </c>
      <c r="V15" s="42">
        <v>146.32371100000006</v>
      </c>
      <c r="X15" s="42" t="s">
        <v>187</v>
      </c>
      <c r="Z15" s="42">
        <v>6</v>
      </c>
      <c r="AB15" s="42">
        <v>6</v>
      </c>
      <c r="AJ15" s="91"/>
      <c r="AK15" s="91"/>
      <c r="AL15" s="91"/>
      <c r="AM15" s="91"/>
      <c r="AN15" s="91"/>
      <c r="AO15" s="91"/>
      <c r="AP15" s="91"/>
      <c r="AQ15" s="91"/>
    </row>
    <row r="16" spans="1:45" ht="17.25" customHeight="1" x14ac:dyDescent="0.25">
      <c r="A16" s="84"/>
      <c r="B16" s="122">
        <f t="shared" si="2"/>
        <v>9</v>
      </c>
      <c r="C16" s="123" t="s">
        <v>133</v>
      </c>
      <c r="D16" s="124">
        <f t="shared" si="3"/>
        <v>10</v>
      </c>
      <c r="E16" s="125"/>
      <c r="F16" s="133">
        <f t="shared" si="4"/>
        <v>0</v>
      </c>
      <c r="G16" s="127"/>
      <c r="H16" s="126">
        <f t="shared" si="5"/>
        <v>10</v>
      </c>
      <c r="I16" s="127"/>
      <c r="J16" s="128">
        <f t="shared" si="6"/>
        <v>6.4200000000000008</v>
      </c>
      <c r="K16" s="127"/>
      <c r="L16" s="128">
        <f t="shared" si="7"/>
        <v>18.938988000000002</v>
      </c>
      <c r="M16" s="129"/>
      <c r="N16" s="130">
        <f t="shared" si="8"/>
        <v>0.64200000000000013</v>
      </c>
      <c r="O16" s="131"/>
      <c r="P16" s="130">
        <f t="shared" si="9"/>
        <v>1.8938988000000001</v>
      </c>
      <c r="Q16" s="132"/>
      <c r="R16" s="48"/>
      <c r="T16" s="42" t="s">
        <v>133</v>
      </c>
      <c r="U16" s="42">
        <v>6.4200000000000008</v>
      </c>
      <c r="V16" s="42">
        <v>18.938988000000002</v>
      </c>
      <c r="X16" s="42" t="s">
        <v>133</v>
      </c>
      <c r="Z16" s="42">
        <v>10</v>
      </c>
      <c r="AB16" s="42">
        <v>10</v>
      </c>
      <c r="AJ16" s="91"/>
      <c r="AK16" s="91"/>
      <c r="AL16" s="91"/>
      <c r="AM16" s="91"/>
      <c r="AN16" s="91"/>
      <c r="AO16" s="91"/>
      <c r="AP16" s="91"/>
      <c r="AQ16" s="91"/>
    </row>
    <row r="17" spans="1:43" ht="17.25" customHeight="1" x14ac:dyDescent="0.25">
      <c r="A17" s="84"/>
      <c r="B17" s="122">
        <f t="shared" si="2"/>
        <v>10</v>
      </c>
      <c r="C17" s="123" t="s">
        <v>188</v>
      </c>
      <c r="D17" s="124">
        <f t="shared" si="3"/>
        <v>2</v>
      </c>
      <c r="E17" s="125"/>
      <c r="F17" s="126">
        <f t="shared" si="4"/>
        <v>19</v>
      </c>
      <c r="G17" s="127"/>
      <c r="H17" s="126">
        <f t="shared" si="5"/>
        <v>21</v>
      </c>
      <c r="I17" s="127"/>
      <c r="J17" s="128">
        <f t="shared" si="6"/>
        <v>2.9000000000000004</v>
      </c>
      <c r="K17" s="127"/>
      <c r="L17" s="128">
        <f t="shared" si="7"/>
        <v>13.197956999999999</v>
      </c>
      <c r="M17" s="129"/>
      <c r="N17" s="130">
        <f t="shared" si="8"/>
        <v>0.1380952380952381</v>
      </c>
      <c r="O17" s="131"/>
      <c r="P17" s="130">
        <f t="shared" si="9"/>
        <v>0.62847414285714276</v>
      </c>
      <c r="Q17" s="132"/>
      <c r="R17" s="48"/>
      <c r="T17" s="42" t="s">
        <v>188</v>
      </c>
      <c r="U17" s="42">
        <v>2.9000000000000004</v>
      </c>
      <c r="V17" s="42">
        <v>13.197956999999999</v>
      </c>
      <c r="X17" s="42" t="s">
        <v>188</v>
      </c>
      <c r="Z17" s="42">
        <v>2</v>
      </c>
      <c r="AA17" s="42">
        <v>19</v>
      </c>
      <c r="AB17" s="42">
        <v>21</v>
      </c>
      <c r="AJ17" s="91"/>
      <c r="AK17" s="91"/>
      <c r="AL17" s="91"/>
      <c r="AM17" s="91"/>
      <c r="AN17" s="91"/>
      <c r="AO17" s="91"/>
      <c r="AP17" s="91"/>
      <c r="AQ17" s="91"/>
    </row>
    <row r="18" spans="1:43" ht="17.25" customHeight="1" x14ac:dyDescent="0.25">
      <c r="A18" s="84"/>
      <c r="B18" s="122">
        <f t="shared" si="2"/>
        <v>11</v>
      </c>
      <c r="C18" s="123" t="s">
        <v>131</v>
      </c>
      <c r="D18" s="124">
        <f t="shared" si="3"/>
        <v>0</v>
      </c>
      <c r="E18" s="125"/>
      <c r="F18" s="133">
        <f t="shared" si="4"/>
        <v>314</v>
      </c>
      <c r="G18" s="127"/>
      <c r="H18" s="126">
        <f t="shared" si="5"/>
        <v>314</v>
      </c>
      <c r="I18" s="127"/>
      <c r="J18" s="128">
        <f t="shared" si="6"/>
        <v>195.30000000000004</v>
      </c>
      <c r="K18" s="127"/>
      <c r="L18" s="128">
        <f t="shared" si="7"/>
        <v>993.73531300000013</v>
      </c>
      <c r="M18" s="129"/>
      <c r="N18" s="130">
        <f t="shared" si="8"/>
        <v>0.62197452229299377</v>
      </c>
      <c r="O18" s="131"/>
      <c r="P18" s="130">
        <f t="shared" si="9"/>
        <v>3.1647621433121023</v>
      </c>
      <c r="Q18" s="132"/>
      <c r="R18" s="48"/>
      <c r="T18" s="42" t="s">
        <v>131</v>
      </c>
      <c r="U18" s="42">
        <v>195.30000000000004</v>
      </c>
      <c r="V18" s="42">
        <v>993.73531300000013</v>
      </c>
      <c r="X18" s="42" t="s">
        <v>131</v>
      </c>
      <c r="Y18" s="42">
        <v>0</v>
      </c>
      <c r="Z18" s="42">
        <v>0</v>
      </c>
      <c r="AA18" s="42">
        <v>314</v>
      </c>
      <c r="AB18" s="42">
        <v>314</v>
      </c>
      <c r="AJ18" s="91"/>
      <c r="AK18" s="91"/>
      <c r="AL18" s="91"/>
      <c r="AM18" s="91"/>
      <c r="AN18" s="91"/>
      <c r="AO18" s="91"/>
      <c r="AP18" s="91"/>
      <c r="AQ18" s="91"/>
    </row>
    <row r="19" spans="1:43" ht="17.25" customHeight="1" x14ac:dyDescent="0.25">
      <c r="A19" s="84"/>
      <c r="B19" s="122">
        <f t="shared" si="2"/>
        <v>12</v>
      </c>
      <c r="C19" s="123" t="s">
        <v>189</v>
      </c>
      <c r="D19" s="124">
        <f t="shared" si="3"/>
        <v>4</v>
      </c>
      <c r="E19" s="125"/>
      <c r="F19" s="133">
        <f t="shared" si="4"/>
        <v>0</v>
      </c>
      <c r="G19" s="134"/>
      <c r="H19" s="133">
        <f t="shared" si="5"/>
        <v>4</v>
      </c>
      <c r="I19" s="134"/>
      <c r="J19" s="128">
        <f t="shared" si="6"/>
        <v>0.6</v>
      </c>
      <c r="K19" s="134"/>
      <c r="L19" s="128">
        <f t="shared" si="7"/>
        <v>0.42856500000000003</v>
      </c>
      <c r="M19" s="135"/>
      <c r="N19" s="130">
        <f t="shared" si="8"/>
        <v>0.15</v>
      </c>
      <c r="O19" s="131"/>
      <c r="P19" s="130">
        <f t="shared" si="9"/>
        <v>0.10714125000000001</v>
      </c>
      <c r="Q19" s="132"/>
      <c r="R19" s="48"/>
      <c r="T19" s="42" t="s">
        <v>189</v>
      </c>
      <c r="U19" s="42">
        <v>0.6</v>
      </c>
      <c r="V19" s="42">
        <v>0.42856500000000003</v>
      </c>
      <c r="X19" s="42" t="s">
        <v>189</v>
      </c>
      <c r="Z19" s="42">
        <v>4</v>
      </c>
      <c r="AB19" s="42">
        <v>4</v>
      </c>
      <c r="AJ19" s="91"/>
      <c r="AK19" s="91"/>
      <c r="AL19" s="91"/>
      <c r="AM19" s="91"/>
      <c r="AN19" s="91"/>
      <c r="AO19" s="91"/>
      <c r="AP19" s="91"/>
      <c r="AQ19" s="91"/>
    </row>
    <row r="20" spans="1:43" ht="17.25" customHeight="1" x14ac:dyDescent="0.25">
      <c r="A20" s="84"/>
      <c r="B20" s="122">
        <f t="shared" si="2"/>
        <v>13</v>
      </c>
      <c r="C20" s="123" t="s">
        <v>294</v>
      </c>
      <c r="D20" s="124">
        <f t="shared" si="3"/>
        <v>7</v>
      </c>
      <c r="E20" s="125"/>
      <c r="F20" s="126">
        <f t="shared" si="4"/>
        <v>6</v>
      </c>
      <c r="G20" s="127"/>
      <c r="H20" s="126">
        <f t="shared" si="5"/>
        <v>13</v>
      </c>
      <c r="I20" s="134"/>
      <c r="J20" s="128">
        <f t="shared" si="6"/>
        <v>38.94</v>
      </c>
      <c r="K20" s="134"/>
      <c r="L20" s="128">
        <f t="shared" si="7"/>
        <v>2.4095909999999998</v>
      </c>
      <c r="M20" s="135"/>
      <c r="N20" s="130">
        <f t="shared" si="8"/>
        <v>2.9953846153846153</v>
      </c>
      <c r="O20" s="131"/>
      <c r="P20" s="130">
        <f t="shared" si="9"/>
        <v>0.18535315384615383</v>
      </c>
      <c r="Q20" s="132"/>
      <c r="R20" s="48"/>
      <c r="T20" s="42" t="s">
        <v>294</v>
      </c>
      <c r="U20" s="42">
        <v>38.94</v>
      </c>
      <c r="V20" s="42">
        <v>2.4095909999999998</v>
      </c>
      <c r="X20" s="42" t="s">
        <v>292</v>
      </c>
      <c r="Z20" s="42">
        <v>7</v>
      </c>
      <c r="AA20" s="42">
        <v>6</v>
      </c>
      <c r="AB20" s="42">
        <v>13</v>
      </c>
      <c r="AJ20" s="91"/>
      <c r="AK20" s="91"/>
      <c r="AL20" s="91"/>
      <c r="AM20" s="91"/>
      <c r="AN20" s="91"/>
      <c r="AO20" s="91"/>
      <c r="AP20" s="91"/>
      <c r="AQ20" s="91"/>
    </row>
    <row r="21" spans="1:43" ht="17.25" customHeight="1" x14ac:dyDescent="0.25">
      <c r="A21" s="84"/>
      <c r="B21" s="122">
        <f t="shared" si="2"/>
        <v>14</v>
      </c>
      <c r="C21" s="123" t="s">
        <v>250</v>
      </c>
      <c r="D21" s="124">
        <f t="shared" si="3"/>
        <v>1</v>
      </c>
      <c r="E21" s="125"/>
      <c r="F21" s="133">
        <f t="shared" si="4"/>
        <v>0</v>
      </c>
      <c r="G21" s="134"/>
      <c r="H21" s="133">
        <f t="shared" si="5"/>
        <v>1</v>
      </c>
      <c r="I21" s="134"/>
      <c r="J21" s="128">
        <f t="shared" si="6"/>
        <v>1.2</v>
      </c>
      <c r="K21" s="134"/>
      <c r="L21" s="128">
        <f t="shared" si="7"/>
        <v>2.3217269999999997</v>
      </c>
      <c r="M21" s="135"/>
      <c r="N21" s="130">
        <f t="shared" si="8"/>
        <v>1.2</v>
      </c>
      <c r="O21" s="131"/>
      <c r="P21" s="130">
        <f t="shared" si="9"/>
        <v>2.3217269999999997</v>
      </c>
      <c r="Q21" s="132"/>
      <c r="R21" s="48"/>
      <c r="T21" s="42" t="s">
        <v>250</v>
      </c>
      <c r="U21" s="42">
        <v>1.2</v>
      </c>
      <c r="V21" s="42">
        <v>2.3217269999999997</v>
      </c>
      <c r="X21" s="42" t="s">
        <v>250</v>
      </c>
      <c r="Z21" s="42">
        <v>1</v>
      </c>
      <c r="AB21" s="42">
        <v>1</v>
      </c>
      <c r="AJ21" s="91"/>
      <c r="AK21" s="91"/>
      <c r="AL21" s="91"/>
      <c r="AM21" s="91"/>
      <c r="AN21" s="91"/>
      <c r="AO21" s="91"/>
      <c r="AP21" s="91"/>
      <c r="AQ21" s="91"/>
    </row>
    <row r="22" spans="1:43" ht="17.25" customHeight="1" x14ac:dyDescent="0.25">
      <c r="A22" s="84"/>
      <c r="B22" s="122">
        <f t="shared" si="2"/>
        <v>15</v>
      </c>
      <c r="C22" s="123" t="s">
        <v>56</v>
      </c>
      <c r="D22" s="124">
        <f t="shared" si="3"/>
        <v>127</v>
      </c>
      <c r="E22" s="125"/>
      <c r="F22" s="133">
        <f t="shared" si="4"/>
        <v>0</v>
      </c>
      <c r="G22" s="134"/>
      <c r="H22" s="133">
        <f t="shared" si="5"/>
        <v>127</v>
      </c>
      <c r="I22" s="134"/>
      <c r="J22" s="128">
        <f t="shared" si="6"/>
        <v>219.99999999999991</v>
      </c>
      <c r="K22" s="134"/>
      <c r="L22" s="128">
        <f t="shared" si="7"/>
        <v>1114.0454499999996</v>
      </c>
      <c r="M22" s="135"/>
      <c r="N22" s="130">
        <f t="shared" si="8"/>
        <v>1.7322834645669285</v>
      </c>
      <c r="O22" s="131"/>
      <c r="P22" s="130">
        <f t="shared" si="9"/>
        <v>8.7720114173228314</v>
      </c>
      <c r="Q22" s="132"/>
      <c r="R22" s="48"/>
      <c r="T22" s="42" t="s">
        <v>56</v>
      </c>
      <c r="U22" s="42">
        <v>219.99999999999991</v>
      </c>
      <c r="V22" s="42">
        <v>1114.0454499999996</v>
      </c>
      <c r="X22" s="42" t="s">
        <v>56</v>
      </c>
      <c r="Y22" s="42">
        <v>14</v>
      </c>
      <c r="Z22" s="42">
        <v>113</v>
      </c>
      <c r="AB22" s="42">
        <v>127</v>
      </c>
      <c r="AJ22" s="91"/>
      <c r="AK22" s="91"/>
      <c r="AL22" s="91"/>
      <c r="AM22" s="91"/>
      <c r="AN22" s="91"/>
      <c r="AO22" s="91"/>
      <c r="AP22" s="91"/>
      <c r="AQ22" s="91"/>
    </row>
    <row r="23" spans="1:43" ht="17.25" customHeight="1" x14ac:dyDescent="0.25">
      <c r="A23" s="84"/>
      <c r="B23" s="122">
        <f t="shared" si="2"/>
        <v>16</v>
      </c>
      <c r="C23" s="123" t="s">
        <v>158</v>
      </c>
      <c r="D23" s="124">
        <f t="shared" si="3"/>
        <v>1</v>
      </c>
      <c r="E23" s="125"/>
      <c r="F23" s="133">
        <f t="shared" si="4"/>
        <v>0</v>
      </c>
      <c r="G23" s="134"/>
      <c r="H23" s="133">
        <f t="shared" si="5"/>
        <v>1</v>
      </c>
      <c r="I23" s="134"/>
      <c r="J23" s="128">
        <f t="shared" si="6"/>
        <v>1.6499999999999997</v>
      </c>
      <c r="K23" s="134"/>
      <c r="L23" s="128">
        <f t="shared" si="7"/>
        <v>6.7415349999999998</v>
      </c>
      <c r="M23" s="135"/>
      <c r="N23" s="130">
        <f t="shared" si="8"/>
        <v>1.6499999999999997</v>
      </c>
      <c r="O23" s="131"/>
      <c r="P23" s="130">
        <f t="shared" si="9"/>
        <v>6.7415349999999998</v>
      </c>
      <c r="Q23" s="132"/>
      <c r="R23" s="48"/>
      <c r="T23" s="42" t="s">
        <v>158</v>
      </c>
      <c r="U23" s="42">
        <v>1.6499999999999997</v>
      </c>
      <c r="V23" s="42">
        <v>6.7415349999999998</v>
      </c>
      <c r="X23" s="42" t="s">
        <v>158</v>
      </c>
      <c r="Z23" s="42">
        <v>1</v>
      </c>
      <c r="AB23" s="42">
        <v>1</v>
      </c>
      <c r="AJ23" s="91"/>
      <c r="AK23" s="91"/>
      <c r="AL23" s="91"/>
      <c r="AM23" s="91"/>
      <c r="AN23" s="91"/>
      <c r="AO23" s="91"/>
      <c r="AP23" s="91"/>
      <c r="AQ23" s="91"/>
    </row>
    <row r="24" spans="1:43" ht="17.25" customHeight="1" x14ac:dyDescent="0.25">
      <c r="A24" s="84"/>
      <c r="B24" s="122">
        <f t="shared" si="2"/>
        <v>17</v>
      </c>
      <c r="C24" s="123" t="s">
        <v>159</v>
      </c>
      <c r="D24" s="124">
        <f t="shared" si="3"/>
        <v>3</v>
      </c>
      <c r="E24" s="125"/>
      <c r="F24" s="133">
        <f t="shared" si="4"/>
        <v>1</v>
      </c>
      <c r="G24" s="134"/>
      <c r="H24" s="133">
        <f t="shared" si="5"/>
        <v>4</v>
      </c>
      <c r="I24" s="134"/>
      <c r="J24" s="128">
        <f t="shared" si="6"/>
        <v>0.59199999999999953</v>
      </c>
      <c r="K24" s="134"/>
      <c r="L24" s="128">
        <f t="shared" si="7"/>
        <v>4.5511889999999999</v>
      </c>
      <c r="M24" s="135"/>
      <c r="N24" s="130">
        <f t="shared" si="8"/>
        <v>0.14799999999999988</v>
      </c>
      <c r="O24" s="131"/>
      <c r="P24" s="130">
        <f t="shared" si="9"/>
        <v>1.13779725</v>
      </c>
      <c r="Q24" s="132"/>
      <c r="R24" s="48"/>
      <c r="T24" s="42" t="s">
        <v>159</v>
      </c>
      <c r="U24" s="42">
        <v>0.59199999999999953</v>
      </c>
      <c r="V24" s="42">
        <v>4.5511889999999999</v>
      </c>
      <c r="X24" s="42" t="s">
        <v>159</v>
      </c>
      <c r="Z24" s="42">
        <v>3</v>
      </c>
      <c r="AA24" s="42">
        <v>1</v>
      </c>
      <c r="AB24" s="42">
        <v>4</v>
      </c>
      <c r="AJ24" s="91"/>
      <c r="AK24" s="91"/>
      <c r="AL24" s="91"/>
      <c r="AM24" s="91"/>
      <c r="AN24" s="91"/>
      <c r="AO24" s="91"/>
      <c r="AP24" s="91"/>
      <c r="AQ24" s="91"/>
    </row>
    <row r="25" spans="1:43" ht="17.25" customHeight="1" x14ac:dyDescent="0.25">
      <c r="A25" s="84"/>
      <c r="B25" s="122">
        <f t="shared" si="2"/>
        <v>18</v>
      </c>
      <c r="C25" s="123" t="s">
        <v>57</v>
      </c>
      <c r="D25" s="124">
        <f t="shared" si="3"/>
        <v>16</v>
      </c>
      <c r="E25" s="125"/>
      <c r="F25" s="133">
        <f t="shared" si="4"/>
        <v>0</v>
      </c>
      <c r="G25" s="134"/>
      <c r="H25" s="133">
        <f t="shared" si="5"/>
        <v>16</v>
      </c>
      <c r="I25" s="134"/>
      <c r="J25" s="128">
        <f t="shared" si="6"/>
        <v>4.1549999999999976</v>
      </c>
      <c r="K25" s="134"/>
      <c r="L25" s="128">
        <f t="shared" si="7"/>
        <v>25.335063999999996</v>
      </c>
      <c r="M25" s="135"/>
      <c r="N25" s="130">
        <f t="shared" si="8"/>
        <v>0.25968749999999985</v>
      </c>
      <c r="O25" s="131"/>
      <c r="P25" s="130">
        <f t="shared" si="9"/>
        <v>1.5834414999999997</v>
      </c>
      <c r="Q25" s="132"/>
      <c r="R25" s="48"/>
      <c r="T25" s="42" t="s">
        <v>57</v>
      </c>
      <c r="U25" s="42">
        <v>4.1549999999999976</v>
      </c>
      <c r="V25" s="42">
        <v>25.335063999999996</v>
      </c>
      <c r="X25" s="42" t="s">
        <v>279</v>
      </c>
      <c r="Z25" s="42">
        <v>16</v>
      </c>
      <c r="AB25" s="42">
        <v>16</v>
      </c>
      <c r="AJ25" s="91"/>
      <c r="AK25" s="91"/>
      <c r="AL25" s="91"/>
      <c r="AM25" s="91"/>
      <c r="AN25" s="91"/>
      <c r="AO25" s="91"/>
      <c r="AP25" s="91"/>
      <c r="AQ25" s="91"/>
    </row>
    <row r="26" spans="1:43" ht="17.25" customHeight="1" x14ac:dyDescent="0.25">
      <c r="A26" s="84"/>
      <c r="B26" s="122">
        <f t="shared" si="2"/>
        <v>19</v>
      </c>
      <c r="C26" s="123" t="s">
        <v>154</v>
      </c>
      <c r="D26" s="124">
        <f t="shared" si="3"/>
        <v>2</v>
      </c>
      <c r="E26" s="125"/>
      <c r="F26" s="133">
        <f t="shared" si="4"/>
        <v>15</v>
      </c>
      <c r="G26" s="134"/>
      <c r="H26" s="133">
        <f t="shared" si="5"/>
        <v>17</v>
      </c>
      <c r="I26" s="134"/>
      <c r="J26" s="128">
        <f t="shared" si="6"/>
        <v>13.200000000000005</v>
      </c>
      <c r="K26" s="134"/>
      <c r="L26" s="128">
        <f t="shared" si="7"/>
        <v>76.772508999999999</v>
      </c>
      <c r="M26" s="135"/>
      <c r="N26" s="130">
        <f t="shared" si="8"/>
        <v>0.77647058823529436</v>
      </c>
      <c r="O26" s="131"/>
      <c r="P26" s="130">
        <f t="shared" si="9"/>
        <v>4.5160299411764706</v>
      </c>
      <c r="Q26" s="132"/>
      <c r="R26" s="48"/>
      <c r="T26" s="42" t="s">
        <v>154</v>
      </c>
      <c r="U26" s="42">
        <v>13.200000000000005</v>
      </c>
      <c r="V26" s="42">
        <v>76.772508999999999</v>
      </c>
      <c r="X26" s="42" t="s">
        <v>154</v>
      </c>
      <c r="Z26" s="42">
        <v>2</v>
      </c>
      <c r="AA26" s="42">
        <v>15</v>
      </c>
      <c r="AB26" s="42">
        <v>17</v>
      </c>
      <c r="AJ26" s="91"/>
      <c r="AK26" s="91"/>
      <c r="AL26" s="91"/>
      <c r="AM26" s="91"/>
      <c r="AN26" s="91"/>
      <c r="AO26" s="91"/>
      <c r="AP26" s="91"/>
      <c r="AQ26" s="91"/>
    </row>
    <row r="27" spans="1:43" ht="17.25" customHeight="1" x14ac:dyDescent="0.25">
      <c r="A27" s="84"/>
      <c r="B27" s="122">
        <f t="shared" si="2"/>
        <v>20</v>
      </c>
      <c r="C27" s="123" t="s">
        <v>61</v>
      </c>
      <c r="D27" s="124">
        <f t="shared" si="3"/>
        <v>284</v>
      </c>
      <c r="E27" s="125"/>
      <c r="F27" s="133">
        <f t="shared" si="4"/>
        <v>0</v>
      </c>
      <c r="G27" s="134"/>
      <c r="H27" s="133">
        <f t="shared" si="5"/>
        <v>284</v>
      </c>
      <c r="I27" s="134"/>
      <c r="J27" s="128">
        <f t="shared" si="6"/>
        <v>1027.0400000000009</v>
      </c>
      <c r="K27" s="134"/>
      <c r="L27" s="128">
        <f t="shared" si="7"/>
        <v>6190.7374519999985</v>
      </c>
      <c r="M27" s="135"/>
      <c r="N27" s="130">
        <f t="shared" si="8"/>
        <v>3.6163380281690172</v>
      </c>
      <c r="O27" s="131"/>
      <c r="P27" s="130">
        <f t="shared" si="9"/>
        <v>21.798371309859149</v>
      </c>
      <c r="Q27" s="132"/>
      <c r="R27" s="48"/>
      <c r="T27" s="42" t="s">
        <v>61</v>
      </c>
      <c r="U27" s="42">
        <v>1027.0400000000009</v>
      </c>
      <c r="V27" s="42">
        <v>6190.7374519999985</v>
      </c>
      <c r="X27" s="42" t="s">
        <v>280</v>
      </c>
      <c r="Z27" s="42">
        <v>284</v>
      </c>
      <c r="AB27" s="42">
        <v>284</v>
      </c>
      <c r="AJ27" s="91"/>
      <c r="AK27" s="91"/>
      <c r="AL27" s="91"/>
      <c r="AM27" s="91"/>
      <c r="AN27" s="91"/>
      <c r="AO27" s="91"/>
      <c r="AP27" s="91"/>
      <c r="AQ27" s="91"/>
    </row>
    <row r="28" spans="1:43" ht="17.25" customHeight="1" x14ac:dyDescent="0.25">
      <c r="A28" s="84"/>
      <c r="B28" s="122">
        <f t="shared" si="2"/>
        <v>21</v>
      </c>
      <c r="C28" s="123" t="s">
        <v>62</v>
      </c>
      <c r="D28" s="124">
        <f t="shared" si="3"/>
        <v>119</v>
      </c>
      <c r="E28" s="125"/>
      <c r="F28" s="133">
        <f t="shared" si="4"/>
        <v>15</v>
      </c>
      <c r="G28" s="134"/>
      <c r="H28" s="133">
        <f t="shared" si="5"/>
        <v>134</v>
      </c>
      <c r="I28" s="134"/>
      <c r="J28" s="128">
        <f t="shared" si="6"/>
        <v>241.14000000000004</v>
      </c>
      <c r="K28" s="134"/>
      <c r="L28" s="128">
        <f t="shared" si="7"/>
        <v>801.99567799999966</v>
      </c>
      <c r="M28" s="135"/>
      <c r="N28" s="130">
        <f t="shared" si="8"/>
        <v>1.7995522388059704</v>
      </c>
      <c r="O28" s="131"/>
      <c r="P28" s="130">
        <f t="shared" si="9"/>
        <v>5.9850423731343261</v>
      </c>
      <c r="Q28" s="132"/>
      <c r="R28" s="48"/>
      <c r="T28" s="42" t="s">
        <v>62</v>
      </c>
      <c r="U28" s="42">
        <v>241.14000000000004</v>
      </c>
      <c r="V28" s="42">
        <v>801.99567799999966</v>
      </c>
      <c r="X28" s="42" t="s">
        <v>281</v>
      </c>
      <c r="Y28" s="42">
        <v>3</v>
      </c>
      <c r="Z28" s="42">
        <v>116</v>
      </c>
      <c r="AA28" s="42">
        <v>15</v>
      </c>
      <c r="AB28" s="42">
        <v>134</v>
      </c>
      <c r="AJ28" s="91"/>
      <c r="AK28" s="91"/>
      <c r="AL28" s="91"/>
      <c r="AM28" s="91"/>
      <c r="AN28" s="91"/>
      <c r="AO28" s="91"/>
      <c r="AP28" s="91"/>
      <c r="AQ28" s="91"/>
    </row>
    <row r="29" spans="1:43" ht="17.25" customHeight="1" x14ac:dyDescent="0.25">
      <c r="A29" s="84"/>
      <c r="B29" s="122">
        <f t="shared" si="2"/>
        <v>22</v>
      </c>
      <c r="C29" s="123" t="s">
        <v>63</v>
      </c>
      <c r="D29" s="124">
        <f t="shared" si="3"/>
        <v>68</v>
      </c>
      <c r="E29" s="125"/>
      <c r="F29" s="126">
        <f t="shared" si="4"/>
        <v>0</v>
      </c>
      <c r="G29" s="127"/>
      <c r="H29" s="126">
        <f t="shared" si="5"/>
        <v>68</v>
      </c>
      <c r="I29" s="134"/>
      <c r="J29" s="128">
        <f t="shared" si="6"/>
        <v>58.627999999999894</v>
      </c>
      <c r="K29" s="134"/>
      <c r="L29" s="128">
        <f t="shared" si="7"/>
        <v>172.29430399999998</v>
      </c>
      <c r="M29" s="135"/>
      <c r="N29" s="130">
        <f t="shared" si="8"/>
        <v>0.86217647058823377</v>
      </c>
      <c r="O29" s="131"/>
      <c r="P29" s="130">
        <f t="shared" si="9"/>
        <v>2.5337397647058819</v>
      </c>
      <c r="Q29" s="132"/>
      <c r="R29" s="48"/>
      <c r="T29" s="42" t="s">
        <v>63</v>
      </c>
      <c r="U29" s="42">
        <v>58.627999999999894</v>
      </c>
      <c r="V29" s="42">
        <v>172.29430399999998</v>
      </c>
      <c r="X29" s="42" t="s">
        <v>63</v>
      </c>
      <c r="Y29" s="42">
        <v>7</v>
      </c>
      <c r="Z29" s="42">
        <v>61</v>
      </c>
      <c r="AB29" s="42">
        <v>68</v>
      </c>
      <c r="AD29" s="136"/>
      <c r="AJ29" s="91"/>
      <c r="AK29" s="91"/>
      <c r="AL29" s="91"/>
      <c r="AM29" s="91"/>
      <c r="AN29" s="91"/>
      <c r="AO29" s="91"/>
      <c r="AP29" s="91"/>
      <c r="AQ29" s="91"/>
    </row>
    <row r="30" spans="1:43" ht="17.25" customHeight="1" x14ac:dyDescent="0.25">
      <c r="A30" s="84"/>
      <c r="B30" s="122">
        <f t="shared" si="2"/>
        <v>23</v>
      </c>
      <c r="C30" s="123" t="s">
        <v>93</v>
      </c>
      <c r="D30" s="124">
        <f t="shared" si="3"/>
        <v>13</v>
      </c>
      <c r="E30" s="125"/>
      <c r="F30" s="133">
        <f t="shared" si="4"/>
        <v>0</v>
      </c>
      <c r="G30" s="134"/>
      <c r="H30" s="133">
        <f t="shared" si="5"/>
        <v>13</v>
      </c>
      <c r="I30" s="134"/>
      <c r="J30" s="128">
        <f t="shared" si="6"/>
        <v>5</v>
      </c>
      <c r="K30" s="134"/>
      <c r="L30" s="128">
        <f t="shared" si="7"/>
        <v>33.878749999999997</v>
      </c>
      <c r="M30" s="135"/>
      <c r="N30" s="130">
        <f t="shared" si="8"/>
        <v>0.38461538461538464</v>
      </c>
      <c r="O30" s="131"/>
      <c r="P30" s="130">
        <f t="shared" si="9"/>
        <v>2.6060576923076919</v>
      </c>
      <c r="Q30" s="132"/>
      <c r="R30" s="48"/>
      <c r="T30" s="42" t="s">
        <v>93</v>
      </c>
      <c r="U30" s="42">
        <v>5</v>
      </c>
      <c r="V30" s="42">
        <v>33.878749999999997</v>
      </c>
      <c r="X30" s="42" t="s">
        <v>93</v>
      </c>
      <c r="Y30" s="42">
        <v>7</v>
      </c>
      <c r="Z30" s="42">
        <v>6</v>
      </c>
      <c r="AB30" s="42">
        <v>13</v>
      </c>
      <c r="AD30" s="136"/>
      <c r="AJ30" s="91"/>
      <c r="AK30" s="91"/>
      <c r="AL30" s="91"/>
      <c r="AM30" s="91"/>
      <c r="AN30" s="91"/>
      <c r="AO30" s="91"/>
      <c r="AP30" s="91"/>
      <c r="AQ30" s="91"/>
    </row>
    <row r="31" spans="1:43" ht="17.25" customHeight="1" x14ac:dyDescent="0.25">
      <c r="A31" s="84"/>
      <c r="B31" s="122">
        <f t="shared" si="2"/>
        <v>24</v>
      </c>
      <c r="C31" s="123" t="s">
        <v>128</v>
      </c>
      <c r="D31" s="124">
        <f t="shared" si="3"/>
        <v>0</v>
      </c>
      <c r="E31" s="125"/>
      <c r="F31" s="126">
        <f t="shared" si="4"/>
        <v>53</v>
      </c>
      <c r="G31" s="127"/>
      <c r="H31" s="126">
        <f t="shared" si="5"/>
        <v>53</v>
      </c>
      <c r="I31" s="134"/>
      <c r="J31" s="128">
        <f t="shared" si="6"/>
        <v>72.885999999999939</v>
      </c>
      <c r="K31" s="134"/>
      <c r="L31" s="128">
        <f t="shared" si="7"/>
        <v>376.92074800000006</v>
      </c>
      <c r="M31" s="135"/>
      <c r="N31" s="130">
        <f t="shared" si="8"/>
        <v>1.3752075471698102</v>
      </c>
      <c r="O31" s="131"/>
      <c r="P31" s="130">
        <f t="shared" si="9"/>
        <v>7.1117122264150954</v>
      </c>
      <c r="Q31" s="132"/>
      <c r="R31" s="48"/>
      <c r="T31" s="42" t="s">
        <v>128</v>
      </c>
      <c r="U31" s="42">
        <v>72.885999999999939</v>
      </c>
      <c r="V31" s="42">
        <v>376.92074800000006</v>
      </c>
      <c r="X31" s="42" t="s">
        <v>128</v>
      </c>
      <c r="AA31" s="42">
        <v>53</v>
      </c>
      <c r="AB31" s="42">
        <v>53</v>
      </c>
      <c r="AD31" s="136"/>
      <c r="AJ31" s="91"/>
      <c r="AK31" s="91"/>
      <c r="AL31" s="91"/>
      <c r="AM31" s="91"/>
      <c r="AN31" s="91"/>
      <c r="AO31" s="91"/>
      <c r="AP31" s="91"/>
      <c r="AQ31" s="91"/>
    </row>
    <row r="32" spans="1:43" ht="17.25" customHeight="1" x14ac:dyDescent="0.25">
      <c r="A32" s="84"/>
      <c r="B32" s="122">
        <f t="shared" si="2"/>
        <v>25</v>
      </c>
      <c r="C32" s="123" t="s">
        <v>156</v>
      </c>
      <c r="D32" s="124">
        <f t="shared" si="3"/>
        <v>91</v>
      </c>
      <c r="E32" s="125"/>
      <c r="F32" s="133">
        <f t="shared" si="4"/>
        <v>39</v>
      </c>
      <c r="G32" s="134"/>
      <c r="H32" s="133">
        <f t="shared" si="5"/>
        <v>130</v>
      </c>
      <c r="I32" s="134"/>
      <c r="J32" s="128">
        <f t="shared" si="6"/>
        <v>208.06999999999994</v>
      </c>
      <c r="K32" s="134"/>
      <c r="L32" s="128">
        <f t="shared" si="7"/>
        <v>1183.1420370000001</v>
      </c>
      <c r="M32" s="135"/>
      <c r="N32" s="130">
        <f t="shared" si="8"/>
        <v>1.600538461538461</v>
      </c>
      <c r="O32" s="131"/>
      <c r="P32" s="130">
        <f t="shared" si="9"/>
        <v>9.1010925923076922</v>
      </c>
      <c r="Q32" s="132"/>
      <c r="R32" s="48"/>
      <c r="T32" s="42" t="s">
        <v>156</v>
      </c>
      <c r="U32" s="42">
        <v>208.06999999999994</v>
      </c>
      <c r="V32" s="42">
        <v>1183.1420370000001</v>
      </c>
      <c r="X32" s="42" t="s">
        <v>156</v>
      </c>
      <c r="Z32" s="42">
        <v>91</v>
      </c>
      <c r="AA32" s="42">
        <v>39</v>
      </c>
      <c r="AB32" s="42">
        <v>130</v>
      </c>
      <c r="AJ32" s="91"/>
      <c r="AK32" s="91"/>
      <c r="AL32" s="91"/>
      <c r="AM32" s="91"/>
      <c r="AN32" s="91"/>
      <c r="AO32" s="91"/>
      <c r="AP32" s="91"/>
      <c r="AQ32" s="91"/>
    </row>
    <row r="33" spans="1:43" ht="17.25" customHeight="1" x14ac:dyDescent="0.25">
      <c r="A33" s="84"/>
      <c r="B33" s="122">
        <f t="shared" si="2"/>
        <v>26</v>
      </c>
      <c r="C33" s="123" t="s">
        <v>160</v>
      </c>
      <c r="D33" s="124">
        <f t="shared" si="3"/>
        <v>2</v>
      </c>
      <c r="E33" s="125"/>
      <c r="F33" s="133">
        <f t="shared" si="4"/>
        <v>25</v>
      </c>
      <c r="G33" s="134"/>
      <c r="H33" s="133">
        <f t="shared" si="5"/>
        <v>27</v>
      </c>
      <c r="I33" s="134"/>
      <c r="J33" s="128">
        <f t="shared" si="6"/>
        <v>20</v>
      </c>
      <c r="K33" s="134"/>
      <c r="L33" s="128">
        <f t="shared" si="7"/>
        <v>134.00719099999995</v>
      </c>
      <c r="M33" s="135"/>
      <c r="N33" s="130">
        <f t="shared" si="8"/>
        <v>0.7407407407407407</v>
      </c>
      <c r="O33" s="131"/>
      <c r="P33" s="130">
        <f t="shared" si="9"/>
        <v>4.9632292962962943</v>
      </c>
      <c r="Q33" s="132"/>
      <c r="R33" s="48"/>
      <c r="T33" s="42" t="s">
        <v>160</v>
      </c>
      <c r="U33" s="42">
        <v>20</v>
      </c>
      <c r="V33" s="42">
        <v>134.00719099999995</v>
      </c>
      <c r="X33" s="42" t="s">
        <v>160</v>
      </c>
      <c r="Y33" s="42">
        <v>2</v>
      </c>
      <c r="AA33" s="42">
        <v>25</v>
      </c>
      <c r="AB33" s="42">
        <v>27</v>
      </c>
      <c r="AJ33" s="91"/>
      <c r="AK33" s="91"/>
      <c r="AL33" s="91"/>
      <c r="AM33" s="91"/>
      <c r="AN33" s="91"/>
      <c r="AO33" s="91"/>
      <c r="AP33" s="91"/>
      <c r="AQ33" s="91"/>
    </row>
    <row r="34" spans="1:43" ht="17.25" customHeight="1" x14ac:dyDescent="0.25">
      <c r="A34" s="84"/>
      <c r="B34" s="122">
        <f t="shared" si="2"/>
        <v>27</v>
      </c>
      <c r="C34" s="123" t="s">
        <v>64</v>
      </c>
      <c r="D34" s="124">
        <f t="shared" si="3"/>
        <v>79</v>
      </c>
      <c r="E34" s="125"/>
      <c r="F34" s="126">
        <f t="shared" si="4"/>
        <v>0</v>
      </c>
      <c r="G34" s="127"/>
      <c r="H34" s="126">
        <f t="shared" si="5"/>
        <v>79</v>
      </c>
      <c r="I34" s="134"/>
      <c r="J34" s="128">
        <f t="shared" si="6"/>
        <v>116.29999999999998</v>
      </c>
      <c r="K34" s="134"/>
      <c r="L34" s="128">
        <f t="shared" si="7"/>
        <v>707.83805600000005</v>
      </c>
      <c r="M34" s="135"/>
      <c r="N34" s="130">
        <f t="shared" si="8"/>
        <v>1.4721518987341771</v>
      </c>
      <c r="O34" s="131"/>
      <c r="P34" s="130">
        <f t="shared" si="9"/>
        <v>8.9599753924050631</v>
      </c>
      <c r="Q34" s="132"/>
      <c r="R34" s="48"/>
      <c r="T34" s="42" t="s">
        <v>64</v>
      </c>
      <c r="U34" s="42">
        <v>116.29999999999998</v>
      </c>
      <c r="V34" s="42">
        <v>707.83805600000005</v>
      </c>
      <c r="X34" s="42" t="s">
        <v>64</v>
      </c>
      <c r="Z34" s="42">
        <v>79</v>
      </c>
      <c r="AB34" s="42">
        <v>79</v>
      </c>
      <c r="AJ34" s="91"/>
      <c r="AK34" s="91"/>
      <c r="AL34" s="91"/>
      <c r="AM34" s="91"/>
      <c r="AN34" s="91"/>
      <c r="AO34" s="91"/>
      <c r="AP34" s="91"/>
      <c r="AQ34" s="91"/>
    </row>
    <row r="35" spans="1:43" ht="17.25" customHeight="1" x14ac:dyDescent="0.25">
      <c r="A35" s="84"/>
      <c r="B35" s="122">
        <f t="shared" si="2"/>
        <v>28</v>
      </c>
      <c r="C35" s="123" t="s">
        <v>152</v>
      </c>
      <c r="D35" s="124">
        <f t="shared" si="3"/>
        <v>20</v>
      </c>
      <c r="E35" s="125"/>
      <c r="F35" s="133">
        <f t="shared" si="4"/>
        <v>8</v>
      </c>
      <c r="G35" s="134"/>
      <c r="H35" s="133">
        <f t="shared" si="5"/>
        <v>28</v>
      </c>
      <c r="I35" s="134"/>
      <c r="J35" s="128">
        <f t="shared" si="6"/>
        <v>20.861999999999995</v>
      </c>
      <c r="K35" s="134"/>
      <c r="L35" s="128">
        <f t="shared" si="7"/>
        <v>165.64451799999998</v>
      </c>
      <c r="M35" s="135"/>
      <c r="N35" s="130">
        <f t="shared" si="8"/>
        <v>0.74507142857142838</v>
      </c>
      <c r="O35" s="131"/>
      <c r="P35" s="130">
        <f t="shared" si="9"/>
        <v>5.9158756428571424</v>
      </c>
      <c r="Q35" s="132"/>
      <c r="R35" s="48"/>
      <c r="T35" s="137" t="s">
        <v>152</v>
      </c>
      <c r="U35" s="42">
        <v>20.861999999999995</v>
      </c>
      <c r="V35" s="42">
        <v>165.64451799999998</v>
      </c>
      <c r="X35" s="42" t="s">
        <v>152</v>
      </c>
      <c r="Z35" s="42">
        <v>20</v>
      </c>
      <c r="AA35" s="42">
        <v>8</v>
      </c>
      <c r="AB35" s="42">
        <v>28</v>
      </c>
      <c r="AJ35" s="91"/>
      <c r="AK35" s="91"/>
      <c r="AL35" s="91"/>
      <c r="AM35" s="91"/>
      <c r="AN35" s="91"/>
      <c r="AO35" s="91"/>
      <c r="AP35" s="91"/>
      <c r="AQ35" s="91"/>
    </row>
    <row r="36" spans="1:43" ht="17.25" customHeight="1" x14ac:dyDescent="0.25">
      <c r="A36" s="84"/>
      <c r="B36" s="122">
        <f t="shared" si="2"/>
        <v>29</v>
      </c>
      <c r="C36" s="123" t="s">
        <v>92</v>
      </c>
      <c r="D36" s="124">
        <f t="shared" si="3"/>
        <v>110</v>
      </c>
      <c r="E36" s="125"/>
      <c r="F36" s="133">
        <f t="shared" si="4"/>
        <v>139</v>
      </c>
      <c r="G36" s="134"/>
      <c r="H36" s="133">
        <f t="shared" si="5"/>
        <v>249</v>
      </c>
      <c r="I36" s="134"/>
      <c r="J36" s="128">
        <f t="shared" si="6"/>
        <v>467.7850000000002</v>
      </c>
      <c r="K36" s="134"/>
      <c r="L36" s="128">
        <f t="shared" si="7"/>
        <v>1810.5329909999998</v>
      </c>
      <c r="M36" s="135"/>
      <c r="N36" s="130">
        <f t="shared" si="8"/>
        <v>1.8786546184738964</v>
      </c>
      <c r="O36" s="131"/>
      <c r="P36" s="130">
        <f t="shared" si="9"/>
        <v>7.2712168313253001</v>
      </c>
      <c r="Q36" s="132"/>
      <c r="R36" s="48"/>
      <c r="T36" s="42" t="s">
        <v>92</v>
      </c>
      <c r="U36" s="42">
        <v>467.7850000000002</v>
      </c>
      <c r="V36" s="42">
        <v>1810.5329909999998</v>
      </c>
      <c r="X36" s="42" t="s">
        <v>92</v>
      </c>
      <c r="Y36" s="42">
        <v>78</v>
      </c>
      <c r="Z36" s="42">
        <v>32</v>
      </c>
      <c r="AA36" s="42">
        <v>139</v>
      </c>
      <c r="AB36" s="42">
        <v>249</v>
      </c>
      <c r="AJ36" s="91"/>
      <c r="AK36" s="91"/>
      <c r="AL36" s="91"/>
      <c r="AM36" s="91"/>
      <c r="AN36" s="91"/>
      <c r="AO36" s="91"/>
      <c r="AP36" s="91"/>
      <c r="AQ36" s="91"/>
    </row>
    <row r="37" spans="1:43" ht="17.25" customHeight="1" x14ac:dyDescent="0.25">
      <c r="A37" s="84"/>
      <c r="B37" s="122">
        <f t="shared" si="2"/>
        <v>30</v>
      </c>
      <c r="C37" s="123" t="s">
        <v>65</v>
      </c>
      <c r="D37" s="124">
        <f t="shared" si="3"/>
        <v>0</v>
      </c>
      <c r="E37" s="125"/>
      <c r="F37" s="133">
        <f t="shared" si="4"/>
        <v>25</v>
      </c>
      <c r="G37" s="134"/>
      <c r="H37" s="133">
        <f t="shared" si="5"/>
        <v>25</v>
      </c>
      <c r="I37" s="134"/>
      <c r="J37" s="128">
        <f t="shared" si="6"/>
        <v>96.759999999999991</v>
      </c>
      <c r="K37" s="134"/>
      <c r="L37" s="128">
        <f t="shared" si="7"/>
        <v>324.01706799999999</v>
      </c>
      <c r="M37" s="135"/>
      <c r="N37" s="130">
        <f t="shared" si="8"/>
        <v>3.8703999999999996</v>
      </c>
      <c r="O37" s="131"/>
      <c r="P37" s="130">
        <f t="shared" si="9"/>
        <v>12.960682719999999</v>
      </c>
      <c r="Q37" s="132"/>
      <c r="R37" s="48"/>
      <c r="T37" s="42" t="s">
        <v>65</v>
      </c>
      <c r="U37" s="42">
        <v>96.759999999999991</v>
      </c>
      <c r="V37" s="42">
        <v>324.01706799999999</v>
      </c>
      <c r="X37" s="42" t="s">
        <v>65</v>
      </c>
      <c r="AA37" s="42">
        <v>25</v>
      </c>
      <c r="AB37" s="42">
        <v>25</v>
      </c>
      <c r="AJ37" s="91"/>
      <c r="AK37" s="91"/>
      <c r="AL37" s="91"/>
      <c r="AM37" s="91"/>
      <c r="AN37" s="91"/>
      <c r="AO37" s="91"/>
      <c r="AP37" s="91"/>
      <c r="AQ37" s="91"/>
    </row>
    <row r="38" spans="1:43" ht="17.25" customHeight="1" x14ac:dyDescent="0.25">
      <c r="A38" s="84"/>
      <c r="B38" s="122">
        <f t="shared" si="2"/>
        <v>31</v>
      </c>
      <c r="C38" s="123" t="s">
        <v>161</v>
      </c>
      <c r="D38" s="124">
        <f t="shared" si="3"/>
        <v>12</v>
      </c>
      <c r="E38" s="125"/>
      <c r="F38" s="126">
        <f t="shared" si="4"/>
        <v>0</v>
      </c>
      <c r="G38" s="127"/>
      <c r="H38" s="126">
        <f t="shared" si="5"/>
        <v>12</v>
      </c>
      <c r="I38" s="134"/>
      <c r="J38" s="128">
        <f t="shared" si="6"/>
        <v>19.899999999999988</v>
      </c>
      <c r="K38" s="134"/>
      <c r="L38" s="128">
        <f t="shared" si="7"/>
        <v>110.731844</v>
      </c>
      <c r="M38" s="135"/>
      <c r="N38" s="130">
        <f t="shared" si="8"/>
        <v>1.6583333333333323</v>
      </c>
      <c r="O38" s="131"/>
      <c r="P38" s="130">
        <f t="shared" si="9"/>
        <v>9.2276536666666669</v>
      </c>
      <c r="Q38" s="132"/>
      <c r="R38" s="48"/>
      <c r="T38" s="42" t="s">
        <v>161</v>
      </c>
      <c r="U38" s="42">
        <v>19.899999999999988</v>
      </c>
      <c r="V38" s="42">
        <v>110.731844</v>
      </c>
      <c r="X38" s="42" t="s">
        <v>161</v>
      </c>
      <c r="Y38" s="42">
        <v>12</v>
      </c>
      <c r="AB38" s="42">
        <v>12</v>
      </c>
      <c r="AJ38" s="91"/>
      <c r="AK38" s="91"/>
      <c r="AL38" s="91"/>
      <c r="AM38" s="91"/>
      <c r="AN38" s="91"/>
      <c r="AO38" s="91"/>
      <c r="AP38" s="91"/>
      <c r="AQ38" s="91"/>
    </row>
    <row r="39" spans="1:43" ht="17.25" customHeight="1" x14ac:dyDescent="0.25">
      <c r="A39" s="84"/>
      <c r="B39" s="122">
        <f t="shared" si="2"/>
        <v>32</v>
      </c>
      <c r="C39" s="123" t="s">
        <v>66</v>
      </c>
      <c r="D39" s="124">
        <f t="shared" si="3"/>
        <v>14</v>
      </c>
      <c r="E39" s="125"/>
      <c r="F39" s="133">
        <f t="shared" si="4"/>
        <v>0</v>
      </c>
      <c r="G39" s="134"/>
      <c r="H39" s="133">
        <f t="shared" si="5"/>
        <v>14</v>
      </c>
      <c r="I39" s="134"/>
      <c r="J39" s="128">
        <f t="shared" si="6"/>
        <v>20.309999999999992</v>
      </c>
      <c r="K39" s="134"/>
      <c r="L39" s="128">
        <f t="shared" si="7"/>
        <v>101.35963600000001</v>
      </c>
      <c r="M39" s="135"/>
      <c r="N39" s="130">
        <f t="shared" si="8"/>
        <v>1.4507142857142852</v>
      </c>
      <c r="O39" s="131"/>
      <c r="P39" s="130">
        <f t="shared" si="9"/>
        <v>7.239974000000001</v>
      </c>
      <c r="Q39" s="132"/>
      <c r="R39" s="48"/>
      <c r="T39" s="42" t="s">
        <v>66</v>
      </c>
      <c r="U39" s="42">
        <v>20.309999999999992</v>
      </c>
      <c r="V39" s="42">
        <v>101.35963600000001</v>
      </c>
      <c r="X39" s="42" t="s">
        <v>66</v>
      </c>
      <c r="Z39" s="42">
        <v>14</v>
      </c>
      <c r="AB39" s="42">
        <v>14</v>
      </c>
      <c r="AJ39" s="91"/>
      <c r="AK39" s="91"/>
      <c r="AL39" s="91"/>
      <c r="AM39" s="91"/>
      <c r="AN39" s="91"/>
      <c r="AO39" s="91"/>
      <c r="AP39" s="91"/>
      <c r="AQ39" s="91"/>
    </row>
    <row r="40" spans="1:43" ht="17.25" customHeight="1" x14ac:dyDescent="0.25">
      <c r="A40" s="84"/>
      <c r="B40" s="122">
        <f t="shared" si="2"/>
        <v>33</v>
      </c>
      <c r="C40" s="123" t="s">
        <v>162</v>
      </c>
      <c r="D40" s="124">
        <f t="shared" si="3"/>
        <v>388</v>
      </c>
      <c r="E40" s="125"/>
      <c r="F40" s="133">
        <f t="shared" si="4"/>
        <v>1399</v>
      </c>
      <c r="G40" s="134"/>
      <c r="H40" s="133">
        <f t="shared" si="5"/>
        <v>1787</v>
      </c>
      <c r="I40" s="134"/>
      <c r="J40" s="128">
        <f t="shared" si="6"/>
        <v>2107.9660000000067</v>
      </c>
      <c r="K40" s="134"/>
      <c r="L40" s="128">
        <f t="shared" si="7"/>
        <v>8479.871406000002</v>
      </c>
      <c r="M40" s="135"/>
      <c r="N40" s="130">
        <f t="shared" si="8"/>
        <v>1.1796116396194778</v>
      </c>
      <c r="O40" s="131"/>
      <c r="P40" s="130">
        <f t="shared" si="9"/>
        <v>4.7453113631785122</v>
      </c>
      <c r="Q40" s="132"/>
      <c r="R40" s="48"/>
      <c r="T40" s="42" t="s">
        <v>162</v>
      </c>
      <c r="U40" s="42">
        <v>2107.9660000000067</v>
      </c>
      <c r="V40" s="42">
        <v>8479.871406000002</v>
      </c>
      <c r="X40" s="42" t="s">
        <v>282</v>
      </c>
      <c r="Y40" s="42">
        <v>69</v>
      </c>
      <c r="Z40" s="42">
        <v>319</v>
      </c>
      <c r="AA40" s="42">
        <v>1399</v>
      </c>
      <c r="AB40" s="42">
        <v>1787</v>
      </c>
      <c r="AJ40" s="91"/>
      <c r="AK40" s="91"/>
      <c r="AL40" s="91"/>
      <c r="AM40" s="91"/>
      <c r="AN40" s="91"/>
      <c r="AO40" s="91"/>
      <c r="AP40" s="91"/>
      <c r="AQ40" s="91"/>
    </row>
    <row r="41" spans="1:43" ht="17.25" customHeight="1" x14ac:dyDescent="0.25">
      <c r="A41" s="84"/>
      <c r="B41" s="122">
        <f t="shared" si="2"/>
        <v>34</v>
      </c>
      <c r="C41" s="123" t="s">
        <v>163</v>
      </c>
      <c r="D41" s="124">
        <f t="shared" si="3"/>
        <v>35</v>
      </c>
      <c r="E41" s="125"/>
      <c r="F41" s="133">
        <f t="shared" si="4"/>
        <v>417</v>
      </c>
      <c r="G41" s="134"/>
      <c r="H41" s="133">
        <f t="shared" si="5"/>
        <v>452</v>
      </c>
      <c r="I41" s="134"/>
      <c r="J41" s="128">
        <f t="shared" si="6"/>
        <v>330.34000000000009</v>
      </c>
      <c r="K41" s="134"/>
      <c r="L41" s="128">
        <f t="shared" si="7"/>
        <v>708.8831879999999</v>
      </c>
      <c r="M41" s="135"/>
      <c r="N41" s="130">
        <f t="shared" si="8"/>
        <v>0.73084070796460199</v>
      </c>
      <c r="O41" s="131"/>
      <c r="P41" s="130">
        <f t="shared" si="9"/>
        <v>1.5683256371681413</v>
      </c>
      <c r="Q41" s="132"/>
      <c r="R41" s="48"/>
      <c r="T41" s="42" t="s">
        <v>163</v>
      </c>
      <c r="U41" s="42">
        <v>330.34000000000009</v>
      </c>
      <c r="V41" s="42">
        <v>708.8831879999999</v>
      </c>
      <c r="X41" s="42" t="s">
        <v>283</v>
      </c>
      <c r="Y41" s="42">
        <v>5</v>
      </c>
      <c r="Z41" s="42">
        <v>30</v>
      </c>
      <c r="AA41" s="42">
        <v>417</v>
      </c>
      <c r="AB41" s="42">
        <v>452</v>
      </c>
      <c r="AJ41" s="91"/>
      <c r="AK41" s="91"/>
      <c r="AL41" s="91"/>
      <c r="AM41" s="91"/>
      <c r="AN41" s="91"/>
      <c r="AO41" s="91"/>
      <c r="AP41" s="91"/>
      <c r="AQ41" s="91"/>
    </row>
    <row r="42" spans="1:43" ht="17.25" customHeight="1" x14ac:dyDescent="0.25">
      <c r="A42" s="84"/>
      <c r="B42" s="122">
        <f t="shared" si="2"/>
        <v>35</v>
      </c>
      <c r="C42" s="123" t="s">
        <v>94</v>
      </c>
      <c r="D42" s="124">
        <f t="shared" si="3"/>
        <v>24</v>
      </c>
      <c r="E42" s="125"/>
      <c r="F42" s="133">
        <f t="shared" si="4"/>
        <v>210</v>
      </c>
      <c r="G42" s="134"/>
      <c r="H42" s="133">
        <f t="shared" si="5"/>
        <v>234</v>
      </c>
      <c r="I42" s="134"/>
      <c r="J42" s="128">
        <f t="shared" si="6"/>
        <v>110.00000000000003</v>
      </c>
      <c r="K42" s="134"/>
      <c r="L42" s="128">
        <f t="shared" si="7"/>
        <v>397.78279999999995</v>
      </c>
      <c r="M42" s="135"/>
      <c r="N42" s="130">
        <f t="shared" si="8"/>
        <v>0.47008547008547019</v>
      </c>
      <c r="O42" s="131"/>
      <c r="P42" s="130">
        <f t="shared" si="9"/>
        <v>1.6999264957264955</v>
      </c>
      <c r="Q42" s="132"/>
      <c r="R42" s="48"/>
      <c r="T42" s="42" t="s">
        <v>94</v>
      </c>
      <c r="U42" s="42">
        <v>110.00000000000003</v>
      </c>
      <c r="V42" s="42">
        <v>397.78279999999995</v>
      </c>
      <c r="X42" s="42" t="s">
        <v>94</v>
      </c>
      <c r="Y42" s="42">
        <v>5</v>
      </c>
      <c r="Z42" s="42">
        <v>19</v>
      </c>
      <c r="AA42" s="42">
        <v>210</v>
      </c>
      <c r="AB42" s="42">
        <v>234</v>
      </c>
      <c r="AJ42" s="91"/>
      <c r="AK42" s="91"/>
      <c r="AL42" s="91"/>
      <c r="AM42" s="91"/>
      <c r="AN42" s="91"/>
      <c r="AO42" s="91"/>
      <c r="AP42" s="91"/>
      <c r="AQ42" s="91"/>
    </row>
    <row r="43" spans="1:43" ht="17.25" customHeight="1" x14ac:dyDescent="0.25">
      <c r="A43" s="84"/>
      <c r="B43" s="122">
        <f t="shared" si="2"/>
        <v>36</v>
      </c>
      <c r="C43" s="123" t="s">
        <v>293</v>
      </c>
      <c r="D43" s="124">
        <f t="shared" si="3"/>
        <v>25</v>
      </c>
      <c r="E43" s="125"/>
      <c r="F43" s="126">
        <f t="shared" si="4"/>
        <v>0</v>
      </c>
      <c r="G43" s="127"/>
      <c r="H43" s="126">
        <f t="shared" si="5"/>
        <v>25</v>
      </c>
      <c r="I43" s="134"/>
      <c r="J43" s="128">
        <f t="shared" si="6"/>
        <v>135.69999999999999</v>
      </c>
      <c r="K43" s="134"/>
      <c r="L43" s="128">
        <f t="shared" si="7"/>
        <v>36.607607999999999</v>
      </c>
      <c r="M43" s="135"/>
      <c r="N43" s="130">
        <f t="shared" si="8"/>
        <v>5.4279999999999999</v>
      </c>
      <c r="O43" s="131"/>
      <c r="P43" s="130">
        <f t="shared" si="9"/>
        <v>1.4643043199999999</v>
      </c>
      <c r="Q43" s="132"/>
      <c r="R43" s="48"/>
      <c r="T43" s="42" t="s">
        <v>293</v>
      </c>
      <c r="U43" s="42">
        <v>135.69999999999999</v>
      </c>
      <c r="V43" s="42">
        <v>36.607607999999999</v>
      </c>
      <c r="X43" s="42" t="s">
        <v>293</v>
      </c>
      <c r="Y43" s="42">
        <v>12</v>
      </c>
      <c r="Z43" s="42">
        <v>13</v>
      </c>
      <c r="AB43" s="42">
        <v>25</v>
      </c>
      <c r="AJ43" s="91"/>
      <c r="AK43" s="91"/>
      <c r="AL43" s="91"/>
      <c r="AM43" s="91"/>
      <c r="AN43" s="91"/>
      <c r="AO43" s="91"/>
      <c r="AP43" s="91"/>
      <c r="AQ43" s="91"/>
    </row>
    <row r="44" spans="1:43" ht="17.25" customHeight="1" x14ac:dyDescent="0.25">
      <c r="A44" s="84"/>
      <c r="B44" s="122">
        <f t="shared" si="2"/>
        <v>37</v>
      </c>
      <c r="C44" s="123" t="s">
        <v>200</v>
      </c>
      <c r="D44" s="124">
        <f t="shared" si="3"/>
        <v>531</v>
      </c>
      <c r="E44" s="125"/>
      <c r="F44" s="133">
        <f t="shared" si="4"/>
        <v>0</v>
      </c>
      <c r="G44" s="134"/>
      <c r="H44" s="133">
        <f t="shared" si="5"/>
        <v>531</v>
      </c>
      <c r="I44" s="134"/>
      <c r="J44" s="128">
        <f t="shared" si="6"/>
        <v>2846.1600000000026</v>
      </c>
      <c r="K44" s="134"/>
      <c r="L44" s="128">
        <f t="shared" si="7"/>
        <v>8816.4225500000011</v>
      </c>
      <c r="M44" s="135"/>
      <c r="N44" s="130">
        <f t="shared" si="8"/>
        <v>5.3600000000000048</v>
      </c>
      <c r="O44" s="131"/>
      <c r="P44" s="130">
        <f t="shared" si="9"/>
        <v>16.603432297551791</v>
      </c>
      <c r="Q44" s="132"/>
      <c r="R44" s="48"/>
      <c r="T44" s="42" t="s">
        <v>200</v>
      </c>
      <c r="U44" s="42">
        <v>2846.1600000000026</v>
      </c>
      <c r="V44" s="42">
        <v>8816.4225500000011</v>
      </c>
      <c r="X44" s="42" t="s">
        <v>284</v>
      </c>
      <c r="Y44" s="42">
        <v>75</v>
      </c>
      <c r="Z44" s="42">
        <v>456</v>
      </c>
      <c r="AB44" s="42">
        <v>531</v>
      </c>
      <c r="AJ44" s="91"/>
      <c r="AK44" s="91"/>
      <c r="AL44" s="91"/>
      <c r="AM44" s="91"/>
      <c r="AN44" s="91"/>
      <c r="AO44" s="91"/>
      <c r="AP44" s="91"/>
      <c r="AQ44" s="91"/>
    </row>
    <row r="45" spans="1:43" ht="17.25" customHeight="1" x14ac:dyDescent="0.25">
      <c r="A45" s="84"/>
      <c r="B45" s="122">
        <f t="shared" si="2"/>
        <v>38</v>
      </c>
      <c r="C45" s="123" t="s">
        <v>75</v>
      </c>
      <c r="D45" s="124">
        <f t="shared" si="3"/>
        <v>129</v>
      </c>
      <c r="E45" s="125"/>
      <c r="F45" s="133">
        <f t="shared" si="4"/>
        <v>132</v>
      </c>
      <c r="G45" s="134"/>
      <c r="H45" s="133">
        <f t="shared" si="5"/>
        <v>261</v>
      </c>
      <c r="I45" s="134"/>
      <c r="J45" s="128">
        <f t="shared" si="6"/>
        <v>578.80000000000007</v>
      </c>
      <c r="K45" s="134"/>
      <c r="L45" s="128">
        <f t="shared" si="7"/>
        <v>3383.9372859999994</v>
      </c>
      <c r="M45" s="135"/>
      <c r="N45" s="130">
        <f t="shared" si="8"/>
        <v>2.2176245210727972</v>
      </c>
      <c r="O45" s="131"/>
      <c r="P45" s="130">
        <f t="shared" si="9"/>
        <v>12.965276957854403</v>
      </c>
      <c r="Q45" s="132"/>
      <c r="R45" s="48"/>
      <c r="T45" s="42" t="s">
        <v>75</v>
      </c>
      <c r="U45" s="42">
        <v>578.80000000000007</v>
      </c>
      <c r="V45" s="42">
        <v>3383.9372859999994</v>
      </c>
      <c r="X45" s="42" t="s">
        <v>285</v>
      </c>
      <c r="Z45" s="42">
        <v>129</v>
      </c>
      <c r="AA45" s="42">
        <v>132</v>
      </c>
      <c r="AB45" s="42">
        <v>261</v>
      </c>
      <c r="AJ45" s="91"/>
      <c r="AK45" s="91"/>
      <c r="AL45" s="91"/>
      <c r="AM45" s="91"/>
      <c r="AN45" s="91"/>
      <c r="AO45" s="91"/>
      <c r="AP45" s="91"/>
      <c r="AQ45" s="91"/>
    </row>
    <row r="46" spans="1:43" ht="17.25" customHeight="1" x14ac:dyDescent="0.25">
      <c r="A46" s="84"/>
      <c r="B46" s="122">
        <f t="shared" si="2"/>
        <v>39</v>
      </c>
      <c r="C46" s="123" t="s">
        <v>190</v>
      </c>
      <c r="D46" s="124">
        <f t="shared" si="3"/>
        <v>18</v>
      </c>
      <c r="E46" s="125"/>
      <c r="F46" s="133">
        <f t="shared" si="4"/>
        <v>0</v>
      </c>
      <c r="G46" s="127"/>
      <c r="H46" s="126">
        <f t="shared" si="5"/>
        <v>18</v>
      </c>
      <c r="I46" s="134"/>
      <c r="J46" s="128">
        <f t="shared" si="6"/>
        <v>27.40000000000002</v>
      </c>
      <c r="K46" s="134"/>
      <c r="L46" s="128">
        <f t="shared" si="7"/>
        <v>162.50194999999997</v>
      </c>
      <c r="M46" s="135"/>
      <c r="N46" s="130">
        <f t="shared" si="8"/>
        <v>1.5222222222222233</v>
      </c>
      <c r="O46" s="131"/>
      <c r="P46" s="130">
        <f t="shared" si="9"/>
        <v>9.0278861111111084</v>
      </c>
      <c r="Q46" s="132"/>
      <c r="R46" s="48"/>
      <c r="T46" s="42" t="s">
        <v>190</v>
      </c>
      <c r="U46" s="42">
        <v>27.40000000000002</v>
      </c>
      <c r="V46" s="42">
        <v>162.50194999999997</v>
      </c>
      <c r="X46" s="42" t="s">
        <v>190</v>
      </c>
      <c r="Z46" s="42">
        <v>18</v>
      </c>
      <c r="AB46" s="42">
        <v>18</v>
      </c>
      <c r="AJ46" s="91"/>
      <c r="AK46" s="91"/>
      <c r="AL46" s="91"/>
      <c r="AM46" s="91"/>
      <c r="AN46" s="91"/>
      <c r="AO46" s="91"/>
      <c r="AP46" s="91"/>
      <c r="AQ46" s="91"/>
    </row>
    <row r="47" spans="1:43" ht="17.25" customHeight="1" x14ac:dyDescent="0.25">
      <c r="A47" s="84"/>
      <c r="B47" s="122">
        <f t="shared" si="2"/>
        <v>40</v>
      </c>
      <c r="C47" s="123" t="s">
        <v>47</v>
      </c>
      <c r="D47" s="124">
        <f t="shared" si="3"/>
        <v>30</v>
      </c>
      <c r="E47" s="125"/>
      <c r="F47" s="133">
        <f t="shared" si="4"/>
        <v>0</v>
      </c>
      <c r="G47" s="134"/>
      <c r="H47" s="133">
        <f t="shared" si="5"/>
        <v>30</v>
      </c>
      <c r="I47" s="134"/>
      <c r="J47" s="128">
        <f t="shared" si="6"/>
        <v>72.860000000000056</v>
      </c>
      <c r="K47" s="134"/>
      <c r="L47" s="128">
        <f t="shared" si="7"/>
        <v>347.93826308250027</v>
      </c>
      <c r="M47" s="135"/>
      <c r="N47" s="130">
        <f t="shared" si="8"/>
        <v>2.4286666666666687</v>
      </c>
      <c r="O47" s="131"/>
      <c r="P47" s="130">
        <f t="shared" si="9"/>
        <v>11.597942102750009</v>
      </c>
      <c r="Q47" s="132"/>
      <c r="R47" s="48"/>
      <c r="T47" s="42" t="s">
        <v>47</v>
      </c>
      <c r="U47" s="42">
        <v>72.860000000000056</v>
      </c>
      <c r="V47" s="42">
        <v>347.93826308250027</v>
      </c>
      <c r="X47" s="42" t="s">
        <v>47</v>
      </c>
      <c r="Z47" s="42">
        <v>30</v>
      </c>
      <c r="AB47" s="42">
        <v>30</v>
      </c>
      <c r="AJ47" s="91"/>
      <c r="AK47" s="91"/>
      <c r="AL47" s="91"/>
      <c r="AM47" s="91"/>
      <c r="AN47" s="91"/>
      <c r="AO47" s="91"/>
      <c r="AP47" s="91"/>
      <c r="AQ47" s="91"/>
    </row>
    <row r="48" spans="1:43" ht="17.25" customHeight="1" x14ac:dyDescent="0.25">
      <c r="A48" s="84"/>
      <c r="B48" s="122">
        <f t="shared" si="2"/>
        <v>41</v>
      </c>
      <c r="C48" s="123" t="s">
        <v>165</v>
      </c>
      <c r="D48" s="124">
        <f t="shared" si="3"/>
        <v>9</v>
      </c>
      <c r="E48" s="125"/>
      <c r="F48" s="133">
        <f t="shared" si="4"/>
        <v>45</v>
      </c>
      <c r="G48" s="134"/>
      <c r="H48" s="133">
        <f t="shared" si="5"/>
        <v>54</v>
      </c>
      <c r="I48" s="134"/>
      <c r="J48" s="128">
        <f t="shared" si="6"/>
        <v>81.20000000000006</v>
      </c>
      <c r="K48" s="134"/>
      <c r="L48" s="128">
        <f t="shared" si="7"/>
        <v>373.82893200000007</v>
      </c>
      <c r="M48" s="135"/>
      <c r="N48" s="130">
        <f t="shared" si="8"/>
        <v>1.5037037037037049</v>
      </c>
      <c r="O48" s="131"/>
      <c r="P48" s="130">
        <f t="shared" si="9"/>
        <v>6.9227580000000009</v>
      </c>
      <c r="Q48" s="132"/>
      <c r="R48" s="48"/>
      <c r="T48" s="42" t="s">
        <v>165</v>
      </c>
      <c r="U48" s="42">
        <v>81.20000000000006</v>
      </c>
      <c r="V48" s="42">
        <v>373.82893200000007</v>
      </c>
      <c r="X48" s="42" t="s">
        <v>165</v>
      </c>
      <c r="Y48" s="42">
        <v>9</v>
      </c>
      <c r="AA48" s="42">
        <v>45</v>
      </c>
      <c r="AB48" s="42">
        <v>54</v>
      </c>
      <c r="AJ48" s="91"/>
      <c r="AK48" s="91"/>
      <c r="AL48" s="91"/>
      <c r="AM48" s="91"/>
      <c r="AN48" s="91"/>
      <c r="AO48" s="91"/>
      <c r="AP48" s="91"/>
      <c r="AQ48" s="91"/>
    </row>
    <row r="49" spans="1:43" ht="17.25" customHeight="1" x14ac:dyDescent="0.25">
      <c r="A49" s="84"/>
      <c r="B49" s="122">
        <f t="shared" si="2"/>
        <v>42</v>
      </c>
      <c r="C49" s="123" t="s">
        <v>230</v>
      </c>
      <c r="D49" s="124">
        <f t="shared" si="3"/>
        <v>0</v>
      </c>
      <c r="E49" s="125"/>
      <c r="F49" s="133">
        <f t="shared" si="4"/>
        <v>4</v>
      </c>
      <c r="G49" s="134"/>
      <c r="H49" s="133">
        <f t="shared" si="5"/>
        <v>4</v>
      </c>
      <c r="I49" s="134"/>
      <c r="J49" s="128">
        <f t="shared" si="6"/>
        <v>18.37</v>
      </c>
      <c r="K49" s="134"/>
      <c r="L49" s="128">
        <f t="shared" si="7"/>
        <v>68.227756999999997</v>
      </c>
      <c r="M49" s="135"/>
      <c r="N49" s="130">
        <f t="shared" si="8"/>
        <v>4.5925000000000002</v>
      </c>
      <c r="O49" s="131"/>
      <c r="P49" s="130">
        <f t="shared" si="9"/>
        <v>17.056939249999999</v>
      </c>
      <c r="Q49" s="132"/>
      <c r="R49" s="48"/>
      <c r="T49" s="42" t="s">
        <v>230</v>
      </c>
      <c r="U49" s="42">
        <v>18.37</v>
      </c>
      <c r="V49" s="42">
        <v>68.227756999999997</v>
      </c>
      <c r="X49" s="42" t="s">
        <v>230</v>
      </c>
      <c r="AA49" s="42">
        <v>4</v>
      </c>
      <c r="AB49" s="42">
        <v>4</v>
      </c>
      <c r="AJ49" s="91"/>
      <c r="AK49" s="91"/>
      <c r="AL49" s="91"/>
      <c r="AM49" s="91"/>
      <c r="AN49" s="91"/>
      <c r="AO49" s="91"/>
      <c r="AP49" s="91"/>
      <c r="AQ49" s="91"/>
    </row>
    <row r="50" spans="1:43" ht="17.25" customHeight="1" x14ac:dyDescent="0.25">
      <c r="A50" s="84"/>
      <c r="B50" s="122">
        <f t="shared" si="2"/>
        <v>43</v>
      </c>
      <c r="C50" s="123" t="s">
        <v>231</v>
      </c>
      <c r="D50" s="124">
        <f t="shared" si="3"/>
        <v>0</v>
      </c>
      <c r="E50" s="125"/>
      <c r="F50" s="126">
        <f t="shared" si="4"/>
        <v>4</v>
      </c>
      <c r="G50" s="127"/>
      <c r="H50" s="126">
        <f t="shared" si="5"/>
        <v>4</v>
      </c>
      <c r="I50" s="134"/>
      <c r="J50" s="128">
        <f t="shared" si="6"/>
        <v>18.37</v>
      </c>
      <c r="K50" s="134"/>
      <c r="L50" s="128">
        <f t="shared" si="7"/>
        <v>82.451321000000007</v>
      </c>
      <c r="M50" s="135"/>
      <c r="N50" s="130">
        <f t="shared" si="8"/>
        <v>4.5925000000000002</v>
      </c>
      <c r="O50" s="131"/>
      <c r="P50" s="130">
        <f t="shared" si="9"/>
        <v>20.612830250000002</v>
      </c>
      <c r="Q50" s="132"/>
      <c r="R50" s="48"/>
      <c r="T50" s="42" t="s">
        <v>231</v>
      </c>
      <c r="U50" s="42">
        <v>18.37</v>
      </c>
      <c r="V50" s="42">
        <v>82.451321000000007</v>
      </c>
      <c r="X50" s="42" t="s">
        <v>231</v>
      </c>
      <c r="AA50" s="42">
        <v>4</v>
      </c>
      <c r="AB50" s="42">
        <v>4</v>
      </c>
      <c r="AJ50" s="91"/>
      <c r="AK50" s="91"/>
      <c r="AL50" s="91"/>
      <c r="AM50" s="91"/>
      <c r="AN50" s="91"/>
      <c r="AO50" s="91"/>
      <c r="AP50" s="91"/>
      <c r="AQ50" s="91"/>
    </row>
    <row r="51" spans="1:43" ht="17.25" customHeight="1" x14ac:dyDescent="0.25">
      <c r="A51" s="84"/>
      <c r="B51" s="122">
        <f t="shared" si="2"/>
        <v>44</v>
      </c>
      <c r="C51" s="123" t="s">
        <v>67</v>
      </c>
      <c r="D51" s="124">
        <f t="shared" si="3"/>
        <v>14</v>
      </c>
      <c r="E51" s="125"/>
      <c r="F51" s="126">
        <f t="shared" si="4"/>
        <v>0</v>
      </c>
      <c r="G51" s="127"/>
      <c r="H51" s="126">
        <f t="shared" si="5"/>
        <v>14</v>
      </c>
      <c r="I51" s="134"/>
      <c r="J51" s="128">
        <f t="shared" si="6"/>
        <v>3.9700000000000011</v>
      </c>
      <c r="K51" s="134"/>
      <c r="L51" s="128">
        <f t="shared" si="7"/>
        <v>27.927900000000001</v>
      </c>
      <c r="M51" s="135"/>
      <c r="N51" s="130">
        <f t="shared" si="8"/>
        <v>0.28357142857142864</v>
      </c>
      <c r="O51" s="131"/>
      <c r="P51" s="130">
        <f t="shared" si="9"/>
        <v>1.99485</v>
      </c>
      <c r="Q51" s="132"/>
      <c r="R51" s="48"/>
      <c r="T51" s="42" t="s">
        <v>67</v>
      </c>
      <c r="U51" s="42">
        <v>3.9700000000000011</v>
      </c>
      <c r="V51" s="42">
        <v>27.927900000000001</v>
      </c>
      <c r="X51" s="42" t="s">
        <v>67</v>
      </c>
      <c r="Y51" s="42">
        <v>8</v>
      </c>
      <c r="Z51" s="42">
        <v>6</v>
      </c>
      <c r="AB51" s="42">
        <v>14</v>
      </c>
      <c r="AJ51" s="91"/>
      <c r="AK51" s="91"/>
      <c r="AL51" s="91"/>
      <c r="AM51" s="91"/>
      <c r="AN51" s="91"/>
      <c r="AO51" s="91"/>
      <c r="AP51" s="91"/>
      <c r="AQ51" s="91"/>
    </row>
    <row r="52" spans="1:43" ht="17.25" customHeight="1" x14ac:dyDescent="0.25">
      <c r="A52" s="84"/>
      <c r="B52" s="122">
        <f t="shared" si="2"/>
        <v>45</v>
      </c>
      <c r="C52" s="123" t="s">
        <v>68</v>
      </c>
      <c r="D52" s="124">
        <f t="shared" si="3"/>
        <v>22</v>
      </c>
      <c r="E52" s="125"/>
      <c r="F52" s="126">
        <f t="shared" si="4"/>
        <v>40</v>
      </c>
      <c r="G52" s="127"/>
      <c r="H52" s="126">
        <f t="shared" si="5"/>
        <v>62</v>
      </c>
      <c r="I52" s="134"/>
      <c r="J52" s="128">
        <f t="shared" si="6"/>
        <v>21.300000000000004</v>
      </c>
      <c r="K52" s="134"/>
      <c r="L52" s="128">
        <f t="shared" si="7"/>
        <v>142.49900799999998</v>
      </c>
      <c r="M52" s="135"/>
      <c r="N52" s="130">
        <f t="shared" si="8"/>
        <v>0.34354838709677427</v>
      </c>
      <c r="O52" s="131"/>
      <c r="P52" s="130">
        <f t="shared" si="9"/>
        <v>2.298371096774193</v>
      </c>
      <c r="Q52" s="132"/>
      <c r="R52" s="48"/>
      <c r="T52" s="42" t="s">
        <v>68</v>
      </c>
      <c r="U52" s="42">
        <v>21.300000000000004</v>
      </c>
      <c r="V52" s="42">
        <v>142.49900799999998</v>
      </c>
      <c r="X52" s="42" t="s">
        <v>68</v>
      </c>
      <c r="Y52" s="42">
        <v>2</v>
      </c>
      <c r="Z52" s="42">
        <v>20</v>
      </c>
      <c r="AA52" s="42">
        <v>40</v>
      </c>
      <c r="AB52" s="42">
        <v>62</v>
      </c>
      <c r="AJ52" s="91"/>
      <c r="AK52" s="91"/>
      <c r="AL52" s="91"/>
      <c r="AM52" s="91"/>
      <c r="AN52" s="91"/>
      <c r="AO52" s="91"/>
      <c r="AP52" s="91"/>
      <c r="AQ52" s="91"/>
    </row>
    <row r="53" spans="1:43" ht="17.25" customHeight="1" x14ac:dyDescent="0.25">
      <c r="A53" s="84"/>
      <c r="B53" s="122">
        <f t="shared" si="2"/>
        <v>46</v>
      </c>
      <c r="C53" s="123" t="s">
        <v>122</v>
      </c>
      <c r="D53" s="124">
        <f t="shared" si="3"/>
        <v>11</v>
      </c>
      <c r="E53" s="125"/>
      <c r="F53" s="126">
        <f t="shared" si="4"/>
        <v>2</v>
      </c>
      <c r="G53" s="127"/>
      <c r="H53" s="126">
        <f t="shared" si="5"/>
        <v>13</v>
      </c>
      <c r="I53" s="134"/>
      <c r="J53" s="128">
        <f t="shared" si="6"/>
        <v>19.200000000000006</v>
      </c>
      <c r="K53" s="134"/>
      <c r="L53" s="128">
        <f t="shared" si="7"/>
        <v>137.955084</v>
      </c>
      <c r="M53" s="135"/>
      <c r="N53" s="130">
        <f t="shared" si="8"/>
        <v>1.4769230769230774</v>
      </c>
      <c r="O53" s="131"/>
      <c r="P53" s="130">
        <f t="shared" si="9"/>
        <v>10.611929538461538</v>
      </c>
      <c r="Q53" s="132"/>
      <c r="R53" s="48"/>
      <c r="T53" s="42" t="s">
        <v>122</v>
      </c>
      <c r="U53" s="42">
        <v>19.200000000000006</v>
      </c>
      <c r="V53" s="42">
        <v>137.955084</v>
      </c>
      <c r="X53" s="42" t="s">
        <v>122</v>
      </c>
      <c r="Y53" s="42">
        <v>9</v>
      </c>
      <c r="Z53" s="42">
        <v>2</v>
      </c>
      <c r="AA53" s="42">
        <v>2</v>
      </c>
      <c r="AB53" s="42">
        <v>13</v>
      </c>
      <c r="AJ53" s="91"/>
      <c r="AK53" s="91"/>
      <c r="AL53" s="91"/>
      <c r="AM53" s="91"/>
      <c r="AN53" s="91"/>
      <c r="AO53" s="91"/>
      <c r="AP53" s="91"/>
      <c r="AQ53" s="91"/>
    </row>
    <row r="54" spans="1:43" ht="17.25" customHeight="1" x14ac:dyDescent="0.25">
      <c r="A54" s="84"/>
      <c r="B54" s="122">
        <f t="shared" si="2"/>
        <v>47</v>
      </c>
      <c r="C54" s="123" t="s">
        <v>288</v>
      </c>
      <c r="D54" s="124">
        <f t="shared" si="3"/>
        <v>3</v>
      </c>
      <c r="E54" s="125"/>
      <c r="F54" s="133">
        <f t="shared" si="4"/>
        <v>0</v>
      </c>
      <c r="G54" s="134"/>
      <c r="H54" s="133">
        <f t="shared" si="5"/>
        <v>3</v>
      </c>
      <c r="I54" s="134"/>
      <c r="J54" s="128">
        <f t="shared" si="6"/>
        <v>1</v>
      </c>
      <c r="K54" s="134"/>
      <c r="L54" s="128">
        <f t="shared" si="7"/>
        <v>1.5498720000000001</v>
      </c>
      <c r="M54" s="135"/>
      <c r="N54" s="130">
        <f t="shared" si="8"/>
        <v>0.33333333333333331</v>
      </c>
      <c r="O54" s="131"/>
      <c r="P54" s="130">
        <f t="shared" si="9"/>
        <v>0.51662400000000008</v>
      </c>
      <c r="Q54" s="132"/>
      <c r="R54" s="48"/>
      <c r="T54" s="42" t="s">
        <v>288</v>
      </c>
      <c r="U54" s="42">
        <v>1</v>
      </c>
      <c r="V54" s="42">
        <v>1.5498720000000001</v>
      </c>
      <c r="X54" s="42" t="s">
        <v>191</v>
      </c>
      <c r="Z54" s="42">
        <v>3</v>
      </c>
      <c r="AB54" s="42">
        <v>3</v>
      </c>
      <c r="AJ54" s="91"/>
      <c r="AK54" s="91"/>
      <c r="AL54" s="91"/>
      <c r="AM54" s="91"/>
      <c r="AN54" s="91"/>
      <c r="AO54" s="91"/>
      <c r="AP54" s="91"/>
      <c r="AQ54" s="91"/>
    </row>
    <row r="55" spans="1:43" ht="17.25" customHeight="1" x14ac:dyDescent="0.25">
      <c r="A55" s="84"/>
      <c r="B55" s="122">
        <f t="shared" si="2"/>
        <v>48</v>
      </c>
      <c r="C55" s="123" t="s">
        <v>192</v>
      </c>
      <c r="D55" s="124">
        <f t="shared" si="3"/>
        <v>34</v>
      </c>
      <c r="E55" s="125"/>
      <c r="F55" s="133">
        <f t="shared" si="4"/>
        <v>0</v>
      </c>
      <c r="G55" s="134"/>
      <c r="H55" s="133">
        <f t="shared" si="5"/>
        <v>34</v>
      </c>
      <c r="I55" s="134"/>
      <c r="J55" s="128">
        <f t="shared" si="6"/>
        <v>65.710000000000008</v>
      </c>
      <c r="K55" s="134"/>
      <c r="L55" s="128">
        <f t="shared" si="7"/>
        <v>3.1378370000000002</v>
      </c>
      <c r="M55" s="135"/>
      <c r="N55" s="130">
        <f t="shared" si="8"/>
        <v>1.9326470588235296</v>
      </c>
      <c r="O55" s="131"/>
      <c r="P55" s="130">
        <f t="shared" si="9"/>
        <v>9.2289323529411771E-2</v>
      </c>
      <c r="Q55" s="132"/>
      <c r="R55" s="48"/>
      <c r="T55" s="42" t="s">
        <v>192</v>
      </c>
      <c r="U55" s="42">
        <v>65.710000000000008</v>
      </c>
      <c r="V55" s="42">
        <v>3.1378370000000002</v>
      </c>
      <c r="X55" s="42" t="s">
        <v>192</v>
      </c>
      <c r="Z55" s="42">
        <v>34</v>
      </c>
      <c r="AB55" s="42">
        <v>34</v>
      </c>
      <c r="AJ55" s="91"/>
      <c r="AK55" s="91"/>
      <c r="AL55" s="91"/>
      <c r="AM55" s="91"/>
      <c r="AN55" s="91"/>
      <c r="AO55" s="91"/>
      <c r="AP55" s="91"/>
      <c r="AQ55" s="91"/>
    </row>
    <row r="56" spans="1:43" ht="17.25" customHeight="1" x14ac:dyDescent="0.25">
      <c r="A56" s="84"/>
      <c r="B56" s="122">
        <f t="shared" si="2"/>
        <v>49</v>
      </c>
      <c r="C56" s="123" t="s">
        <v>153</v>
      </c>
      <c r="D56" s="124">
        <f t="shared" si="3"/>
        <v>31</v>
      </c>
      <c r="E56" s="125"/>
      <c r="F56" s="133">
        <f t="shared" si="4"/>
        <v>28</v>
      </c>
      <c r="G56" s="134"/>
      <c r="H56" s="133">
        <f t="shared" si="5"/>
        <v>59</v>
      </c>
      <c r="I56" s="134"/>
      <c r="J56" s="128">
        <f t="shared" si="6"/>
        <v>100.00000000000003</v>
      </c>
      <c r="K56" s="134"/>
      <c r="L56" s="128">
        <f t="shared" si="7"/>
        <v>628.62869699999999</v>
      </c>
      <c r="M56" s="135"/>
      <c r="N56" s="130">
        <f t="shared" si="8"/>
        <v>1.6949152542372887</v>
      </c>
      <c r="O56" s="131"/>
      <c r="P56" s="130">
        <f t="shared" si="9"/>
        <v>10.654723677966102</v>
      </c>
      <c r="Q56" s="132"/>
      <c r="R56" s="48"/>
      <c r="T56" s="42" t="s">
        <v>153</v>
      </c>
      <c r="U56" s="42">
        <v>100.00000000000003</v>
      </c>
      <c r="V56" s="42">
        <v>628.62869699999999</v>
      </c>
      <c r="X56" s="42" t="s">
        <v>153</v>
      </c>
      <c r="Y56" s="42">
        <v>2</v>
      </c>
      <c r="Z56" s="42">
        <v>29</v>
      </c>
      <c r="AA56" s="42">
        <v>28</v>
      </c>
      <c r="AB56" s="42">
        <v>59</v>
      </c>
      <c r="AJ56" s="91"/>
      <c r="AK56" s="91"/>
      <c r="AL56" s="91"/>
      <c r="AM56" s="91"/>
      <c r="AN56" s="91"/>
      <c r="AO56" s="91"/>
      <c r="AP56" s="91"/>
      <c r="AQ56" s="91"/>
    </row>
    <row r="57" spans="1:43" ht="17.25" customHeight="1" x14ac:dyDescent="0.25">
      <c r="A57" s="84"/>
      <c r="B57" s="122">
        <f t="shared" si="2"/>
        <v>50</v>
      </c>
      <c r="C57" s="123" t="s">
        <v>46</v>
      </c>
      <c r="D57" s="124">
        <f t="shared" si="3"/>
        <v>234</v>
      </c>
      <c r="E57" s="125"/>
      <c r="F57" s="133">
        <f t="shared" si="4"/>
        <v>231</v>
      </c>
      <c r="G57" s="134"/>
      <c r="H57" s="133">
        <f t="shared" si="5"/>
        <v>465</v>
      </c>
      <c r="I57" s="134"/>
      <c r="J57" s="128">
        <f t="shared" si="6"/>
        <v>1809.8669999999981</v>
      </c>
      <c r="K57" s="134"/>
      <c r="L57" s="128">
        <f t="shared" si="7"/>
        <v>11386.580237000002</v>
      </c>
      <c r="M57" s="135"/>
      <c r="N57" s="130">
        <f t="shared" si="8"/>
        <v>3.8921870967741894</v>
      </c>
      <c r="O57" s="131"/>
      <c r="P57" s="130">
        <f t="shared" si="9"/>
        <v>24.487269326881723</v>
      </c>
      <c r="Q57" s="132"/>
      <c r="R57" s="48"/>
      <c r="T57" s="42" t="s">
        <v>46</v>
      </c>
      <c r="U57" s="42">
        <v>1809.8669999999981</v>
      </c>
      <c r="V57" s="42">
        <v>11386.580237000002</v>
      </c>
      <c r="X57" s="42" t="s">
        <v>46</v>
      </c>
      <c r="Z57" s="42">
        <v>234</v>
      </c>
      <c r="AA57" s="42">
        <v>231</v>
      </c>
      <c r="AB57" s="42">
        <v>465</v>
      </c>
      <c r="AJ57" s="91"/>
      <c r="AK57" s="91"/>
      <c r="AL57" s="91"/>
      <c r="AM57" s="91"/>
      <c r="AN57" s="91"/>
      <c r="AO57" s="91"/>
      <c r="AP57" s="91"/>
      <c r="AQ57" s="91"/>
    </row>
    <row r="58" spans="1:43" ht="17.25" customHeight="1" x14ac:dyDescent="0.25">
      <c r="A58" s="84"/>
      <c r="B58" s="122">
        <f t="shared" si="2"/>
        <v>51</v>
      </c>
      <c r="C58" s="123" t="s">
        <v>251</v>
      </c>
      <c r="D58" s="124">
        <f t="shared" si="3"/>
        <v>22</v>
      </c>
      <c r="E58" s="125"/>
      <c r="F58" s="133">
        <f t="shared" si="4"/>
        <v>0</v>
      </c>
      <c r="G58" s="134"/>
      <c r="H58" s="133">
        <f t="shared" si="5"/>
        <v>22</v>
      </c>
      <c r="I58" s="134"/>
      <c r="J58" s="128">
        <f t="shared" si="6"/>
        <v>93.730000000000047</v>
      </c>
      <c r="K58" s="134"/>
      <c r="L58" s="128">
        <f t="shared" si="7"/>
        <v>374.83601599999992</v>
      </c>
      <c r="M58" s="135"/>
      <c r="N58" s="130">
        <f t="shared" si="8"/>
        <v>4.2604545454545475</v>
      </c>
      <c r="O58" s="131"/>
      <c r="P58" s="130">
        <f t="shared" si="9"/>
        <v>17.038000727272724</v>
      </c>
      <c r="Q58" s="132"/>
      <c r="R58" s="48"/>
      <c r="T58" s="42" t="s">
        <v>251</v>
      </c>
      <c r="U58" s="42">
        <v>93.730000000000047</v>
      </c>
      <c r="V58" s="42">
        <v>374.83601599999992</v>
      </c>
      <c r="X58" s="42" t="s">
        <v>251</v>
      </c>
      <c r="Z58" s="42">
        <v>22</v>
      </c>
      <c r="AB58" s="42">
        <v>22</v>
      </c>
      <c r="AJ58" s="91"/>
      <c r="AK58" s="91"/>
      <c r="AL58" s="91"/>
      <c r="AM58" s="91"/>
      <c r="AN58" s="91"/>
      <c r="AO58" s="91"/>
      <c r="AP58" s="91"/>
      <c r="AQ58" s="91"/>
    </row>
    <row r="59" spans="1:43" ht="17.25" customHeight="1" x14ac:dyDescent="0.25">
      <c r="A59" s="84"/>
      <c r="B59" s="122">
        <f t="shared" si="2"/>
        <v>52</v>
      </c>
      <c r="C59" s="123" t="s">
        <v>48</v>
      </c>
      <c r="D59" s="124">
        <f t="shared" si="3"/>
        <v>3</v>
      </c>
      <c r="E59" s="125"/>
      <c r="F59" s="133">
        <f t="shared" si="4"/>
        <v>24</v>
      </c>
      <c r="G59" s="134"/>
      <c r="H59" s="133">
        <f t="shared" si="5"/>
        <v>27</v>
      </c>
      <c r="I59" s="134"/>
      <c r="J59" s="128">
        <f t="shared" si="6"/>
        <v>3.799999999999998</v>
      </c>
      <c r="K59" s="134"/>
      <c r="L59" s="128">
        <f t="shared" si="7"/>
        <v>22.988769999999999</v>
      </c>
      <c r="M59" s="135"/>
      <c r="N59" s="130">
        <f t="shared" si="8"/>
        <v>0.14074074074074067</v>
      </c>
      <c r="O59" s="131"/>
      <c r="P59" s="130">
        <f t="shared" si="9"/>
        <v>0.85143592592592587</v>
      </c>
      <c r="Q59" s="132"/>
      <c r="R59" s="48"/>
      <c r="T59" s="42" t="s">
        <v>48</v>
      </c>
      <c r="U59" s="42">
        <v>3.799999999999998</v>
      </c>
      <c r="V59" s="42">
        <v>22.988769999999999</v>
      </c>
      <c r="X59" s="42" t="s">
        <v>48</v>
      </c>
      <c r="Z59" s="42">
        <v>3</v>
      </c>
      <c r="AA59" s="42">
        <v>24</v>
      </c>
      <c r="AB59" s="42">
        <v>27</v>
      </c>
      <c r="AJ59" s="91"/>
      <c r="AK59" s="91"/>
      <c r="AL59" s="91"/>
      <c r="AM59" s="91"/>
      <c r="AN59" s="91"/>
      <c r="AO59" s="91"/>
      <c r="AP59" s="91"/>
      <c r="AQ59" s="91"/>
    </row>
    <row r="60" spans="1:43" ht="17.25" customHeight="1" x14ac:dyDescent="0.25">
      <c r="A60" s="84"/>
      <c r="B60" s="122">
        <f t="shared" si="2"/>
        <v>53</v>
      </c>
      <c r="C60" s="123" t="s">
        <v>252</v>
      </c>
      <c r="D60" s="124">
        <f t="shared" si="3"/>
        <v>1</v>
      </c>
      <c r="E60" s="125"/>
      <c r="F60" s="133">
        <f t="shared" si="4"/>
        <v>11</v>
      </c>
      <c r="G60" s="134"/>
      <c r="H60" s="133">
        <f t="shared" si="5"/>
        <v>12</v>
      </c>
      <c r="I60" s="134"/>
      <c r="J60" s="128">
        <f t="shared" si="6"/>
        <v>20</v>
      </c>
      <c r="K60" s="134"/>
      <c r="L60" s="128">
        <f t="shared" si="7"/>
        <v>45.751502999999992</v>
      </c>
      <c r="M60" s="135"/>
      <c r="N60" s="130">
        <f t="shared" si="8"/>
        <v>1.6666666666666667</v>
      </c>
      <c r="O60" s="131"/>
      <c r="P60" s="130">
        <f t="shared" si="9"/>
        <v>3.8126252499999995</v>
      </c>
      <c r="Q60" s="132"/>
      <c r="R60" s="48"/>
      <c r="T60" s="42" t="s">
        <v>252</v>
      </c>
      <c r="U60" s="138">
        <v>20</v>
      </c>
      <c r="V60" s="138">
        <v>45.751502999999992</v>
      </c>
      <c r="X60" s="42" t="s">
        <v>252</v>
      </c>
      <c r="Z60" s="42">
        <v>1</v>
      </c>
      <c r="AA60" s="42">
        <v>11</v>
      </c>
      <c r="AB60" s="42">
        <v>12</v>
      </c>
      <c r="AJ60" s="91"/>
      <c r="AK60" s="91"/>
      <c r="AL60" s="91"/>
      <c r="AM60" s="91"/>
      <c r="AN60" s="91"/>
      <c r="AO60" s="91"/>
      <c r="AP60" s="91"/>
      <c r="AQ60" s="91"/>
    </row>
    <row r="61" spans="1:43" ht="17.25" customHeight="1" x14ac:dyDescent="0.25">
      <c r="A61" s="84"/>
      <c r="B61" s="122">
        <f t="shared" si="2"/>
        <v>54</v>
      </c>
      <c r="C61" s="123" t="s">
        <v>129</v>
      </c>
      <c r="D61" s="124">
        <f t="shared" si="3"/>
        <v>0</v>
      </c>
      <c r="E61" s="125"/>
      <c r="F61" s="133">
        <f t="shared" si="4"/>
        <v>7</v>
      </c>
      <c r="G61" s="134"/>
      <c r="H61" s="133">
        <f t="shared" si="5"/>
        <v>7</v>
      </c>
      <c r="I61" s="134"/>
      <c r="J61" s="128">
        <f t="shared" si="6"/>
        <v>16</v>
      </c>
      <c r="K61" s="134"/>
      <c r="L61" s="128">
        <f t="shared" si="7"/>
        <v>47.631478000000008</v>
      </c>
      <c r="M61" s="135"/>
      <c r="N61" s="130">
        <f t="shared" si="8"/>
        <v>2.2857142857142856</v>
      </c>
      <c r="O61" s="131"/>
      <c r="P61" s="130">
        <f t="shared" si="9"/>
        <v>6.8044968571428583</v>
      </c>
      <c r="Q61" s="132"/>
      <c r="R61" s="48"/>
      <c r="T61" s="42" t="s">
        <v>129</v>
      </c>
      <c r="U61" s="42">
        <v>16</v>
      </c>
      <c r="V61" s="42">
        <v>47.631478000000008</v>
      </c>
      <c r="X61" s="42" t="s">
        <v>129</v>
      </c>
      <c r="AA61" s="42">
        <v>7</v>
      </c>
      <c r="AB61" s="42">
        <v>7</v>
      </c>
      <c r="AJ61" s="91"/>
      <c r="AK61" s="91"/>
      <c r="AL61" s="91"/>
      <c r="AM61" s="91"/>
      <c r="AN61" s="91"/>
      <c r="AO61" s="91"/>
      <c r="AP61" s="91"/>
      <c r="AQ61" s="91"/>
    </row>
    <row r="62" spans="1:43" ht="17.25" customHeight="1" x14ac:dyDescent="0.25">
      <c r="A62" s="84"/>
      <c r="B62" s="122">
        <f t="shared" si="2"/>
        <v>55</v>
      </c>
      <c r="C62" s="123" t="s">
        <v>193</v>
      </c>
      <c r="D62" s="124">
        <f t="shared" si="3"/>
        <v>94</v>
      </c>
      <c r="E62" s="125"/>
      <c r="F62" s="133">
        <f t="shared" si="4"/>
        <v>79</v>
      </c>
      <c r="G62" s="127"/>
      <c r="H62" s="126">
        <f t="shared" si="5"/>
        <v>173</v>
      </c>
      <c r="I62" s="134"/>
      <c r="J62" s="128">
        <f t="shared" si="6"/>
        <v>357.69200000000001</v>
      </c>
      <c r="K62" s="134"/>
      <c r="L62" s="128">
        <f t="shared" si="7"/>
        <v>2071.6143659999998</v>
      </c>
      <c r="M62" s="135"/>
      <c r="N62" s="130">
        <f t="shared" si="8"/>
        <v>2.0675838150289017</v>
      </c>
      <c r="O62" s="131"/>
      <c r="P62" s="130">
        <f t="shared" si="9"/>
        <v>11.974649514450865</v>
      </c>
      <c r="Q62" s="132"/>
      <c r="R62" s="48"/>
      <c r="T62" s="42" t="s">
        <v>193</v>
      </c>
      <c r="U62" s="42">
        <v>357.69200000000001</v>
      </c>
      <c r="V62" s="42">
        <v>2071.6143659999998</v>
      </c>
      <c r="X62" s="42" t="s">
        <v>193</v>
      </c>
      <c r="Y62" s="42">
        <v>11</v>
      </c>
      <c r="Z62" s="42">
        <v>83</v>
      </c>
      <c r="AA62" s="42">
        <v>79</v>
      </c>
      <c r="AB62" s="42">
        <v>173</v>
      </c>
      <c r="AJ62" s="91"/>
      <c r="AK62" s="91"/>
      <c r="AL62" s="91"/>
      <c r="AM62" s="91"/>
      <c r="AN62" s="91"/>
      <c r="AO62" s="91"/>
      <c r="AP62" s="91"/>
      <c r="AQ62" s="91"/>
    </row>
    <row r="63" spans="1:43" ht="17.25" customHeight="1" x14ac:dyDescent="0.25">
      <c r="A63" s="84"/>
      <c r="B63" s="122">
        <f t="shared" si="2"/>
        <v>56</v>
      </c>
      <c r="C63" s="123" t="s">
        <v>166</v>
      </c>
      <c r="D63" s="124">
        <f t="shared" si="3"/>
        <v>0</v>
      </c>
      <c r="E63" s="125"/>
      <c r="F63" s="133">
        <f t="shared" si="4"/>
        <v>7</v>
      </c>
      <c r="G63" s="134"/>
      <c r="H63" s="133">
        <f t="shared" si="5"/>
        <v>7</v>
      </c>
      <c r="I63" s="134"/>
      <c r="J63" s="128">
        <f t="shared" si="6"/>
        <v>20</v>
      </c>
      <c r="K63" s="134"/>
      <c r="L63" s="128">
        <f t="shared" si="7"/>
        <v>58.025829000000002</v>
      </c>
      <c r="M63" s="135"/>
      <c r="N63" s="130">
        <f t="shared" si="8"/>
        <v>2.8571428571428572</v>
      </c>
      <c r="O63" s="131"/>
      <c r="P63" s="130">
        <f t="shared" si="9"/>
        <v>8.2894041428571423</v>
      </c>
      <c r="Q63" s="132"/>
      <c r="R63" s="48"/>
      <c r="T63" s="42" t="s">
        <v>166</v>
      </c>
      <c r="U63" s="42">
        <v>20</v>
      </c>
      <c r="V63" s="42">
        <v>58.025829000000002</v>
      </c>
      <c r="X63" s="42" t="s">
        <v>166</v>
      </c>
      <c r="AA63" s="42">
        <v>7</v>
      </c>
      <c r="AB63" s="42">
        <v>7</v>
      </c>
      <c r="AJ63" s="91"/>
      <c r="AK63" s="91"/>
      <c r="AL63" s="91"/>
      <c r="AM63" s="91"/>
      <c r="AN63" s="91"/>
      <c r="AO63" s="91"/>
      <c r="AP63" s="91"/>
      <c r="AQ63" s="91"/>
    </row>
    <row r="64" spans="1:43" ht="17.25" customHeight="1" x14ac:dyDescent="0.25">
      <c r="A64" s="84"/>
      <c r="B64" s="122">
        <f t="shared" si="2"/>
        <v>57</v>
      </c>
      <c r="C64" s="123" t="s">
        <v>194</v>
      </c>
      <c r="D64" s="124">
        <f t="shared" si="3"/>
        <v>9</v>
      </c>
      <c r="E64" s="125"/>
      <c r="F64" s="133">
        <f t="shared" si="4"/>
        <v>11</v>
      </c>
      <c r="G64" s="134"/>
      <c r="H64" s="133">
        <f t="shared" si="5"/>
        <v>20</v>
      </c>
      <c r="I64" s="134"/>
      <c r="J64" s="128">
        <f t="shared" si="6"/>
        <v>32.1</v>
      </c>
      <c r="K64" s="134"/>
      <c r="L64" s="128">
        <f t="shared" si="7"/>
        <v>142.02566400000001</v>
      </c>
      <c r="M64" s="135"/>
      <c r="N64" s="130">
        <f t="shared" si="8"/>
        <v>1.605</v>
      </c>
      <c r="O64" s="131"/>
      <c r="P64" s="130">
        <f t="shared" si="9"/>
        <v>7.1012832000000001</v>
      </c>
      <c r="Q64" s="132"/>
      <c r="R64" s="48"/>
      <c r="T64" s="42" t="s">
        <v>194</v>
      </c>
      <c r="U64" s="42">
        <v>32.1</v>
      </c>
      <c r="V64" s="42">
        <v>142.02566400000001</v>
      </c>
      <c r="X64" s="42" t="s">
        <v>194</v>
      </c>
      <c r="Z64" s="42">
        <v>9</v>
      </c>
      <c r="AA64" s="42">
        <v>11</v>
      </c>
      <c r="AB64" s="42">
        <v>20</v>
      </c>
      <c r="AJ64" s="91"/>
      <c r="AK64" s="91"/>
      <c r="AL64" s="91"/>
      <c r="AM64" s="91"/>
      <c r="AN64" s="91"/>
      <c r="AO64" s="91"/>
      <c r="AP64" s="91"/>
      <c r="AQ64" s="91"/>
    </row>
    <row r="65" spans="1:43" ht="17.25" customHeight="1" x14ac:dyDescent="0.25">
      <c r="A65" s="84"/>
      <c r="B65" s="122">
        <f t="shared" si="2"/>
        <v>58</v>
      </c>
      <c r="C65" s="123" t="s">
        <v>195</v>
      </c>
      <c r="D65" s="124">
        <f t="shared" si="3"/>
        <v>4</v>
      </c>
      <c r="E65" s="125"/>
      <c r="F65" s="133">
        <f t="shared" si="4"/>
        <v>11</v>
      </c>
      <c r="G65" s="134"/>
      <c r="H65" s="133">
        <f t="shared" si="5"/>
        <v>15</v>
      </c>
      <c r="I65" s="134"/>
      <c r="J65" s="128">
        <f t="shared" si="6"/>
        <v>97.15</v>
      </c>
      <c r="K65" s="134"/>
      <c r="L65" s="128">
        <f t="shared" si="7"/>
        <v>433.42539999999991</v>
      </c>
      <c r="M65" s="135"/>
      <c r="N65" s="130">
        <f t="shared" si="8"/>
        <v>6.4766666666666675</v>
      </c>
      <c r="O65" s="131"/>
      <c r="P65" s="130">
        <f t="shared" si="9"/>
        <v>28.895026666666659</v>
      </c>
      <c r="Q65" s="132"/>
      <c r="R65" s="48"/>
      <c r="T65" s="42" t="s">
        <v>195</v>
      </c>
      <c r="U65" s="42">
        <v>97.15</v>
      </c>
      <c r="V65" s="42">
        <v>433.42539999999991</v>
      </c>
      <c r="X65" s="42" t="s">
        <v>195</v>
      </c>
      <c r="Z65" s="42">
        <v>4</v>
      </c>
      <c r="AA65" s="42">
        <v>11</v>
      </c>
      <c r="AB65" s="42">
        <v>15</v>
      </c>
      <c r="AJ65" s="91"/>
      <c r="AK65" s="91"/>
      <c r="AL65" s="91"/>
      <c r="AM65" s="91"/>
      <c r="AN65" s="91"/>
      <c r="AO65" s="91"/>
      <c r="AP65" s="91"/>
      <c r="AQ65" s="91"/>
    </row>
    <row r="66" spans="1:43" ht="17.25" customHeight="1" x14ac:dyDescent="0.25">
      <c r="A66" s="84"/>
      <c r="B66" s="122">
        <f t="shared" si="2"/>
        <v>59</v>
      </c>
      <c r="C66" s="123" t="s">
        <v>232</v>
      </c>
      <c r="D66" s="124">
        <f t="shared" si="3"/>
        <v>1</v>
      </c>
      <c r="E66" s="125"/>
      <c r="F66" s="133">
        <f t="shared" si="4"/>
        <v>19</v>
      </c>
      <c r="G66" s="134"/>
      <c r="H66" s="133">
        <f t="shared" si="5"/>
        <v>20</v>
      </c>
      <c r="I66" s="134"/>
      <c r="J66" s="128">
        <f t="shared" si="6"/>
        <v>20.827999999999999</v>
      </c>
      <c r="K66" s="134"/>
      <c r="L66" s="128">
        <f t="shared" si="7"/>
        <v>79.950069999999997</v>
      </c>
      <c r="M66" s="135"/>
      <c r="N66" s="130">
        <f t="shared" si="8"/>
        <v>1.0413999999999999</v>
      </c>
      <c r="O66" s="131"/>
      <c r="P66" s="130">
        <f t="shared" si="9"/>
        <v>3.9975034999999997</v>
      </c>
      <c r="Q66" s="132"/>
      <c r="R66" s="48"/>
      <c r="T66" s="42" t="s">
        <v>232</v>
      </c>
      <c r="U66" s="42">
        <v>20.827999999999999</v>
      </c>
      <c r="V66" s="42">
        <v>79.950069999999997</v>
      </c>
      <c r="X66" s="42" t="s">
        <v>232</v>
      </c>
      <c r="Z66" s="42">
        <v>1</v>
      </c>
      <c r="AA66" s="42">
        <v>19</v>
      </c>
      <c r="AB66" s="42">
        <v>20</v>
      </c>
      <c r="AJ66" s="91"/>
      <c r="AK66" s="91"/>
      <c r="AL66" s="91"/>
      <c r="AM66" s="91"/>
      <c r="AN66" s="91"/>
      <c r="AO66" s="91"/>
      <c r="AP66" s="91"/>
      <c r="AQ66" s="91"/>
    </row>
    <row r="67" spans="1:43" ht="17.25" customHeight="1" x14ac:dyDescent="0.25">
      <c r="A67" s="84"/>
      <c r="B67" s="122">
        <f t="shared" si="2"/>
        <v>60</v>
      </c>
      <c r="C67" s="123" t="s">
        <v>69</v>
      </c>
      <c r="D67" s="124">
        <f t="shared" si="3"/>
        <v>22</v>
      </c>
      <c r="E67" s="125"/>
      <c r="F67" s="133">
        <f t="shared" si="4"/>
        <v>20</v>
      </c>
      <c r="G67" s="134"/>
      <c r="H67" s="133">
        <f t="shared" si="5"/>
        <v>42</v>
      </c>
      <c r="I67" s="134"/>
      <c r="J67" s="128">
        <f t="shared" si="6"/>
        <v>12.8</v>
      </c>
      <c r="K67" s="134"/>
      <c r="L67" s="128">
        <f t="shared" si="7"/>
        <v>69.455670000000026</v>
      </c>
      <c r="M67" s="135"/>
      <c r="N67" s="130">
        <f t="shared" si="8"/>
        <v>0.30476190476190479</v>
      </c>
      <c r="O67" s="131"/>
      <c r="P67" s="130">
        <f t="shared" si="9"/>
        <v>1.6537064285714291</v>
      </c>
      <c r="Q67" s="132"/>
      <c r="R67" s="48"/>
      <c r="T67" s="42" t="s">
        <v>69</v>
      </c>
      <c r="U67" s="42">
        <v>12.8</v>
      </c>
      <c r="V67" s="42">
        <v>69.455670000000026</v>
      </c>
      <c r="X67" s="42" t="s">
        <v>69</v>
      </c>
      <c r="Y67" s="42">
        <v>14</v>
      </c>
      <c r="Z67" s="42">
        <v>8</v>
      </c>
      <c r="AA67" s="42">
        <v>20</v>
      </c>
      <c r="AB67" s="42">
        <v>42</v>
      </c>
      <c r="AJ67" s="91"/>
      <c r="AK67" s="91"/>
      <c r="AL67" s="91"/>
      <c r="AM67" s="91"/>
      <c r="AN67" s="91"/>
      <c r="AO67" s="91"/>
      <c r="AP67" s="91"/>
      <c r="AQ67" s="91"/>
    </row>
    <row r="68" spans="1:43" ht="17.25" customHeight="1" x14ac:dyDescent="0.25">
      <c r="A68" s="48"/>
      <c r="B68" s="122">
        <f t="shared" si="2"/>
        <v>61</v>
      </c>
      <c r="C68" s="123" t="s">
        <v>123</v>
      </c>
      <c r="D68" s="124">
        <f t="shared" si="3"/>
        <v>33</v>
      </c>
      <c r="E68" s="125"/>
      <c r="F68" s="133">
        <f t="shared" si="4"/>
        <v>62</v>
      </c>
      <c r="G68" s="134"/>
      <c r="H68" s="133">
        <f t="shared" si="5"/>
        <v>95</v>
      </c>
      <c r="I68" s="134"/>
      <c r="J68" s="128">
        <f t="shared" si="6"/>
        <v>235.63000000000002</v>
      </c>
      <c r="K68" s="134"/>
      <c r="L68" s="128">
        <f t="shared" si="7"/>
        <v>8.3169310000000003</v>
      </c>
      <c r="M68" s="135"/>
      <c r="N68" s="130">
        <f t="shared" si="8"/>
        <v>2.4803157894736843</v>
      </c>
      <c r="O68" s="131"/>
      <c r="P68" s="130">
        <f t="shared" si="9"/>
        <v>8.7546642105263167E-2</v>
      </c>
      <c r="Q68" s="132"/>
      <c r="R68" s="139"/>
      <c r="T68" s="42" t="s">
        <v>123</v>
      </c>
      <c r="U68" s="42">
        <v>235.63000000000002</v>
      </c>
      <c r="V68" s="42">
        <v>8.3169310000000003</v>
      </c>
      <c r="X68" s="42" t="s">
        <v>123</v>
      </c>
      <c r="Z68" s="42">
        <v>33</v>
      </c>
      <c r="AA68" s="42">
        <v>62</v>
      </c>
      <c r="AB68" s="42">
        <v>95</v>
      </c>
      <c r="AJ68" s="91"/>
      <c r="AK68" s="91"/>
      <c r="AL68" s="91"/>
      <c r="AM68" s="91"/>
      <c r="AN68" s="91"/>
      <c r="AO68" s="91"/>
      <c r="AP68" s="91"/>
      <c r="AQ68" s="91"/>
    </row>
    <row r="69" spans="1:43" ht="17.25" customHeight="1" x14ac:dyDescent="0.25">
      <c r="A69" s="48"/>
      <c r="B69" s="122">
        <f t="shared" si="2"/>
        <v>62</v>
      </c>
      <c r="C69" s="123" t="s">
        <v>253</v>
      </c>
      <c r="D69" s="124">
        <f t="shared" si="3"/>
        <v>1</v>
      </c>
      <c r="E69" s="125"/>
      <c r="F69" s="133">
        <f t="shared" si="4"/>
        <v>11</v>
      </c>
      <c r="G69" s="127"/>
      <c r="H69" s="126">
        <f t="shared" si="5"/>
        <v>12</v>
      </c>
      <c r="I69" s="134"/>
      <c r="J69" s="128">
        <f t="shared" si="6"/>
        <v>20</v>
      </c>
      <c r="K69" s="134"/>
      <c r="L69" s="128">
        <f t="shared" si="7"/>
        <v>44.568316000000003</v>
      </c>
      <c r="M69" s="135"/>
      <c r="N69" s="130">
        <f t="shared" si="8"/>
        <v>1.6666666666666667</v>
      </c>
      <c r="O69" s="131"/>
      <c r="P69" s="130">
        <f t="shared" si="9"/>
        <v>3.7140263333333334</v>
      </c>
      <c r="Q69" s="132"/>
      <c r="R69" s="139"/>
      <c r="T69" s="42" t="s">
        <v>253</v>
      </c>
      <c r="U69" s="42">
        <v>20</v>
      </c>
      <c r="V69" s="42">
        <v>44.568316000000003</v>
      </c>
      <c r="X69" s="42" t="s">
        <v>286</v>
      </c>
      <c r="Z69" s="42">
        <v>1</v>
      </c>
      <c r="AA69" s="42">
        <v>11</v>
      </c>
      <c r="AB69" s="42">
        <v>12</v>
      </c>
      <c r="AJ69" s="91"/>
      <c r="AK69" s="91"/>
      <c r="AL69" s="91"/>
      <c r="AM69" s="91"/>
      <c r="AN69" s="91"/>
      <c r="AO69" s="91"/>
      <c r="AP69" s="91"/>
      <c r="AQ69" s="91"/>
    </row>
    <row r="70" spans="1:43" ht="17.25" customHeight="1" x14ac:dyDescent="0.25">
      <c r="A70" s="48"/>
      <c r="B70" s="122">
        <f t="shared" si="2"/>
        <v>63</v>
      </c>
      <c r="C70" s="123" t="s">
        <v>150</v>
      </c>
      <c r="D70" s="124">
        <f t="shared" si="3"/>
        <v>38</v>
      </c>
      <c r="E70" s="125"/>
      <c r="F70" s="133">
        <f t="shared" si="4"/>
        <v>61</v>
      </c>
      <c r="G70" s="127"/>
      <c r="H70" s="126">
        <f t="shared" si="5"/>
        <v>99</v>
      </c>
      <c r="I70" s="134"/>
      <c r="J70" s="128">
        <f t="shared" si="6"/>
        <v>726</v>
      </c>
      <c r="K70" s="134"/>
      <c r="L70" s="128">
        <f t="shared" si="7"/>
        <v>298.87794100000008</v>
      </c>
      <c r="M70" s="135"/>
      <c r="N70" s="130">
        <f t="shared" si="8"/>
        <v>7.333333333333333</v>
      </c>
      <c r="O70" s="131"/>
      <c r="P70" s="130">
        <f t="shared" si="9"/>
        <v>3.0189691010101019</v>
      </c>
      <c r="Q70" s="132"/>
      <c r="R70" s="139"/>
      <c r="T70" s="42" t="s">
        <v>150</v>
      </c>
      <c r="U70" s="42">
        <v>726</v>
      </c>
      <c r="V70" s="42">
        <v>298.87794100000008</v>
      </c>
      <c r="X70" s="42" t="s">
        <v>150</v>
      </c>
      <c r="Y70" s="42">
        <v>6</v>
      </c>
      <c r="Z70" s="42">
        <v>32</v>
      </c>
      <c r="AA70" s="42">
        <v>61</v>
      </c>
      <c r="AB70" s="42">
        <v>99</v>
      </c>
      <c r="AJ70" s="91"/>
      <c r="AK70" s="91"/>
      <c r="AL70" s="91"/>
      <c r="AM70" s="91"/>
      <c r="AN70" s="91"/>
      <c r="AO70" s="91"/>
      <c r="AP70" s="91"/>
      <c r="AQ70" s="91"/>
    </row>
    <row r="71" spans="1:43" ht="17.25" customHeight="1" x14ac:dyDescent="0.25">
      <c r="A71" s="48"/>
      <c r="B71" s="122">
        <f t="shared" si="2"/>
        <v>64</v>
      </c>
      <c r="C71" s="123" t="s">
        <v>124</v>
      </c>
      <c r="D71" s="124">
        <f t="shared" si="3"/>
        <v>40</v>
      </c>
      <c r="E71" s="125"/>
      <c r="F71" s="133">
        <f t="shared" si="4"/>
        <v>18</v>
      </c>
      <c r="G71" s="127"/>
      <c r="H71" s="126">
        <f t="shared" si="5"/>
        <v>58</v>
      </c>
      <c r="I71" s="134"/>
      <c r="J71" s="128">
        <f t="shared" si="6"/>
        <v>69.087999999999994</v>
      </c>
      <c r="K71" s="134"/>
      <c r="L71" s="128">
        <f t="shared" si="7"/>
        <v>26.200106999999999</v>
      </c>
      <c r="M71" s="135"/>
      <c r="N71" s="130">
        <f t="shared" si="8"/>
        <v>1.1911724137931032</v>
      </c>
      <c r="O71" s="131"/>
      <c r="P71" s="130">
        <f t="shared" si="9"/>
        <v>0.45172598275862069</v>
      </c>
      <c r="Q71" s="132"/>
      <c r="R71" s="139"/>
      <c r="T71" s="42" t="s">
        <v>124</v>
      </c>
      <c r="U71" s="42">
        <v>69.087999999999994</v>
      </c>
      <c r="V71" s="42">
        <v>26.200106999999999</v>
      </c>
      <c r="X71" s="42" t="s">
        <v>124</v>
      </c>
      <c r="Y71" s="42">
        <v>8</v>
      </c>
      <c r="Z71" s="42">
        <v>32</v>
      </c>
      <c r="AA71" s="42">
        <v>18</v>
      </c>
      <c r="AB71" s="42">
        <v>58</v>
      </c>
      <c r="AJ71" s="91"/>
      <c r="AK71" s="91"/>
      <c r="AL71" s="91"/>
      <c r="AM71" s="91"/>
      <c r="AN71" s="91"/>
      <c r="AO71" s="91"/>
      <c r="AP71" s="91"/>
      <c r="AQ71" s="91"/>
    </row>
    <row r="72" spans="1:43" ht="17.25" customHeight="1" x14ac:dyDescent="0.25">
      <c r="A72" s="48"/>
      <c r="B72" s="122">
        <f t="shared" si="2"/>
        <v>65</v>
      </c>
      <c r="C72" s="123" t="s">
        <v>0</v>
      </c>
      <c r="D72" s="124">
        <f t="shared" si="3"/>
        <v>122</v>
      </c>
      <c r="E72" s="125"/>
      <c r="F72" s="133">
        <f t="shared" si="4"/>
        <v>22</v>
      </c>
      <c r="G72" s="127"/>
      <c r="H72" s="126">
        <f t="shared" si="5"/>
        <v>144</v>
      </c>
      <c r="I72" s="134"/>
      <c r="J72" s="128">
        <f t="shared" si="6"/>
        <v>59.199999999999932</v>
      </c>
      <c r="K72" s="134"/>
      <c r="L72" s="128">
        <f t="shared" si="7"/>
        <v>340.045233</v>
      </c>
      <c r="M72" s="135"/>
      <c r="N72" s="130">
        <f t="shared" si="8"/>
        <v>0.41111111111111065</v>
      </c>
      <c r="O72" s="131"/>
      <c r="P72" s="130">
        <f t="shared" si="9"/>
        <v>2.3614252291666666</v>
      </c>
      <c r="Q72" s="132"/>
      <c r="R72" s="139"/>
      <c r="T72" s="42" t="s">
        <v>0</v>
      </c>
      <c r="U72" s="42">
        <v>59.199999999999932</v>
      </c>
      <c r="V72" s="42">
        <v>340.045233</v>
      </c>
      <c r="X72" s="42" t="s">
        <v>0</v>
      </c>
      <c r="Z72" s="42">
        <v>122</v>
      </c>
      <c r="AA72" s="42">
        <v>22</v>
      </c>
      <c r="AB72" s="42">
        <v>144</v>
      </c>
      <c r="AJ72" s="91"/>
      <c r="AK72" s="91"/>
      <c r="AL72" s="91"/>
      <c r="AM72" s="91"/>
      <c r="AN72" s="91"/>
      <c r="AO72" s="91"/>
      <c r="AP72" s="91"/>
      <c r="AQ72" s="91"/>
    </row>
    <row r="73" spans="1:43" ht="17.25" customHeight="1" x14ac:dyDescent="0.25">
      <c r="A73" s="48"/>
      <c r="B73" s="122">
        <f t="shared" si="2"/>
        <v>66</v>
      </c>
      <c r="C73" s="123" t="s">
        <v>125</v>
      </c>
      <c r="D73" s="124">
        <f t="shared" ref="D73:D77" si="10">+Y73+Z73</f>
        <v>1</v>
      </c>
      <c r="E73" s="125"/>
      <c r="F73" s="133">
        <f t="shared" ref="F73:F77" si="11">+AA73</f>
        <v>22</v>
      </c>
      <c r="G73" s="127"/>
      <c r="H73" s="126">
        <f t="shared" ref="H73:H77" si="12">+D73+F73</f>
        <v>23</v>
      </c>
      <c r="I73" s="134"/>
      <c r="J73" s="128">
        <f t="shared" ref="J73:J77" si="13">+U73</f>
        <v>213.20500000000015</v>
      </c>
      <c r="K73" s="134"/>
      <c r="L73" s="128">
        <f t="shared" ref="L73:L77" si="14">+V73</f>
        <v>10.023271000000001</v>
      </c>
      <c r="M73" s="135"/>
      <c r="N73" s="130">
        <f t="shared" ref="N73:N76" si="15">+J73/H73</f>
        <v>9.2697826086956585</v>
      </c>
      <c r="O73" s="131"/>
      <c r="P73" s="130">
        <f t="shared" ref="P73:P76" si="16">+L73/H73</f>
        <v>0.43579439130434788</v>
      </c>
      <c r="Q73" s="132"/>
      <c r="R73" s="139"/>
      <c r="T73" s="42" t="s">
        <v>125</v>
      </c>
      <c r="U73" s="42">
        <v>213.20500000000015</v>
      </c>
      <c r="V73" s="42">
        <v>10.023271000000001</v>
      </c>
      <c r="X73" s="42" t="s">
        <v>125</v>
      </c>
      <c r="Z73" s="42">
        <v>1</v>
      </c>
      <c r="AA73" s="42">
        <v>22</v>
      </c>
      <c r="AB73" s="42">
        <v>23</v>
      </c>
      <c r="AJ73" s="91"/>
      <c r="AK73" s="91"/>
      <c r="AL73" s="91"/>
      <c r="AM73" s="91"/>
      <c r="AN73" s="91"/>
      <c r="AO73" s="91"/>
      <c r="AP73" s="91"/>
      <c r="AQ73" s="91"/>
    </row>
    <row r="74" spans="1:43" ht="17.25" customHeight="1" x14ac:dyDescent="0.25">
      <c r="A74" s="48"/>
      <c r="B74" s="122">
        <f>+B73+1</f>
        <v>67</v>
      </c>
      <c r="C74" s="123" t="s">
        <v>95</v>
      </c>
      <c r="D74" s="124">
        <f t="shared" si="10"/>
        <v>776</v>
      </c>
      <c r="E74" s="125"/>
      <c r="F74" s="133">
        <f t="shared" si="11"/>
        <v>766</v>
      </c>
      <c r="G74" s="127"/>
      <c r="H74" s="126">
        <f t="shared" si="12"/>
        <v>1542</v>
      </c>
      <c r="I74" s="134"/>
      <c r="J74" s="128">
        <f t="shared" si="13"/>
        <v>441.54899999999998</v>
      </c>
      <c r="K74" s="134"/>
      <c r="L74" s="128">
        <f t="shared" si="14"/>
        <v>2337.9492920000007</v>
      </c>
      <c r="M74" s="135"/>
      <c r="N74" s="130">
        <f t="shared" si="15"/>
        <v>0.28634824902723732</v>
      </c>
      <c r="O74" s="131"/>
      <c r="P74" s="130">
        <f t="shared" si="16"/>
        <v>1.516179826199741</v>
      </c>
      <c r="Q74" s="132"/>
      <c r="R74" s="139"/>
      <c r="T74" s="42" t="s">
        <v>95</v>
      </c>
      <c r="U74" s="42">
        <v>441.54899999999998</v>
      </c>
      <c r="V74" s="42">
        <v>2337.9492920000007</v>
      </c>
      <c r="X74" s="42" t="s">
        <v>95</v>
      </c>
      <c r="Y74" s="42">
        <v>185</v>
      </c>
      <c r="Z74" s="42">
        <v>591</v>
      </c>
      <c r="AA74" s="42">
        <v>766</v>
      </c>
      <c r="AB74" s="42">
        <v>1542</v>
      </c>
      <c r="AJ74" s="91"/>
      <c r="AK74" s="91"/>
      <c r="AL74" s="91"/>
      <c r="AM74" s="91"/>
      <c r="AN74" s="91"/>
      <c r="AO74" s="91"/>
      <c r="AP74" s="91"/>
      <c r="AQ74" s="91"/>
    </row>
    <row r="75" spans="1:43" ht="17.25" customHeight="1" x14ac:dyDescent="0.25">
      <c r="A75" s="48"/>
      <c r="B75" s="122">
        <f t="shared" ref="B75:B76" si="17">+B74+1</f>
        <v>68</v>
      </c>
      <c r="C75" s="123" t="s">
        <v>130</v>
      </c>
      <c r="D75" s="124">
        <f t="shared" si="10"/>
        <v>0</v>
      </c>
      <c r="E75" s="125"/>
      <c r="F75" s="133">
        <f t="shared" si="11"/>
        <v>7</v>
      </c>
      <c r="G75" s="127"/>
      <c r="H75" s="126">
        <f t="shared" si="12"/>
        <v>7</v>
      </c>
      <c r="I75" s="134"/>
      <c r="J75" s="128">
        <f t="shared" si="13"/>
        <v>20</v>
      </c>
      <c r="K75" s="134"/>
      <c r="L75" s="128">
        <f t="shared" si="14"/>
        <v>53.352775000000008</v>
      </c>
      <c r="M75" s="135"/>
      <c r="N75" s="130">
        <f t="shared" si="15"/>
        <v>2.8571428571428572</v>
      </c>
      <c r="O75" s="131"/>
      <c r="P75" s="130">
        <f t="shared" si="16"/>
        <v>7.6218250000000012</v>
      </c>
      <c r="Q75" s="132"/>
      <c r="R75" s="139"/>
      <c r="T75" s="42" t="s">
        <v>130</v>
      </c>
      <c r="U75" s="42">
        <v>20</v>
      </c>
      <c r="V75" s="42">
        <v>53.352775000000008</v>
      </c>
      <c r="X75" s="42" t="s">
        <v>130</v>
      </c>
      <c r="AA75" s="42">
        <v>7</v>
      </c>
      <c r="AB75" s="42">
        <v>7</v>
      </c>
      <c r="AJ75" s="91"/>
      <c r="AK75" s="91"/>
      <c r="AL75" s="91"/>
      <c r="AM75" s="91"/>
      <c r="AN75" s="91"/>
      <c r="AO75" s="91"/>
      <c r="AP75" s="91"/>
      <c r="AQ75" s="91"/>
    </row>
    <row r="76" spans="1:43" ht="17.25" customHeight="1" x14ac:dyDescent="0.25">
      <c r="A76" s="48"/>
      <c r="B76" s="122">
        <f t="shared" si="17"/>
        <v>69</v>
      </c>
      <c r="C76" s="123" t="s">
        <v>96</v>
      </c>
      <c r="D76" s="124">
        <f t="shared" si="10"/>
        <v>47</v>
      </c>
      <c r="E76" s="125"/>
      <c r="F76" s="133">
        <f t="shared" si="11"/>
        <v>0</v>
      </c>
      <c r="G76" s="127"/>
      <c r="H76" s="126">
        <f t="shared" si="12"/>
        <v>47</v>
      </c>
      <c r="I76" s="134"/>
      <c r="J76" s="128">
        <f t="shared" si="13"/>
        <v>300</v>
      </c>
      <c r="K76" s="134"/>
      <c r="L76" s="128">
        <f t="shared" si="14"/>
        <v>1586.3483840000004</v>
      </c>
      <c r="M76" s="135"/>
      <c r="N76" s="130">
        <f t="shared" si="15"/>
        <v>6.3829787234042552</v>
      </c>
      <c r="O76" s="131"/>
      <c r="P76" s="130">
        <f t="shared" si="16"/>
        <v>33.752093276595751</v>
      </c>
      <c r="Q76" s="132"/>
      <c r="R76" s="139"/>
      <c r="T76" s="42" t="s">
        <v>96</v>
      </c>
      <c r="U76" s="42">
        <v>300</v>
      </c>
      <c r="V76" s="42">
        <v>1586.3483840000004</v>
      </c>
      <c r="X76" s="42" t="s">
        <v>96</v>
      </c>
      <c r="Z76" s="42">
        <v>47</v>
      </c>
      <c r="AB76" s="42">
        <v>47</v>
      </c>
      <c r="AJ76" s="91"/>
      <c r="AK76" s="91"/>
      <c r="AL76" s="91"/>
      <c r="AM76" s="91"/>
      <c r="AN76" s="91"/>
      <c r="AO76" s="91"/>
      <c r="AP76" s="91"/>
      <c r="AQ76" s="91"/>
    </row>
    <row r="77" spans="1:43" ht="17.25" customHeight="1" thickBot="1" x14ac:dyDescent="0.3">
      <c r="A77" s="48"/>
      <c r="B77" s="122">
        <f>+B74+1</f>
        <v>68</v>
      </c>
      <c r="C77" s="123" t="s">
        <v>72</v>
      </c>
      <c r="D77" s="124">
        <f t="shared" si="10"/>
        <v>0</v>
      </c>
      <c r="E77" s="125"/>
      <c r="F77" s="133">
        <f t="shared" si="11"/>
        <v>0</v>
      </c>
      <c r="G77" s="127"/>
      <c r="H77" s="126">
        <f t="shared" si="12"/>
        <v>0</v>
      </c>
      <c r="I77" s="134"/>
      <c r="J77" s="128">
        <f t="shared" si="13"/>
        <v>202.63999999999993</v>
      </c>
      <c r="K77" s="134"/>
      <c r="L77" s="128">
        <f t="shared" si="14"/>
        <v>363.94926099999998</v>
      </c>
      <c r="M77" s="135"/>
      <c r="N77" s="130" t="s">
        <v>78</v>
      </c>
      <c r="O77" s="131"/>
      <c r="P77" s="130" t="s">
        <v>78</v>
      </c>
      <c r="Q77" s="132"/>
      <c r="R77" s="139"/>
      <c r="T77" s="42" t="s">
        <v>72</v>
      </c>
      <c r="U77" s="42">
        <v>202.63999999999993</v>
      </c>
      <c r="V77" s="42">
        <v>363.94926099999998</v>
      </c>
      <c r="X77" s="42" t="s">
        <v>287</v>
      </c>
      <c r="Z77" s="42">
        <v>0</v>
      </c>
      <c r="AA77" s="42">
        <v>0</v>
      </c>
      <c r="AB77" s="42">
        <v>0</v>
      </c>
      <c r="AJ77" s="91"/>
      <c r="AK77" s="91"/>
      <c r="AL77" s="91"/>
      <c r="AM77" s="91"/>
      <c r="AN77" s="91"/>
      <c r="AO77" s="91"/>
      <c r="AP77" s="91"/>
      <c r="AQ77" s="91"/>
    </row>
    <row r="78" spans="1:43" ht="18.75" customHeight="1" thickTop="1" thickBot="1" x14ac:dyDescent="0.3">
      <c r="A78" s="48"/>
      <c r="B78" s="140" t="s">
        <v>9</v>
      </c>
      <c r="C78" s="141"/>
      <c r="D78" s="142">
        <f>SUM(D8:D77)</f>
        <v>3883</v>
      </c>
      <c r="E78" s="143"/>
      <c r="F78" s="144">
        <f>SUM(F8:F77)</f>
        <v>4438</v>
      </c>
      <c r="G78" s="145"/>
      <c r="H78" s="144">
        <f>SUM(H8:H77)</f>
        <v>8321</v>
      </c>
      <c r="I78" s="145"/>
      <c r="J78" s="146">
        <f>SUM(J8:J77)</f>
        <v>14311.953000000005</v>
      </c>
      <c r="K78" s="145"/>
      <c r="L78" s="146">
        <f>SUM(L8:L77)</f>
        <v>58508.656492082497</v>
      </c>
      <c r="M78" s="143"/>
      <c r="N78" s="146">
        <f>+J78/H78</f>
        <v>1.7199799302968399</v>
      </c>
      <c r="O78" s="145"/>
      <c r="P78" s="146">
        <f>+L78/H78</f>
        <v>7.0314453181207179</v>
      </c>
      <c r="Q78" s="147"/>
      <c r="R78" s="48"/>
      <c r="AJ78" s="91"/>
      <c r="AK78" s="91"/>
      <c r="AL78" s="91"/>
      <c r="AM78" s="91"/>
      <c r="AN78" s="91"/>
      <c r="AO78" s="91"/>
      <c r="AP78" s="91"/>
      <c r="AQ78" s="91"/>
    </row>
    <row r="79" spans="1:43" ht="14.25" x14ac:dyDescent="0.3">
      <c r="A79" s="48"/>
      <c r="B79" s="148" t="s">
        <v>169</v>
      </c>
      <c r="C79" s="149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AJ79" s="91"/>
      <c r="AK79" s="91"/>
      <c r="AL79" s="91"/>
      <c r="AM79" s="91"/>
      <c r="AN79" s="91"/>
      <c r="AO79" s="91"/>
      <c r="AP79" s="91"/>
      <c r="AQ79" s="91"/>
    </row>
    <row r="80" spans="1:43" ht="13.5" x14ac:dyDescent="0.25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AJ80" s="91"/>
      <c r="AK80" s="91"/>
      <c r="AL80" s="91"/>
      <c r="AM80" s="91"/>
      <c r="AN80" s="91"/>
      <c r="AO80" s="91"/>
      <c r="AP80" s="91"/>
      <c r="AQ80" s="91"/>
    </row>
    <row r="81" spans="1:43" ht="14.25" x14ac:dyDescent="0.3">
      <c r="A81" s="48"/>
      <c r="B81" s="150"/>
      <c r="C81" s="149"/>
      <c r="D81" s="48"/>
      <c r="E81" s="125"/>
      <c r="F81" s="151"/>
      <c r="G81" s="48"/>
      <c r="H81" s="151"/>
      <c r="I81" s="48"/>
      <c r="J81" s="151"/>
      <c r="K81" s="48"/>
      <c r="L81" s="151"/>
      <c r="M81" s="48"/>
      <c r="N81" s="139"/>
      <c r="O81" s="139"/>
      <c r="P81" s="139"/>
      <c r="Q81" s="139"/>
      <c r="R81" s="48"/>
      <c r="AJ81" s="91"/>
      <c r="AK81" s="91"/>
      <c r="AL81" s="91"/>
      <c r="AM81" s="91"/>
      <c r="AN81" s="91"/>
      <c r="AO81" s="91"/>
      <c r="AP81" s="91"/>
      <c r="AQ81" s="91"/>
    </row>
    <row r="82" spans="1:43" ht="13.5" x14ac:dyDescent="0.25">
      <c r="A82" s="48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139"/>
      <c r="O82" s="139"/>
      <c r="P82" s="139"/>
      <c r="Q82" s="139"/>
      <c r="R82" s="48"/>
      <c r="AJ82" s="91"/>
      <c r="AK82" s="91"/>
      <c r="AL82" s="91"/>
      <c r="AM82" s="91"/>
      <c r="AN82" s="91"/>
      <c r="AO82" s="91"/>
      <c r="AP82" s="91"/>
      <c r="AQ82" s="91"/>
    </row>
    <row r="83" spans="1:43" ht="13.5" x14ac:dyDescent="0.25">
      <c r="A83" s="48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139"/>
      <c r="O83" s="139"/>
      <c r="P83" s="139"/>
      <c r="Q83" s="139"/>
      <c r="R83" s="48"/>
      <c r="AJ83" s="91"/>
      <c r="AK83" s="91"/>
      <c r="AL83" s="91"/>
      <c r="AM83" s="91"/>
      <c r="AN83" s="91"/>
      <c r="AO83" s="91"/>
      <c r="AP83" s="91"/>
      <c r="AQ83" s="91"/>
    </row>
    <row r="84" spans="1:43" ht="13.5" x14ac:dyDescent="0.25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AJ84" s="91"/>
      <c r="AK84" s="91"/>
      <c r="AL84" s="91"/>
      <c r="AM84" s="91"/>
      <c r="AN84" s="91"/>
      <c r="AO84" s="91"/>
      <c r="AP84" s="91"/>
      <c r="AQ84" s="91"/>
    </row>
    <row r="85" spans="1:43" ht="13.5" x14ac:dyDescent="0.25">
      <c r="A85" s="48"/>
      <c r="B85" s="48"/>
      <c r="C85" s="48"/>
      <c r="D85" s="48"/>
      <c r="E85" s="125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AJ85" s="91"/>
      <c r="AK85" s="91"/>
      <c r="AL85" s="91"/>
      <c r="AM85" s="91"/>
      <c r="AN85" s="91"/>
      <c r="AO85" s="91"/>
      <c r="AP85" s="91"/>
      <c r="AQ85" s="91"/>
    </row>
    <row r="86" spans="1:43" ht="13.5" x14ac:dyDescent="0.25">
      <c r="A86" s="48"/>
      <c r="B86" s="48"/>
      <c r="C86" s="48"/>
      <c r="D86" s="48"/>
      <c r="E86" s="125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AJ86" s="91"/>
      <c r="AK86" s="91"/>
      <c r="AL86" s="91"/>
      <c r="AM86" s="91"/>
      <c r="AN86" s="91"/>
      <c r="AO86" s="91"/>
      <c r="AP86" s="91"/>
      <c r="AQ86" s="91"/>
    </row>
    <row r="87" spans="1:43" ht="15.75" customHeight="1" x14ac:dyDescent="0.25">
      <c r="A87" s="48"/>
      <c r="B87" s="48"/>
      <c r="C87" s="48"/>
      <c r="D87" s="48"/>
      <c r="E87" s="125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152"/>
      <c r="S87" s="153"/>
      <c r="AJ87" s="91"/>
      <c r="AK87" s="91"/>
      <c r="AL87" s="91"/>
      <c r="AM87" s="91"/>
      <c r="AN87" s="91"/>
      <c r="AO87" s="91"/>
      <c r="AP87" s="91"/>
      <c r="AQ87" s="91"/>
    </row>
    <row r="88" spans="1:43" ht="15.75" customHeight="1" x14ac:dyDescent="0.25">
      <c r="A88" s="48"/>
      <c r="B88" s="48"/>
      <c r="C88" s="48"/>
      <c r="D88" s="48"/>
      <c r="E88" s="125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154"/>
      <c r="S88" s="155"/>
      <c r="AJ88" s="91"/>
      <c r="AK88" s="91"/>
      <c r="AL88" s="91"/>
      <c r="AM88" s="91"/>
      <c r="AN88" s="91"/>
      <c r="AO88" s="91"/>
      <c r="AP88" s="91"/>
      <c r="AQ88" s="91"/>
    </row>
    <row r="89" spans="1:43" ht="13.5" x14ac:dyDescent="0.25">
      <c r="A89" s="48"/>
      <c r="B89" s="48"/>
      <c r="C89" s="48"/>
      <c r="D89" s="48"/>
      <c r="E89" s="125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AJ89" s="91"/>
      <c r="AK89" s="91"/>
      <c r="AL89" s="91"/>
      <c r="AM89" s="91"/>
      <c r="AN89" s="91"/>
      <c r="AO89" s="91"/>
      <c r="AP89" s="91"/>
      <c r="AQ89" s="91"/>
    </row>
    <row r="90" spans="1:43" ht="13.5" x14ac:dyDescent="0.25">
      <c r="A90" s="48"/>
      <c r="B90" s="48"/>
      <c r="C90" s="48"/>
      <c r="D90" s="48"/>
      <c r="E90" s="125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AJ90" s="91"/>
      <c r="AK90" s="91"/>
      <c r="AL90" s="91"/>
      <c r="AM90" s="91"/>
      <c r="AN90" s="91"/>
      <c r="AO90" s="91"/>
      <c r="AP90" s="91"/>
      <c r="AQ90" s="91"/>
    </row>
    <row r="91" spans="1:43" ht="13.5" x14ac:dyDescent="0.25">
      <c r="A91" s="48"/>
      <c r="B91" s="156"/>
      <c r="C91" s="48"/>
      <c r="D91" s="48"/>
      <c r="E91" s="125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AJ91" s="91"/>
      <c r="AK91" s="91"/>
      <c r="AL91" s="91"/>
      <c r="AM91" s="91"/>
      <c r="AN91" s="91"/>
      <c r="AO91" s="91"/>
      <c r="AP91" s="91"/>
      <c r="AQ91" s="91"/>
    </row>
    <row r="92" spans="1:43" ht="13.5" x14ac:dyDescent="0.25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AJ92" s="91"/>
      <c r="AK92" s="91"/>
      <c r="AL92" s="91"/>
      <c r="AM92" s="91"/>
      <c r="AN92" s="91"/>
      <c r="AO92" s="91"/>
      <c r="AP92" s="91"/>
      <c r="AQ92" s="91"/>
    </row>
    <row r="93" spans="1:43" ht="13.5" x14ac:dyDescent="0.25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AJ93" s="91"/>
      <c r="AK93" s="91"/>
      <c r="AL93" s="91"/>
      <c r="AM93" s="91"/>
      <c r="AN93" s="91"/>
      <c r="AO93" s="91"/>
      <c r="AP93" s="91"/>
      <c r="AQ93" s="91"/>
    </row>
    <row r="94" spans="1:43" ht="13.5" x14ac:dyDescent="0.25">
      <c r="A94" s="48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AJ94" s="91"/>
      <c r="AK94" s="91"/>
      <c r="AL94" s="91"/>
      <c r="AM94" s="91"/>
      <c r="AN94" s="91"/>
      <c r="AO94" s="91"/>
      <c r="AP94" s="91"/>
      <c r="AQ94" s="91"/>
    </row>
    <row r="95" spans="1:43" ht="15.75" customHeight="1" x14ac:dyDescent="0.25">
      <c r="A95" s="48"/>
      <c r="B95" s="48"/>
      <c r="C95" s="48"/>
      <c r="D95" s="48"/>
      <c r="E95" s="157"/>
      <c r="F95" s="125"/>
      <c r="G95" s="125"/>
      <c r="H95" s="125"/>
      <c r="I95" s="125"/>
      <c r="J95" s="125"/>
      <c r="K95" s="125"/>
      <c r="L95" s="125"/>
      <c r="M95" s="125"/>
      <c r="N95" s="48"/>
      <c r="O95" s="48"/>
      <c r="P95" s="48"/>
      <c r="Q95" s="48"/>
      <c r="R95" s="48"/>
      <c r="AJ95" s="91"/>
      <c r="AK95" s="91"/>
      <c r="AL95" s="91"/>
      <c r="AM95" s="91"/>
      <c r="AN95" s="91"/>
      <c r="AO95" s="91"/>
      <c r="AP95" s="91"/>
      <c r="AQ95" s="91"/>
    </row>
    <row r="96" spans="1:43" ht="13.5" x14ac:dyDescent="0.25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AJ96" s="91"/>
      <c r="AK96" s="91"/>
      <c r="AL96" s="91"/>
      <c r="AM96" s="91"/>
      <c r="AN96" s="91"/>
      <c r="AO96" s="91"/>
      <c r="AP96" s="91"/>
      <c r="AQ96" s="91"/>
    </row>
    <row r="97" spans="1:43" ht="13.5" x14ac:dyDescent="0.25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T97" s="137"/>
      <c r="AJ97" s="91"/>
      <c r="AK97" s="91"/>
      <c r="AL97" s="91"/>
      <c r="AM97" s="91"/>
      <c r="AN97" s="91"/>
      <c r="AO97" s="91"/>
      <c r="AP97" s="91"/>
      <c r="AQ97" s="91"/>
    </row>
    <row r="98" spans="1:43" ht="13.5" x14ac:dyDescent="0.25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AJ98" s="91"/>
      <c r="AK98" s="91"/>
      <c r="AL98" s="91"/>
      <c r="AM98" s="91"/>
      <c r="AN98" s="91"/>
      <c r="AO98" s="91"/>
      <c r="AP98" s="91"/>
      <c r="AQ98" s="91"/>
    </row>
    <row r="99" spans="1:43" ht="13.5" x14ac:dyDescent="0.25">
      <c r="A99" s="48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AJ99" s="91"/>
      <c r="AK99" s="91"/>
      <c r="AL99" s="91"/>
      <c r="AM99" s="91"/>
      <c r="AN99" s="91"/>
      <c r="AO99" s="91"/>
      <c r="AP99" s="91"/>
      <c r="AQ99" s="91"/>
    </row>
    <row r="100" spans="1:43" ht="13.5" x14ac:dyDescent="0.25">
      <c r="A100" s="48"/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AJ100" s="91"/>
      <c r="AK100" s="91"/>
      <c r="AL100" s="91"/>
      <c r="AM100" s="91"/>
      <c r="AN100" s="91"/>
      <c r="AO100" s="91"/>
      <c r="AP100" s="91"/>
      <c r="AQ100" s="91"/>
    </row>
    <row r="101" spans="1:43" ht="13.5" x14ac:dyDescent="0.25">
      <c r="A101" s="48"/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AC101" s="158"/>
      <c r="AJ101" s="91"/>
      <c r="AK101" s="91"/>
      <c r="AL101" s="91"/>
      <c r="AM101" s="91"/>
      <c r="AN101" s="91"/>
      <c r="AO101" s="91"/>
      <c r="AP101" s="91"/>
      <c r="AQ101" s="91"/>
    </row>
    <row r="102" spans="1:43" ht="15.75" customHeight="1" x14ac:dyDescent="0.25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 t="s">
        <v>14</v>
      </c>
      <c r="Q102" s="48"/>
      <c r="R102" s="48"/>
      <c r="AC102" s="158"/>
      <c r="AJ102" s="91"/>
      <c r="AK102" s="91"/>
      <c r="AL102" s="91"/>
      <c r="AM102" s="91"/>
      <c r="AN102" s="91"/>
      <c r="AO102" s="91"/>
      <c r="AP102" s="91"/>
      <c r="AQ102" s="91"/>
    </row>
    <row r="103" spans="1:43" ht="15.75" customHeight="1" x14ac:dyDescent="0.25">
      <c r="A103" s="48"/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AJ103" s="91"/>
      <c r="AK103" s="91"/>
      <c r="AL103" s="91"/>
      <c r="AM103" s="91"/>
      <c r="AN103" s="91"/>
      <c r="AO103" s="91"/>
      <c r="AP103" s="91"/>
      <c r="AQ103" s="91"/>
    </row>
    <row r="104" spans="1:43" ht="15.75" customHeight="1" x14ac:dyDescent="0.25">
      <c r="A104" s="48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AJ104" s="91"/>
      <c r="AK104" s="91"/>
      <c r="AL104" s="91"/>
      <c r="AM104" s="91"/>
      <c r="AN104" s="91"/>
      <c r="AO104" s="91"/>
      <c r="AP104" s="91"/>
      <c r="AQ104" s="91"/>
    </row>
    <row r="105" spans="1:43" ht="15.75" customHeight="1" x14ac:dyDescent="0.25">
      <c r="A105" s="48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AJ105" s="91"/>
      <c r="AK105" s="91"/>
      <c r="AL105" s="91"/>
      <c r="AM105" s="91"/>
      <c r="AN105" s="91"/>
      <c r="AO105" s="91"/>
      <c r="AP105" s="91"/>
      <c r="AQ105" s="91"/>
    </row>
    <row r="106" spans="1:43" ht="15.75" customHeight="1" x14ac:dyDescent="0.25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AJ106" s="91"/>
      <c r="AK106" s="91"/>
      <c r="AL106" s="91"/>
      <c r="AM106" s="91"/>
      <c r="AN106" s="91"/>
      <c r="AO106" s="91"/>
      <c r="AP106" s="91"/>
      <c r="AQ106" s="91"/>
    </row>
    <row r="107" spans="1:43" ht="15.75" customHeight="1" x14ac:dyDescent="0.25">
      <c r="A107" s="48"/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AJ107" s="91"/>
      <c r="AK107" s="91"/>
      <c r="AL107" s="91"/>
      <c r="AM107" s="91"/>
      <c r="AN107" s="91"/>
      <c r="AO107" s="91"/>
      <c r="AP107" s="91"/>
      <c r="AQ107" s="91"/>
    </row>
    <row r="108" spans="1:43" ht="15.75" customHeight="1" x14ac:dyDescent="0.25">
      <c r="A108" s="48"/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AJ108" s="91"/>
      <c r="AK108" s="91"/>
      <c r="AL108" s="91"/>
      <c r="AM108" s="91"/>
      <c r="AN108" s="91"/>
      <c r="AO108" s="91"/>
      <c r="AP108" s="91"/>
      <c r="AQ108" s="91"/>
    </row>
    <row r="109" spans="1:43" ht="15.75" customHeight="1" x14ac:dyDescent="0.25">
      <c r="A109" s="48"/>
      <c r="B109" s="48"/>
      <c r="C109" s="48"/>
      <c r="D109" s="48"/>
      <c r="E109" s="48"/>
      <c r="F109" s="159"/>
      <c r="G109" s="159"/>
      <c r="H109" s="159"/>
      <c r="I109" s="159"/>
      <c r="J109" s="159"/>
      <c r="K109" s="159"/>
      <c r="L109" s="48"/>
      <c r="M109" s="48"/>
      <c r="N109" s="48"/>
      <c r="O109" s="48"/>
      <c r="P109" s="48"/>
      <c r="Q109" s="48"/>
      <c r="R109" s="48"/>
      <c r="AJ109" s="91"/>
      <c r="AK109" s="91"/>
      <c r="AL109" s="91"/>
      <c r="AM109" s="91"/>
      <c r="AN109" s="91"/>
      <c r="AO109" s="91"/>
      <c r="AP109" s="91"/>
      <c r="AQ109" s="91"/>
    </row>
    <row r="110" spans="1:43" ht="15.75" customHeight="1" x14ac:dyDescent="0.25">
      <c r="A110" s="48"/>
      <c r="B110" s="48"/>
      <c r="C110" s="48"/>
      <c r="D110" s="48"/>
      <c r="E110" s="48"/>
      <c r="F110" s="139"/>
      <c r="G110" s="139"/>
      <c r="H110" s="139"/>
      <c r="I110" s="139"/>
      <c r="J110" s="139"/>
      <c r="K110" s="139"/>
      <c r="L110" s="48"/>
      <c r="M110" s="48"/>
      <c r="N110" s="139"/>
      <c r="O110" s="139"/>
      <c r="P110" s="48"/>
      <c r="Q110" s="48"/>
      <c r="R110" s="48"/>
      <c r="AJ110" s="91"/>
      <c r="AK110" s="91"/>
      <c r="AL110" s="91"/>
      <c r="AM110" s="91"/>
      <c r="AN110" s="91"/>
      <c r="AO110" s="91"/>
      <c r="AP110" s="91"/>
      <c r="AQ110" s="91"/>
    </row>
    <row r="111" spans="1:43" ht="15.75" customHeight="1" x14ac:dyDescent="0.25">
      <c r="A111" s="48"/>
      <c r="B111" s="48"/>
      <c r="C111" s="48"/>
      <c r="D111" s="48"/>
      <c r="E111" s="48"/>
      <c r="F111" s="139"/>
      <c r="G111" s="139"/>
      <c r="H111" s="139"/>
      <c r="I111" s="139"/>
      <c r="J111" s="139"/>
      <c r="K111" s="139"/>
      <c r="L111" s="48"/>
      <c r="M111" s="48"/>
      <c r="N111" s="139"/>
      <c r="O111" s="139"/>
      <c r="P111" s="48"/>
      <c r="Q111" s="48"/>
      <c r="R111" s="48"/>
      <c r="T111" s="160" t="s">
        <v>209</v>
      </c>
      <c r="U111" s="160" t="s">
        <v>97</v>
      </c>
      <c r="W111" s="160" t="s">
        <v>209</v>
      </c>
      <c r="X111" s="160" t="s">
        <v>34</v>
      </c>
      <c r="Z111" s="160"/>
      <c r="AA111" s="160" t="s">
        <v>209</v>
      </c>
      <c r="AB111" s="160" t="s">
        <v>107</v>
      </c>
      <c r="AC111" s="161">
        <f>+H78</f>
        <v>8321</v>
      </c>
      <c r="AJ111" s="91"/>
      <c r="AK111" s="91"/>
      <c r="AL111" s="91"/>
      <c r="AM111" s="91"/>
      <c r="AN111" s="91"/>
      <c r="AO111" s="91"/>
      <c r="AP111" s="91"/>
      <c r="AQ111" s="91"/>
    </row>
    <row r="112" spans="1:43" ht="15.75" customHeight="1" x14ac:dyDescent="0.25">
      <c r="A112" s="48"/>
      <c r="B112" s="48"/>
      <c r="C112" s="48"/>
      <c r="D112" s="48"/>
      <c r="E112" s="48"/>
      <c r="F112" s="139"/>
      <c r="G112" s="139"/>
      <c r="H112" s="139"/>
      <c r="I112" s="139"/>
      <c r="J112" s="139"/>
      <c r="K112" s="139"/>
      <c r="L112" s="48"/>
      <c r="M112" s="48"/>
      <c r="N112" s="139"/>
      <c r="O112" s="139"/>
      <c r="P112" s="48"/>
      <c r="Q112" s="48"/>
      <c r="R112" s="48"/>
      <c r="T112" s="162" t="s">
        <v>99</v>
      </c>
      <c r="U112" s="136">
        <v>9.2697826086956585</v>
      </c>
      <c r="W112" s="42" t="s">
        <v>105</v>
      </c>
      <c r="X112" s="136">
        <v>33.752093276595751</v>
      </c>
      <c r="Z112" s="162"/>
      <c r="AA112" s="42" t="s">
        <v>301</v>
      </c>
      <c r="AB112" s="163">
        <v>1787</v>
      </c>
      <c r="AC112" s="164">
        <f>+AB112/$AC$111</f>
        <v>0.21475784160557626</v>
      </c>
      <c r="AJ112" s="91"/>
      <c r="AK112" s="91"/>
      <c r="AL112" s="91"/>
      <c r="AM112" s="91"/>
      <c r="AN112" s="91"/>
      <c r="AO112" s="91"/>
      <c r="AP112" s="91"/>
      <c r="AQ112" s="91"/>
    </row>
    <row r="113" spans="1:43" ht="15.75" customHeight="1" x14ac:dyDescent="0.25">
      <c r="A113" s="48"/>
      <c r="B113" s="48"/>
      <c r="C113" s="48"/>
      <c r="D113" s="48"/>
      <c r="E113" s="48"/>
      <c r="F113" s="139"/>
      <c r="G113" s="139"/>
      <c r="H113" s="139"/>
      <c r="I113" s="139"/>
      <c r="J113" s="139"/>
      <c r="K113" s="139"/>
      <c r="L113" s="48"/>
      <c r="M113" s="48"/>
      <c r="N113" s="139"/>
      <c r="O113" s="139"/>
      <c r="P113" s="48"/>
      <c r="Q113" s="48"/>
      <c r="R113" s="48"/>
      <c r="T113" s="162" t="s">
        <v>148</v>
      </c>
      <c r="U113" s="136">
        <v>7.333333333333333</v>
      </c>
      <c r="W113" s="42" t="s">
        <v>77</v>
      </c>
      <c r="X113" s="136">
        <v>28.895026666666659</v>
      </c>
      <c r="Z113" s="162"/>
      <c r="AA113" s="42" t="s">
        <v>106</v>
      </c>
      <c r="AB113" s="165">
        <v>1542</v>
      </c>
      <c r="AC113" s="164">
        <f t="shared" ref="AC113:AC123" si="18">+AB113/$AC$111</f>
        <v>0.18531426511236629</v>
      </c>
      <c r="AJ113" s="91"/>
      <c r="AK113" s="91"/>
      <c r="AL113" s="91"/>
      <c r="AM113" s="91"/>
      <c r="AN113" s="91"/>
      <c r="AO113" s="91"/>
      <c r="AP113" s="91"/>
      <c r="AQ113" s="91"/>
    </row>
    <row r="114" spans="1:43" ht="15.75" customHeight="1" x14ac:dyDescent="0.25">
      <c r="A114" s="48"/>
      <c r="B114" s="48"/>
      <c r="C114" s="48"/>
      <c r="D114" s="48"/>
      <c r="E114" s="48"/>
      <c r="F114" s="139"/>
      <c r="G114" s="139"/>
      <c r="H114" s="139"/>
      <c r="I114" s="139"/>
      <c r="J114" s="139"/>
      <c r="K114" s="139"/>
      <c r="L114" s="48"/>
      <c r="M114" s="48"/>
      <c r="N114" s="139"/>
      <c r="O114" s="139"/>
      <c r="P114" s="48"/>
      <c r="Q114" s="48"/>
      <c r="R114" s="48"/>
      <c r="T114" s="162" t="s">
        <v>77</v>
      </c>
      <c r="U114" s="136">
        <v>6.4766666666666675</v>
      </c>
      <c r="W114" s="42" t="s">
        <v>102</v>
      </c>
      <c r="X114" s="136">
        <v>24.487269326881723</v>
      </c>
      <c r="Z114" s="162"/>
      <c r="AA114" s="42" t="s">
        <v>101</v>
      </c>
      <c r="AB114" s="163">
        <v>531</v>
      </c>
      <c r="AC114" s="164">
        <f t="shared" si="18"/>
        <v>6.3814445379161158E-2</v>
      </c>
      <c r="AJ114" s="91"/>
      <c r="AK114" s="91"/>
      <c r="AL114" s="91"/>
      <c r="AM114" s="91"/>
      <c r="AN114" s="91"/>
      <c r="AO114" s="91"/>
      <c r="AP114" s="91"/>
      <c r="AQ114" s="91"/>
    </row>
    <row r="115" spans="1:43" ht="15.75" customHeight="1" x14ac:dyDescent="0.25">
      <c r="A115" s="48"/>
      <c r="B115" s="48"/>
      <c r="C115" s="48"/>
      <c r="D115" s="48"/>
      <c r="E115" s="48"/>
      <c r="F115" s="139"/>
      <c r="G115" s="139"/>
      <c r="H115" s="139"/>
      <c r="I115" s="139"/>
      <c r="J115" s="139"/>
      <c r="K115" s="139"/>
      <c r="L115" s="48"/>
      <c r="M115" s="48"/>
      <c r="N115" s="139"/>
      <c r="O115" s="139"/>
      <c r="P115" s="48"/>
      <c r="Q115" s="48"/>
      <c r="R115" s="48"/>
      <c r="T115" s="162" t="s">
        <v>105</v>
      </c>
      <c r="U115" s="136">
        <v>6.3829787234042552</v>
      </c>
      <c r="W115" s="42" t="s">
        <v>298</v>
      </c>
      <c r="X115" s="136">
        <v>24.387285166666675</v>
      </c>
      <c r="Z115" s="162"/>
      <c r="AA115" s="42" t="s">
        <v>102</v>
      </c>
      <c r="AB115" s="163">
        <v>465</v>
      </c>
      <c r="AC115" s="164">
        <f t="shared" si="18"/>
        <v>5.5882706405480112E-2</v>
      </c>
      <c r="AJ115" s="91"/>
      <c r="AK115" s="91"/>
      <c r="AL115" s="91"/>
      <c r="AM115" s="91"/>
      <c r="AN115" s="91"/>
      <c r="AO115" s="91"/>
      <c r="AP115" s="91"/>
      <c r="AQ115" s="91"/>
    </row>
    <row r="116" spans="1:43" ht="15.75" customHeight="1" x14ac:dyDescent="0.25">
      <c r="A116" s="48"/>
      <c r="B116" s="48"/>
      <c r="C116" s="48"/>
      <c r="D116" s="48"/>
      <c r="E116" s="48"/>
      <c r="F116" s="139"/>
      <c r="G116" s="139"/>
      <c r="H116" s="139"/>
      <c r="I116" s="139"/>
      <c r="J116" s="139"/>
      <c r="K116" s="139"/>
      <c r="L116" s="48"/>
      <c r="M116" s="48"/>
      <c r="N116" s="139"/>
      <c r="O116" s="139"/>
      <c r="P116" s="48"/>
      <c r="Q116" s="48"/>
      <c r="R116" s="48"/>
      <c r="T116" s="162" t="s">
        <v>297</v>
      </c>
      <c r="U116" s="136">
        <v>5.4279999999999999</v>
      </c>
      <c r="W116" s="42" t="s">
        <v>73</v>
      </c>
      <c r="X116" s="136">
        <v>21.798371309859149</v>
      </c>
      <c r="Z116" s="162"/>
      <c r="AA116" s="42" t="s">
        <v>104</v>
      </c>
      <c r="AB116" s="165">
        <v>452</v>
      </c>
      <c r="AC116" s="164">
        <f t="shared" si="18"/>
        <v>5.4320394183391421E-2</v>
      </c>
      <c r="AJ116" s="91"/>
      <c r="AK116" s="91"/>
      <c r="AL116" s="91"/>
      <c r="AM116" s="91"/>
      <c r="AN116" s="91"/>
      <c r="AO116" s="91"/>
      <c r="AP116" s="91"/>
      <c r="AQ116" s="91"/>
    </row>
    <row r="117" spans="1:43" ht="15.75" customHeight="1" x14ac:dyDescent="0.25">
      <c r="A117" s="48"/>
      <c r="B117" s="48"/>
      <c r="C117" s="48"/>
      <c r="D117" s="48"/>
      <c r="E117" s="48"/>
      <c r="F117" s="139"/>
      <c r="G117" s="139"/>
      <c r="H117" s="139"/>
      <c r="I117" s="139"/>
      <c r="J117" s="139"/>
      <c r="K117" s="139"/>
      <c r="L117" s="48"/>
      <c r="M117" s="48"/>
      <c r="N117" s="139"/>
      <c r="O117" s="139"/>
      <c r="P117" s="48"/>
      <c r="Q117" s="48"/>
      <c r="R117" s="48"/>
      <c r="T117" s="162" t="s">
        <v>101</v>
      </c>
      <c r="U117" s="136">
        <v>5.3600000000000048</v>
      </c>
      <c r="W117" s="42" t="s">
        <v>290</v>
      </c>
      <c r="X117" s="136">
        <v>20.612830250000002</v>
      </c>
      <c r="Z117" s="162"/>
      <c r="AA117" s="42" t="s">
        <v>98</v>
      </c>
      <c r="AB117" s="163">
        <v>314</v>
      </c>
      <c r="AC117" s="164">
        <f t="shared" si="18"/>
        <v>3.7735849056603772E-2</v>
      </c>
      <c r="AJ117" s="91"/>
      <c r="AK117" s="91"/>
      <c r="AL117" s="91"/>
      <c r="AM117" s="91"/>
      <c r="AN117" s="91"/>
      <c r="AO117" s="91"/>
      <c r="AP117" s="91"/>
      <c r="AQ117" s="91"/>
    </row>
    <row r="118" spans="1:43" ht="15.75" customHeight="1" x14ac:dyDescent="0.25">
      <c r="A118" s="48"/>
      <c r="B118" s="48"/>
      <c r="C118" s="48"/>
      <c r="D118" s="48"/>
      <c r="E118" s="48"/>
      <c r="F118" s="139"/>
      <c r="G118" s="139"/>
      <c r="H118" s="139"/>
      <c r="I118" s="139"/>
      <c r="J118" s="139"/>
      <c r="K118" s="139"/>
      <c r="L118" s="48"/>
      <c r="M118" s="48"/>
      <c r="N118" s="139"/>
      <c r="O118" s="139"/>
      <c r="P118" s="48"/>
      <c r="Q118" s="48"/>
      <c r="R118" s="48"/>
      <c r="T118" s="162" t="s">
        <v>289</v>
      </c>
      <c r="U118" s="136">
        <v>4.5925000000000002</v>
      </c>
      <c r="W118" s="42" t="s">
        <v>289</v>
      </c>
      <c r="X118" s="136">
        <v>17.056939249999999</v>
      </c>
      <c r="Z118" s="162"/>
      <c r="AA118" s="42" t="s">
        <v>73</v>
      </c>
      <c r="AB118" s="165">
        <v>284</v>
      </c>
      <c r="AC118" s="164">
        <f t="shared" si="18"/>
        <v>3.4130513159476024E-2</v>
      </c>
      <c r="AJ118" s="91"/>
      <c r="AK118" s="91"/>
      <c r="AL118" s="91"/>
      <c r="AM118" s="91"/>
      <c r="AN118" s="91"/>
      <c r="AO118" s="91"/>
      <c r="AP118" s="91"/>
      <c r="AQ118" s="91"/>
    </row>
    <row r="119" spans="1:43" ht="15.75" customHeight="1" x14ac:dyDescent="0.25">
      <c r="A119" s="48"/>
      <c r="B119" s="48"/>
      <c r="C119" s="48"/>
      <c r="D119" s="48"/>
      <c r="E119" s="48"/>
      <c r="F119" s="139"/>
      <c r="G119" s="139"/>
      <c r="H119" s="139"/>
      <c r="I119" s="139"/>
      <c r="J119" s="139"/>
      <c r="K119" s="139"/>
      <c r="L119" s="48"/>
      <c r="M119" s="48"/>
      <c r="N119" s="139"/>
      <c r="O119" s="139"/>
      <c r="P119" s="48"/>
      <c r="Q119" s="48"/>
      <c r="R119" s="48"/>
      <c r="T119" s="162" t="s">
        <v>290</v>
      </c>
      <c r="U119" s="136">
        <v>4.5925000000000002</v>
      </c>
      <c r="W119" s="162" t="s">
        <v>254</v>
      </c>
      <c r="X119" s="136">
        <v>17.038000727272724</v>
      </c>
      <c r="Z119" s="162"/>
      <c r="AA119" s="42" t="s">
        <v>103</v>
      </c>
      <c r="AB119" s="163">
        <v>261</v>
      </c>
      <c r="AC119" s="164">
        <f t="shared" si="18"/>
        <v>3.1366422305011417E-2</v>
      </c>
      <c r="AJ119" s="91"/>
      <c r="AK119" s="91"/>
      <c r="AL119" s="91"/>
      <c r="AM119" s="91"/>
      <c r="AN119" s="91"/>
      <c r="AO119" s="91"/>
      <c r="AP119" s="91"/>
      <c r="AQ119" s="91"/>
    </row>
    <row r="120" spans="1:43" ht="15.75" customHeight="1" x14ac:dyDescent="0.25">
      <c r="A120" s="48"/>
      <c r="B120" s="48"/>
      <c r="C120" s="48"/>
      <c r="D120" s="48"/>
      <c r="E120" s="48"/>
      <c r="F120" s="139"/>
      <c r="G120" s="139"/>
      <c r="H120" s="139"/>
      <c r="I120" s="139"/>
      <c r="J120" s="139"/>
      <c r="K120" s="139"/>
      <c r="L120" s="48"/>
      <c r="M120" s="48"/>
      <c r="N120" s="139"/>
      <c r="O120" s="139"/>
      <c r="P120" s="48"/>
      <c r="Q120" s="48"/>
      <c r="R120" s="48"/>
      <c r="T120" s="42" t="s">
        <v>254</v>
      </c>
      <c r="U120" s="136">
        <v>4.2604545454545475</v>
      </c>
      <c r="W120" s="42" t="s">
        <v>101</v>
      </c>
      <c r="X120" s="136">
        <v>16.603432297551791</v>
      </c>
      <c r="Z120" s="162"/>
      <c r="AA120" s="42" t="s">
        <v>100</v>
      </c>
      <c r="AB120" s="163">
        <v>249</v>
      </c>
      <c r="AC120" s="164">
        <f t="shared" si="18"/>
        <v>2.9924287946160318E-2</v>
      </c>
      <c r="AJ120" s="91"/>
      <c r="AK120" s="91"/>
      <c r="AL120" s="91"/>
      <c r="AM120" s="91"/>
      <c r="AN120" s="91"/>
      <c r="AO120" s="91"/>
      <c r="AP120" s="91"/>
      <c r="AQ120" s="91"/>
    </row>
    <row r="121" spans="1:43" ht="15.75" customHeight="1" x14ac:dyDescent="0.25">
      <c r="A121" s="48"/>
      <c r="B121" s="48"/>
      <c r="C121" s="48"/>
      <c r="D121" s="48"/>
      <c r="E121" s="48"/>
      <c r="F121" s="139"/>
      <c r="G121" s="139"/>
      <c r="H121" s="139"/>
      <c r="I121" s="139"/>
      <c r="J121" s="139"/>
      <c r="K121" s="139"/>
      <c r="L121" s="48"/>
      <c r="M121" s="48"/>
      <c r="N121" s="139"/>
      <c r="O121" s="139"/>
      <c r="P121" s="48"/>
      <c r="Q121" s="48"/>
      <c r="R121" s="48"/>
      <c r="T121" s="42" t="s">
        <v>102</v>
      </c>
      <c r="U121" s="136">
        <v>3.8921870967741894</v>
      </c>
      <c r="W121" s="42" t="s">
        <v>103</v>
      </c>
      <c r="X121" s="136">
        <v>12.965276957854403</v>
      </c>
      <c r="Z121" s="162"/>
      <c r="AA121" s="42" t="s">
        <v>300</v>
      </c>
      <c r="AB121" s="163">
        <v>234</v>
      </c>
      <c r="AC121" s="164">
        <f t="shared" si="18"/>
        <v>2.8121619997596443E-2</v>
      </c>
      <c r="AJ121" s="91"/>
      <c r="AK121" s="91"/>
      <c r="AL121" s="91"/>
      <c r="AM121" s="91"/>
      <c r="AN121" s="91"/>
      <c r="AO121" s="91"/>
      <c r="AP121" s="91"/>
      <c r="AQ121" s="91"/>
    </row>
    <row r="122" spans="1:43" ht="15.75" customHeight="1" x14ac:dyDescent="0.25">
      <c r="A122" s="48"/>
      <c r="B122" s="48"/>
      <c r="C122" s="48"/>
      <c r="D122" s="48"/>
      <c r="E122" s="48"/>
      <c r="F122" s="139"/>
      <c r="G122" s="139"/>
      <c r="H122" s="139"/>
      <c r="I122" s="139"/>
      <c r="J122" s="139"/>
      <c r="K122" s="139"/>
      <c r="L122" s="48"/>
      <c r="M122" s="48"/>
      <c r="N122" s="139"/>
      <c r="O122" s="139"/>
      <c r="P122" s="48"/>
      <c r="Q122" s="48"/>
      <c r="R122" s="48"/>
      <c r="T122" s="42" t="s">
        <v>204</v>
      </c>
      <c r="U122" s="136">
        <v>3.8703999999999996</v>
      </c>
      <c r="W122" s="42" t="s">
        <v>204</v>
      </c>
      <c r="X122" s="136">
        <v>12.960682719999999</v>
      </c>
      <c r="Z122" s="162"/>
      <c r="AA122" s="42" t="s">
        <v>167</v>
      </c>
      <c r="AB122" s="165">
        <v>173</v>
      </c>
      <c r="AC122" s="164">
        <f t="shared" si="18"/>
        <v>2.0790770340103352E-2</v>
      </c>
      <c r="AJ122" s="91"/>
      <c r="AK122" s="91"/>
      <c r="AL122" s="91"/>
      <c r="AM122" s="91"/>
      <c r="AN122" s="91"/>
      <c r="AO122" s="91"/>
      <c r="AP122" s="91"/>
      <c r="AQ122" s="91"/>
    </row>
    <row r="123" spans="1:43" ht="15.75" customHeight="1" x14ac:dyDescent="0.25">
      <c r="A123" s="48"/>
      <c r="B123" s="48"/>
      <c r="C123" s="48"/>
      <c r="D123" s="48"/>
      <c r="E123" s="48"/>
      <c r="F123" s="139"/>
      <c r="G123" s="139"/>
      <c r="H123" s="139"/>
      <c r="I123" s="139"/>
      <c r="J123" s="139"/>
      <c r="K123" s="139"/>
      <c r="L123" s="48"/>
      <c r="M123" s="48"/>
      <c r="N123" s="139"/>
      <c r="O123" s="139"/>
      <c r="P123" s="48"/>
      <c r="Q123" s="48"/>
      <c r="R123" s="48"/>
      <c r="T123" s="42" t="s">
        <v>73</v>
      </c>
      <c r="U123" s="136">
        <v>3.6163380281690172</v>
      </c>
      <c r="W123" s="162" t="s">
        <v>167</v>
      </c>
      <c r="X123" s="136">
        <v>11.974649514450865</v>
      </c>
      <c r="AA123" s="42" t="s">
        <v>11</v>
      </c>
      <c r="AB123" s="42">
        <v>144</v>
      </c>
      <c r="AC123" s="164">
        <f t="shared" si="18"/>
        <v>1.7305612306213195E-2</v>
      </c>
      <c r="AJ123" s="91"/>
      <c r="AK123" s="91"/>
      <c r="AL123" s="91"/>
      <c r="AM123" s="91"/>
      <c r="AN123" s="91"/>
      <c r="AO123" s="91"/>
      <c r="AP123" s="91"/>
      <c r="AQ123" s="91"/>
    </row>
    <row r="124" spans="1:43" ht="15.75" customHeight="1" x14ac:dyDescent="0.25">
      <c r="A124" s="48"/>
      <c r="B124" s="48"/>
      <c r="C124" s="48"/>
      <c r="D124" s="48"/>
      <c r="E124" s="48"/>
      <c r="F124" s="139"/>
      <c r="G124" s="139"/>
      <c r="H124" s="139"/>
      <c r="I124" s="139"/>
      <c r="J124" s="139"/>
      <c r="K124" s="139"/>
      <c r="L124" s="48"/>
      <c r="M124" s="48"/>
      <c r="N124" s="139"/>
      <c r="O124" s="139"/>
      <c r="P124" s="48"/>
      <c r="Q124" s="48"/>
      <c r="R124" s="48"/>
      <c r="T124" s="42" t="s">
        <v>298</v>
      </c>
      <c r="U124" s="136">
        <v>3.3099999999999974</v>
      </c>
      <c r="W124" s="42" t="s">
        <v>206</v>
      </c>
      <c r="X124" s="136">
        <v>11.597942102750009</v>
      </c>
      <c r="AJ124" s="91"/>
      <c r="AK124" s="91"/>
      <c r="AL124" s="91"/>
      <c r="AM124" s="91"/>
      <c r="AN124" s="91"/>
      <c r="AO124" s="91"/>
      <c r="AP124" s="91"/>
      <c r="AQ124" s="91"/>
    </row>
    <row r="125" spans="1:43" ht="15.75" customHeight="1" x14ac:dyDescent="0.25">
      <c r="A125" s="48"/>
      <c r="B125" s="48"/>
      <c r="C125" s="48"/>
      <c r="D125" s="48"/>
      <c r="E125" s="48"/>
      <c r="F125" s="139"/>
      <c r="G125" s="139"/>
      <c r="H125" s="139"/>
      <c r="I125" s="139"/>
      <c r="J125" s="139"/>
      <c r="K125" s="139"/>
      <c r="L125" s="48"/>
      <c r="M125" s="48"/>
      <c r="N125" s="139"/>
      <c r="O125" s="139"/>
      <c r="P125" s="48"/>
      <c r="Q125" s="48"/>
      <c r="R125" s="48"/>
      <c r="T125" s="42" t="s">
        <v>299</v>
      </c>
      <c r="U125" s="136">
        <v>2.9953846153846153</v>
      </c>
      <c r="W125" s="162" t="s">
        <v>208</v>
      </c>
      <c r="X125" s="136">
        <v>10.654723677966102</v>
      </c>
      <c r="AJ125" s="91"/>
      <c r="AK125" s="91"/>
      <c r="AL125" s="91"/>
      <c r="AM125" s="91"/>
      <c r="AN125" s="91"/>
      <c r="AO125" s="91"/>
      <c r="AP125" s="91"/>
      <c r="AQ125" s="91"/>
    </row>
    <row r="126" spans="1:43" ht="15.75" customHeight="1" x14ac:dyDescent="0.25">
      <c r="A126" s="48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166"/>
      <c r="M126" s="48"/>
      <c r="N126" s="48"/>
      <c r="O126" s="48"/>
      <c r="P126" s="48"/>
      <c r="Q126" s="48"/>
      <c r="R126" s="48"/>
      <c r="W126" s="162"/>
      <c r="AJ126" s="91"/>
      <c r="AK126" s="91"/>
      <c r="AL126" s="91"/>
      <c r="AM126" s="91"/>
      <c r="AN126" s="91"/>
      <c r="AO126" s="91"/>
      <c r="AP126" s="91"/>
      <c r="AQ126" s="91"/>
    </row>
    <row r="127" spans="1:43" ht="15.75" customHeight="1" x14ac:dyDescent="0.25">
      <c r="A127" s="48"/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W127" s="162"/>
      <c r="AJ127" s="91"/>
      <c r="AK127" s="91"/>
      <c r="AL127" s="91"/>
      <c r="AM127" s="91"/>
      <c r="AN127" s="91"/>
      <c r="AO127" s="91"/>
      <c r="AP127" s="91"/>
      <c r="AQ127" s="91"/>
    </row>
    <row r="128" spans="1:43" ht="15.75" customHeight="1" x14ac:dyDescent="0.25">
      <c r="A128" s="48"/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W128" s="162"/>
      <c r="AJ128" s="91"/>
      <c r="AK128" s="91"/>
      <c r="AL128" s="91"/>
      <c r="AM128" s="91"/>
      <c r="AN128" s="91"/>
      <c r="AO128" s="91"/>
      <c r="AP128" s="91"/>
      <c r="AQ128" s="91"/>
    </row>
    <row r="129" spans="1:43" ht="15.75" customHeight="1" x14ac:dyDescent="0.25">
      <c r="A129" s="48"/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W129" s="162"/>
      <c r="AJ129" s="91"/>
      <c r="AK129" s="91"/>
      <c r="AL129" s="91"/>
      <c r="AM129" s="91"/>
      <c r="AN129" s="91"/>
      <c r="AO129" s="91"/>
      <c r="AP129" s="91"/>
      <c r="AQ129" s="91"/>
    </row>
    <row r="130" spans="1:43" ht="15.75" customHeight="1" x14ac:dyDescent="0.25">
      <c r="A130" s="48"/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T130" s="42" t="s">
        <v>72</v>
      </c>
      <c r="U130" s="42" t="s">
        <v>78</v>
      </c>
      <c r="W130" s="42" t="s">
        <v>72</v>
      </c>
      <c r="X130" s="42" t="s">
        <v>78</v>
      </c>
      <c r="AA130" s="42" t="s">
        <v>162</v>
      </c>
      <c r="AB130" s="42">
        <v>1787</v>
      </c>
      <c r="AF130" s="42" t="s">
        <v>246</v>
      </c>
      <c r="AJ130" s="91"/>
      <c r="AK130" s="91"/>
      <c r="AL130" s="91"/>
      <c r="AM130" s="91"/>
      <c r="AN130" s="91"/>
      <c r="AO130" s="91"/>
      <c r="AP130" s="91"/>
      <c r="AQ130" s="91"/>
    </row>
    <row r="131" spans="1:43" ht="15.75" customHeight="1" x14ac:dyDescent="0.25">
      <c r="A131" s="48"/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T131" s="42" t="s">
        <v>125</v>
      </c>
      <c r="U131" s="42">
        <v>9.2697826086956585</v>
      </c>
      <c r="W131" s="42" t="s">
        <v>96</v>
      </c>
      <c r="X131" s="42">
        <v>33.752093276595751</v>
      </c>
      <c r="AA131" s="162" t="s">
        <v>95</v>
      </c>
      <c r="AB131" s="42">
        <v>1542</v>
      </c>
      <c r="AF131" s="42" t="s">
        <v>247</v>
      </c>
      <c r="AJ131" s="91"/>
      <c r="AK131" s="91"/>
      <c r="AL131" s="91"/>
      <c r="AM131" s="91"/>
      <c r="AN131" s="91"/>
      <c r="AO131" s="91"/>
      <c r="AP131" s="91"/>
      <c r="AQ131" s="91"/>
    </row>
    <row r="132" spans="1:43" ht="15.75" customHeight="1" x14ac:dyDescent="0.25">
      <c r="A132" s="48"/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166"/>
      <c r="M132" s="48"/>
      <c r="N132" s="48"/>
      <c r="O132" s="48"/>
      <c r="P132" s="48"/>
      <c r="Q132" s="48"/>
      <c r="R132" s="48"/>
      <c r="T132" s="42" t="s">
        <v>150</v>
      </c>
      <c r="U132" s="42">
        <v>7.333333333333333</v>
      </c>
      <c r="W132" s="42" t="s">
        <v>195</v>
      </c>
      <c r="X132" s="42">
        <v>28.895026666666659</v>
      </c>
      <c r="AA132" s="42" t="s">
        <v>200</v>
      </c>
      <c r="AB132" s="42">
        <v>531</v>
      </c>
      <c r="AF132" s="42" t="s">
        <v>248</v>
      </c>
      <c r="AJ132" s="91"/>
      <c r="AK132" s="91"/>
      <c r="AL132" s="91"/>
      <c r="AM132" s="91"/>
      <c r="AN132" s="91"/>
      <c r="AO132" s="91"/>
      <c r="AP132" s="91"/>
      <c r="AQ132" s="91"/>
    </row>
    <row r="133" spans="1:43" ht="15.75" customHeight="1" x14ac:dyDescent="0.25">
      <c r="A133" s="48"/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T133" s="42" t="s">
        <v>195</v>
      </c>
      <c r="U133" s="42">
        <v>6.4766666666666675</v>
      </c>
      <c r="W133" s="42" t="s">
        <v>46</v>
      </c>
      <c r="X133" s="42">
        <v>24.487269326881723</v>
      </c>
      <c r="AA133" s="42" t="s">
        <v>46</v>
      </c>
      <c r="AB133" s="42">
        <v>465</v>
      </c>
      <c r="AF133" s="42" t="s">
        <v>243</v>
      </c>
      <c r="AJ133" s="91"/>
      <c r="AK133" s="91"/>
      <c r="AL133" s="91"/>
      <c r="AM133" s="91"/>
      <c r="AN133" s="91"/>
      <c r="AO133" s="91"/>
      <c r="AP133" s="91"/>
      <c r="AQ133" s="91"/>
    </row>
    <row r="134" spans="1:43" ht="15.75" customHeight="1" x14ac:dyDescent="0.25">
      <c r="A134" s="48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T134" s="42" t="s">
        <v>96</v>
      </c>
      <c r="U134" s="42">
        <v>6.3829787234042552</v>
      </c>
      <c r="W134" s="42" t="s">
        <v>187</v>
      </c>
      <c r="X134" s="42">
        <v>24.387285166666675</v>
      </c>
      <c r="AA134" s="162" t="s">
        <v>163</v>
      </c>
      <c r="AB134" s="42">
        <v>452</v>
      </c>
      <c r="AF134" s="42" t="s">
        <v>104</v>
      </c>
      <c r="AJ134" s="91"/>
      <c r="AK134" s="91"/>
      <c r="AL134" s="91"/>
      <c r="AM134" s="91"/>
      <c r="AN134" s="91"/>
      <c r="AO134" s="91"/>
      <c r="AP134" s="91"/>
      <c r="AQ134" s="91"/>
    </row>
    <row r="135" spans="1:43" ht="15.75" customHeight="1" x14ac:dyDescent="0.25">
      <c r="A135" s="48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T135" s="42" t="s">
        <v>293</v>
      </c>
      <c r="U135" s="42">
        <v>5.4279999999999999</v>
      </c>
      <c r="W135" s="42" t="s">
        <v>61</v>
      </c>
      <c r="X135" s="42">
        <v>21.798371309859149</v>
      </c>
      <c r="AA135" s="42" t="s">
        <v>131</v>
      </c>
      <c r="AB135" s="42">
        <v>314</v>
      </c>
      <c r="AF135" s="42" t="s">
        <v>245</v>
      </c>
      <c r="AJ135" s="91"/>
      <c r="AK135" s="91"/>
      <c r="AL135" s="91"/>
      <c r="AM135" s="91"/>
      <c r="AN135" s="91"/>
      <c r="AO135" s="91"/>
      <c r="AP135" s="91"/>
      <c r="AQ135" s="91"/>
    </row>
    <row r="136" spans="1:43" ht="15.75" customHeight="1" x14ac:dyDescent="0.25">
      <c r="A136" s="48"/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T136" s="42" t="s">
        <v>200</v>
      </c>
      <c r="U136" s="42">
        <v>5.3600000000000048</v>
      </c>
      <c r="W136" s="42" t="s">
        <v>231</v>
      </c>
      <c r="X136" s="42">
        <v>20.612830250000002</v>
      </c>
      <c r="AA136" s="42" t="s">
        <v>61</v>
      </c>
      <c r="AB136" s="42">
        <v>284</v>
      </c>
      <c r="AF136" s="42" t="s">
        <v>149</v>
      </c>
      <c r="AJ136" s="91"/>
      <c r="AK136" s="91"/>
      <c r="AL136" s="91"/>
      <c r="AM136" s="91"/>
      <c r="AN136" s="91"/>
      <c r="AO136" s="91"/>
      <c r="AP136" s="91"/>
      <c r="AQ136" s="91"/>
    </row>
    <row r="137" spans="1:43" ht="15.75" customHeight="1" x14ac:dyDescent="0.25">
      <c r="A137" s="48"/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T137" s="42" t="s">
        <v>230</v>
      </c>
      <c r="U137" s="42">
        <v>4.5925000000000002</v>
      </c>
      <c r="W137" s="42" t="s">
        <v>230</v>
      </c>
      <c r="X137" s="42">
        <v>17.056939249999999</v>
      </c>
      <c r="AA137" s="42" t="s">
        <v>75</v>
      </c>
      <c r="AB137" s="42">
        <v>261</v>
      </c>
      <c r="AF137" s="42" t="s">
        <v>244</v>
      </c>
      <c r="AJ137" s="91"/>
      <c r="AK137" s="91"/>
      <c r="AL137" s="91"/>
      <c r="AM137" s="91"/>
      <c r="AN137" s="91"/>
      <c r="AO137" s="91"/>
      <c r="AP137" s="91"/>
      <c r="AQ137" s="91"/>
    </row>
    <row r="138" spans="1:43" ht="15.75" customHeight="1" x14ac:dyDescent="0.25">
      <c r="A138" s="48"/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T138" s="42" t="s">
        <v>231</v>
      </c>
      <c r="U138" s="42">
        <v>4.5925000000000002</v>
      </c>
      <c r="W138" s="42" t="s">
        <v>251</v>
      </c>
      <c r="X138" s="42">
        <v>17.038000727272724</v>
      </c>
      <c r="AA138" s="42" t="s">
        <v>92</v>
      </c>
      <c r="AB138" s="42">
        <v>249</v>
      </c>
      <c r="AF138" s="42" t="s">
        <v>102</v>
      </c>
      <c r="AJ138" s="91"/>
      <c r="AK138" s="91"/>
      <c r="AL138" s="91"/>
      <c r="AM138" s="91"/>
      <c r="AN138" s="91"/>
      <c r="AO138" s="91"/>
      <c r="AP138" s="91"/>
      <c r="AQ138" s="91"/>
    </row>
    <row r="139" spans="1:43" ht="15.75" customHeight="1" x14ac:dyDescent="0.25">
      <c r="A139" s="48"/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T139" s="42" t="s">
        <v>251</v>
      </c>
      <c r="U139" s="42">
        <v>4.2604545454545475</v>
      </c>
      <c r="W139" s="162" t="s">
        <v>200</v>
      </c>
      <c r="X139" s="42">
        <v>16.603432297551791</v>
      </c>
      <c r="AA139" s="42" t="s">
        <v>94</v>
      </c>
      <c r="AB139" s="42">
        <v>234</v>
      </c>
      <c r="AF139" s="42" t="s">
        <v>11</v>
      </c>
      <c r="AJ139" s="91"/>
      <c r="AK139" s="91"/>
      <c r="AL139" s="91"/>
      <c r="AM139" s="91"/>
      <c r="AN139" s="91"/>
      <c r="AO139" s="91"/>
      <c r="AP139" s="91"/>
      <c r="AQ139" s="91"/>
    </row>
    <row r="140" spans="1:43" ht="15.75" customHeight="1" x14ac:dyDescent="0.25">
      <c r="A140" s="48"/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T140" s="42" t="s">
        <v>46</v>
      </c>
      <c r="U140" s="42">
        <v>3.8921870967741894</v>
      </c>
      <c r="W140" s="167" t="s">
        <v>75</v>
      </c>
      <c r="X140" s="42">
        <v>12.965276957854403</v>
      </c>
      <c r="AA140" s="42" t="s">
        <v>193</v>
      </c>
      <c r="AB140" s="42">
        <v>173</v>
      </c>
      <c r="AF140" s="42" t="s">
        <v>167</v>
      </c>
      <c r="AJ140" s="91"/>
      <c r="AK140" s="91"/>
      <c r="AL140" s="91"/>
      <c r="AM140" s="91"/>
      <c r="AN140" s="91"/>
      <c r="AO140" s="91"/>
      <c r="AP140" s="91"/>
      <c r="AQ140" s="91"/>
    </row>
    <row r="141" spans="1:43" ht="15.75" customHeight="1" x14ac:dyDescent="0.25">
      <c r="A141" s="48"/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T141" s="42" t="s">
        <v>65</v>
      </c>
      <c r="U141" s="42">
        <v>3.8703999999999996</v>
      </c>
      <c r="W141" s="42" t="s">
        <v>65</v>
      </c>
      <c r="X141" s="42">
        <v>12.960682719999999</v>
      </c>
      <c r="AA141" s="42" t="s">
        <v>0</v>
      </c>
      <c r="AB141" s="42">
        <v>144</v>
      </c>
      <c r="AF141" s="42" t="s">
        <v>98</v>
      </c>
      <c r="AJ141" s="91"/>
      <c r="AK141" s="91"/>
      <c r="AL141" s="91"/>
      <c r="AM141" s="91"/>
      <c r="AN141" s="91"/>
      <c r="AO141" s="91"/>
      <c r="AP141" s="91"/>
      <c r="AQ141" s="91"/>
    </row>
    <row r="142" spans="1:43" ht="15.75" customHeight="1" x14ac:dyDescent="0.25">
      <c r="A142" s="48"/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T142" s="42" t="s">
        <v>61</v>
      </c>
      <c r="U142" s="42">
        <v>3.6163380281690172</v>
      </c>
      <c r="W142" s="42" t="s">
        <v>193</v>
      </c>
      <c r="X142" s="42">
        <v>11.974649514450865</v>
      </c>
      <c r="AA142" s="42" t="s">
        <v>62</v>
      </c>
      <c r="AB142" s="42">
        <v>134</v>
      </c>
      <c r="AJ142" s="91"/>
      <c r="AK142" s="91"/>
      <c r="AL142" s="91"/>
      <c r="AM142" s="91"/>
      <c r="AN142" s="91"/>
      <c r="AO142" s="91"/>
      <c r="AP142" s="91"/>
      <c r="AQ142" s="91"/>
    </row>
    <row r="143" spans="1:43" ht="15.75" customHeight="1" x14ac:dyDescent="0.25">
      <c r="A143" s="48"/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T143" s="42" t="s">
        <v>187</v>
      </c>
      <c r="U143" s="42">
        <v>3.3099999999999974</v>
      </c>
      <c r="W143" s="42" t="s">
        <v>47</v>
      </c>
      <c r="X143" s="42">
        <v>11.597942102750009</v>
      </c>
      <c r="AA143" s="42" t="s">
        <v>156</v>
      </c>
      <c r="AB143" s="42">
        <v>130</v>
      </c>
      <c r="AJ143" s="91"/>
      <c r="AK143" s="91"/>
      <c r="AL143" s="91"/>
      <c r="AM143" s="91"/>
      <c r="AN143" s="91"/>
      <c r="AO143" s="91"/>
      <c r="AP143" s="91"/>
      <c r="AQ143" s="91"/>
    </row>
    <row r="144" spans="1:43" ht="15.75" customHeight="1" x14ac:dyDescent="0.25">
      <c r="A144" s="48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T144" s="168" t="s">
        <v>294</v>
      </c>
      <c r="U144" s="168">
        <v>2.9953846153846153</v>
      </c>
      <c r="V144" s="168"/>
      <c r="W144" s="168" t="s">
        <v>153</v>
      </c>
      <c r="X144" s="168">
        <v>10.654723677966102</v>
      </c>
      <c r="AA144" s="42" t="s">
        <v>56</v>
      </c>
      <c r="AB144" s="42">
        <v>127</v>
      </c>
      <c r="AJ144" s="91"/>
      <c r="AK144" s="91"/>
      <c r="AL144" s="91"/>
      <c r="AM144" s="91"/>
      <c r="AN144" s="91"/>
      <c r="AO144" s="91"/>
      <c r="AP144" s="91"/>
      <c r="AQ144" s="91"/>
    </row>
    <row r="145" spans="1:43" ht="15.75" customHeight="1" x14ac:dyDescent="0.25">
      <c r="A145" s="48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T145" s="42" t="s">
        <v>157</v>
      </c>
      <c r="U145" s="42">
        <v>2.8846153846153846</v>
      </c>
      <c r="W145" s="42" t="s">
        <v>122</v>
      </c>
      <c r="X145" s="42">
        <v>10.611929538461538</v>
      </c>
      <c r="AA145" s="42" t="s">
        <v>132</v>
      </c>
      <c r="AB145" s="42">
        <v>110</v>
      </c>
      <c r="AJ145" s="91"/>
      <c r="AK145" s="91"/>
      <c r="AL145" s="91"/>
      <c r="AM145" s="91"/>
      <c r="AN145" s="91"/>
      <c r="AO145" s="91"/>
      <c r="AP145" s="91"/>
      <c r="AQ145" s="91"/>
    </row>
    <row r="146" spans="1:43" ht="15.75" customHeight="1" x14ac:dyDescent="0.25">
      <c r="A146" s="48"/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T146" s="42" t="s">
        <v>166</v>
      </c>
      <c r="U146" s="42">
        <v>2.8571428571428572</v>
      </c>
      <c r="W146" s="42" t="s">
        <v>161</v>
      </c>
      <c r="X146" s="42">
        <v>9.2276536666666669</v>
      </c>
      <c r="AA146" s="162" t="s">
        <v>150</v>
      </c>
      <c r="AB146" s="42">
        <v>99</v>
      </c>
      <c r="AJ146" s="91"/>
      <c r="AK146" s="91"/>
      <c r="AL146" s="91"/>
      <c r="AM146" s="91"/>
      <c r="AN146" s="91"/>
      <c r="AO146" s="91"/>
      <c r="AP146" s="91"/>
      <c r="AQ146" s="91"/>
    </row>
    <row r="147" spans="1:43" ht="15.75" customHeight="1" x14ac:dyDescent="0.25">
      <c r="A147" s="48"/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T147" s="42" t="s">
        <v>130</v>
      </c>
      <c r="U147" s="42">
        <v>2.8571428571428572</v>
      </c>
      <c r="W147" s="42" t="s">
        <v>156</v>
      </c>
      <c r="X147" s="42">
        <v>9.1010925923076922</v>
      </c>
      <c r="AA147" s="42" t="s">
        <v>123</v>
      </c>
      <c r="AB147" s="42">
        <v>95</v>
      </c>
      <c r="AJ147" s="91"/>
      <c r="AK147" s="91"/>
      <c r="AL147" s="91"/>
      <c r="AM147" s="91"/>
      <c r="AN147" s="91"/>
      <c r="AO147" s="91"/>
      <c r="AP147" s="91"/>
      <c r="AQ147" s="91"/>
    </row>
    <row r="148" spans="1:43" ht="15.75" customHeight="1" x14ac:dyDescent="0.25">
      <c r="A148" s="48"/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T148" s="42" t="s">
        <v>185</v>
      </c>
      <c r="U148" s="42">
        <v>2.7137499999999997</v>
      </c>
      <c r="W148" s="162" t="s">
        <v>190</v>
      </c>
      <c r="X148" s="42">
        <v>9.0278861111111084</v>
      </c>
      <c r="AA148" s="42" t="s">
        <v>64</v>
      </c>
      <c r="AB148" s="42">
        <v>79</v>
      </c>
      <c r="AJ148" s="91"/>
      <c r="AK148" s="91"/>
      <c r="AL148" s="91"/>
      <c r="AM148" s="91"/>
      <c r="AN148" s="91"/>
      <c r="AO148" s="91"/>
      <c r="AP148" s="91"/>
      <c r="AQ148" s="91"/>
    </row>
    <row r="149" spans="1:43" ht="15.75" customHeight="1" x14ac:dyDescent="0.25">
      <c r="A149" s="48"/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T149" s="42" t="s">
        <v>123</v>
      </c>
      <c r="U149" s="42">
        <v>2.4803157894736843</v>
      </c>
      <c r="W149" s="42" t="s">
        <v>64</v>
      </c>
      <c r="X149" s="42">
        <v>8.9599753924050631</v>
      </c>
      <c r="AA149" s="42" t="s">
        <v>186</v>
      </c>
      <c r="AB149" s="42">
        <v>77</v>
      </c>
      <c r="AJ149" s="91"/>
      <c r="AK149" s="91"/>
      <c r="AL149" s="91"/>
      <c r="AM149" s="91"/>
      <c r="AN149" s="91"/>
      <c r="AO149" s="91"/>
      <c r="AP149" s="91"/>
      <c r="AQ149" s="91"/>
    </row>
    <row r="150" spans="1:43" ht="15.75" customHeight="1" x14ac:dyDescent="0.25">
      <c r="A150" s="48"/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T150" s="42" t="s">
        <v>47</v>
      </c>
      <c r="U150" s="42">
        <v>2.4286666666666687</v>
      </c>
      <c r="W150" s="42" t="s">
        <v>56</v>
      </c>
      <c r="X150" s="42">
        <v>8.7720114173228314</v>
      </c>
      <c r="AA150" s="42" t="s">
        <v>63</v>
      </c>
      <c r="AB150" s="42">
        <v>68</v>
      </c>
      <c r="AJ150" s="91"/>
      <c r="AK150" s="91"/>
      <c r="AL150" s="91"/>
      <c r="AM150" s="91"/>
      <c r="AN150" s="91"/>
      <c r="AO150" s="91"/>
      <c r="AP150" s="91"/>
      <c r="AQ150" s="91"/>
    </row>
    <row r="151" spans="1:43" ht="15.75" customHeight="1" x14ac:dyDescent="0.25">
      <c r="A151" s="48"/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T151" s="42" t="s">
        <v>129</v>
      </c>
      <c r="U151" s="42">
        <v>2.2857142857142856</v>
      </c>
      <c r="W151" s="42" t="s">
        <v>166</v>
      </c>
      <c r="X151" s="42">
        <v>8.2894041428571423</v>
      </c>
      <c r="AA151" s="167" t="s">
        <v>68</v>
      </c>
      <c r="AB151" s="42">
        <v>62</v>
      </c>
      <c r="AJ151" s="91"/>
      <c r="AK151" s="91"/>
      <c r="AL151" s="91"/>
      <c r="AM151" s="91"/>
      <c r="AN151" s="91"/>
      <c r="AO151" s="91"/>
      <c r="AP151" s="91"/>
      <c r="AQ151" s="91"/>
    </row>
    <row r="152" spans="1:43" ht="15.75" customHeight="1" x14ac:dyDescent="0.25">
      <c r="A152" s="48"/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T152" s="42" t="s">
        <v>75</v>
      </c>
      <c r="U152" s="42">
        <v>2.2176245210727972</v>
      </c>
      <c r="W152" s="42" t="s">
        <v>130</v>
      </c>
      <c r="X152" s="42">
        <v>7.6218250000000012</v>
      </c>
      <c r="AA152" s="42" t="s">
        <v>153</v>
      </c>
      <c r="AB152" s="42">
        <v>59</v>
      </c>
      <c r="AJ152" s="91"/>
      <c r="AK152" s="91"/>
      <c r="AL152" s="91"/>
      <c r="AM152" s="91"/>
      <c r="AN152" s="91"/>
      <c r="AO152" s="91"/>
      <c r="AP152" s="91"/>
      <c r="AQ152" s="91"/>
    </row>
    <row r="153" spans="1:43" ht="15.75" customHeight="1" x14ac:dyDescent="0.25">
      <c r="A153" s="48"/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T153" s="42" t="s">
        <v>193</v>
      </c>
      <c r="U153" s="42">
        <v>2.0675838150289017</v>
      </c>
      <c r="W153" s="42" t="s">
        <v>92</v>
      </c>
      <c r="X153" s="42">
        <v>7.2712168313253001</v>
      </c>
      <c r="AA153" s="42" t="s">
        <v>124</v>
      </c>
      <c r="AB153" s="42">
        <v>58</v>
      </c>
      <c r="AJ153" s="91"/>
      <c r="AK153" s="91"/>
      <c r="AL153" s="91"/>
      <c r="AM153" s="91"/>
      <c r="AN153" s="91"/>
      <c r="AO153" s="91"/>
      <c r="AP153" s="91"/>
      <c r="AQ153" s="91"/>
    </row>
    <row r="154" spans="1:43" ht="15.75" customHeight="1" x14ac:dyDescent="0.25">
      <c r="A154" s="48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T154" s="42" t="s">
        <v>192</v>
      </c>
      <c r="U154" s="42">
        <v>1.9326470588235296</v>
      </c>
      <c r="W154" s="42" t="s">
        <v>66</v>
      </c>
      <c r="X154" s="42">
        <v>7.239974000000001</v>
      </c>
      <c r="AA154" s="42" t="s">
        <v>165</v>
      </c>
      <c r="AB154" s="42">
        <v>54</v>
      </c>
      <c r="AJ154" s="91"/>
      <c r="AK154" s="91"/>
      <c r="AL154" s="91"/>
      <c r="AM154" s="91"/>
      <c r="AN154" s="91"/>
      <c r="AO154" s="91"/>
      <c r="AP154" s="91"/>
      <c r="AQ154" s="91"/>
    </row>
    <row r="155" spans="1:43" ht="15.75" customHeight="1" x14ac:dyDescent="0.25">
      <c r="A155" s="48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T155" s="42" t="s">
        <v>92</v>
      </c>
      <c r="U155" s="42">
        <v>1.8786546184738964</v>
      </c>
      <c r="W155" s="42" t="s">
        <v>128</v>
      </c>
      <c r="X155" s="42">
        <v>7.1117122264150954</v>
      </c>
      <c r="AA155" s="42" t="s">
        <v>128</v>
      </c>
      <c r="AB155" s="42">
        <v>53</v>
      </c>
      <c r="AJ155" s="91"/>
      <c r="AK155" s="91"/>
      <c r="AL155" s="91"/>
      <c r="AM155" s="91"/>
      <c r="AN155" s="91"/>
      <c r="AO155" s="91"/>
      <c r="AP155" s="91"/>
      <c r="AQ155" s="91"/>
    </row>
    <row r="156" spans="1:43" ht="15.75" customHeight="1" x14ac:dyDescent="0.25">
      <c r="A156" s="48"/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T156" s="42" t="s">
        <v>62</v>
      </c>
      <c r="U156" s="42">
        <v>1.7995522388059704</v>
      </c>
      <c r="W156" s="42" t="s">
        <v>194</v>
      </c>
      <c r="X156" s="42">
        <v>7.1012832000000001</v>
      </c>
      <c r="AA156" s="42" t="s">
        <v>96</v>
      </c>
      <c r="AB156" s="42">
        <v>47</v>
      </c>
      <c r="AJ156" s="91"/>
      <c r="AK156" s="91"/>
      <c r="AL156" s="91"/>
      <c r="AM156" s="91"/>
      <c r="AN156" s="91"/>
      <c r="AO156" s="91"/>
      <c r="AP156" s="91"/>
      <c r="AQ156" s="91"/>
    </row>
    <row r="157" spans="1:43" ht="15.75" customHeight="1" x14ac:dyDescent="0.25">
      <c r="A157" s="48"/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T157" s="42" t="s">
        <v>56</v>
      </c>
      <c r="U157" s="42">
        <v>1.7322834645669285</v>
      </c>
      <c r="W157" s="162" t="s">
        <v>165</v>
      </c>
      <c r="X157" s="42">
        <v>6.9227580000000009</v>
      </c>
      <c r="AA157" s="42" t="s">
        <v>69</v>
      </c>
      <c r="AB157" s="42">
        <v>42</v>
      </c>
      <c r="AJ157" s="91"/>
      <c r="AK157" s="91"/>
      <c r="AL157" s="91"/>
      <c r="AM157" s="91"/>
      <c r="AN157" s="91"/>
      <c r="AO157" s="91"/>
      <c r="AP157" s="91"/>
      <c r="AQ157" s="91"/>
    </row>
    <row r="158" spans="1:43" ht="15.75" customHeight="1" x14ac:dyDescent="0.25">
      <c r="A158" s="48"/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T158" s="42" t="s">
        <v>153</v>
      </c>
      <c r="U158" s="42">
        <v>1.6949152542372887</v>
      </c>
      <c r="W158" s="162" t="s">
        <v>129</v>
      </c>
      <c r="X158" s="42">
        <v>6.8044968571428583</v>
      </c>
      <c r="AA158" s="42" t="s">
        <v>192</v>
      </c>
      <c r="AB158" s="42">
        <v>34</v>
      </c>
      <c r="AJ158" s="91"/>
      <c r="AK158" s="91"/>
      <c r="AL158" s="91"/>
      <c r="AM158" s="91"/>
      <c r="AN158" s="91"/>
      <c r="AO158" s="91"/>
      <c r="AP158" s="91"/>
      <c r="AQ158" s="91"/>
    </row>
    <row r="159" spans="1:43" ht="15.75" customHeight="1" x14ac:dyDescent="0.25">
      <c r="A159" s="48"/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T159" s="42" t="s">
        <v>252</v>
      </c>
      <c r="U159" s="42">
        <v>1.6666666666666667</v>
      </c>
      <c r="W159" s="42" t="s">
        <v>158</v>
      </c>
      <c r="X159" s="42">
        <v>6.7415349999999998</v>
      </c>
      <c r="AA159" s="42" t="s">
        <v>47</v>
      </c>
      <c r="AB159" s="42">
        <v>30</v>
      </c>
      <c r="AJ159" s="91"/>
      <c r="AK159" s="91"/>
      <c r="AL159" s="91"/>
      <c r="AM159" s="91"/>
      <c r="AN159" s="91"/>
      <c r="AO159" s="91"/>
      <c r="AP159" s="91"/>
      <c r="AQ159" s="91"/>
    </row>
    <row r="160" spans="1:43" ht="15.75" customHeight="1" x14ac:dyDescent="0.25">
      <c r="A160" s="48"/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T160" s="42" t="s">
        <v>253</v>
      </c>
      <c r="U160" s="42">
        <v>1.6666666666666667</v>
      </c>
      <c r="W160" s="42" t="s">
        <v>55</v>
      </c>
      <c r="X160" s="42">
        <v>6.22226311764706</v>
      </c>
      <c r="AA160" s="42" t="s">
        <v>152</v>
      </c>
      <c r="AB160" s="42">
        <v>28</v>
      </c>
      <c r="AJ160" s="91"/>
      <c r="AK160" s="91"/>
      <c r="AL160" s="91"/>
      <c r="AM160" s="91"/>
      <c r="AN160" s="91"/>
      <c r="AO160" s="91"/>
      <c r="AP160" s="91"/>
      <c r="AQ160" s="91"/>
    </row>
    <row r="161" spans="1:43" ht="15.75" customHeight="1" x14ac:dyDescent="0.25">
      <c r="A161" s="48"/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T161" s="42" t="s">
        <v>161</v>
      </c>
      <c r="U161" s="42">
        <v>1.6583333333333323</v>
      </c>
      <c r="W161" s="42" t="s">
        <v>62</v>
      </c>
      <c r="X161" s="42">
        <v>5.9850423731343261</v>
      </c>
      <c r="AA161" s="42" t="s">
        <v>160</v>
      </c>
      <c r="AB161" s="42">
        <v>27</v>
      </c>
      <c r="AJ161" s="91"/>
      <c r="AK161" s="91"/>
      <c r="AL161" s="91"/>
      <c r="AM161" s="91"/>
      <c r="AN161" s="91"/>
      <c r="AO161" s="91"/>
      <c r="AP161" s="91"/>
      <c r="AQ161" s="91"/>
    </row>
    <row r="162" spans="1:43" ht="15.75" customHeight="1" x14ac:dyDescent="0.25">
      <c r="A162" s="48"/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T162" s="42" t="s">
        <v>158</v>
      </c>
      <c r="U162" s="42">
        <v>1.6499999999999997</v>
      </c>
      <c r="W162" s="42" t="s">
        <v>152</v>
      </c>
      <c r="X162" s="42">
        <v>5.9158756428571424</v>
      </c>
      <c r="AA162" s="42" t="s">
        <v>48</v>
      </c>
      <c r="AB162" s="42">
        <v>27</v>
      </c>
      <c r="AJ162" s="91"/>
      <c r="AK162" s="91"/>
      <c r="AL162" s="91"/>
      <c r="AM162" s="91"/>
      <c r="AN162" s="91"/>
      <c r="AO162" s="91"/>
      <c r="AP162" s="91"/>
      <c r="AQ162" s="91"/>
    </row>
    <row r="163" spans="1:43" ht="15.75" customHeight="1" x14ac:dyDescent="0.25">
      <c r="A163" s="48"/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T163" s="42" t="s">
        <v>194</v>
      </c>
      <c r="U163" s="42">
        <v>1.605</v>
      </c>
      <c r="W163" s="42" t="s">
        <v>185</v>
      </c>
      <c r="X163" s="42">
        <v>5.7534391249999999</v>
      </c>
      <c r="AA163" s="42" t="s">
        <v>65</v>
      </c>
      <c r="AB163" s="42">
        <v>25</v>
      </c>
      <c r="AJ163" s="91"/>
      <c r="AK163" s="91"/>
      <c r="AL163" s="91"/>
      <c r="AM163" s="91"/>
      <c r="AN163" s="91"/>
      <c r="AO163" s="91"/>
      <c r="AP163" s="91"/>
      <c r="AQ163" s="91"/>
    </row>
    <row r="164" spans="1:43" ht="15.75" customHeight="1" x14ac:dyDescent="0.25">
      <c r="A164" s="48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T164" s="42" t="s">
        <v>156</v>
      </c>
      <c r="U164" s="42">
        <v>1.600538461538461</v>
      </c>
      <c r="W164" s="42" t="s">
        <v>151</v>
      </c>
      <c r="X164" s="42">
        <v>5.3744155789473682</v>
      </c>
      <c r="AA164" s="42" t="s">
        <v>293</v>
      </c>
      <c r="AB164" s="42">
        <v>25</v>
      </c>
      <c r="AJ164" s="91"/>
      <c r="AK164" s="91"/>
      <c r="AL164" s="91"/>
      <c r="AM164" s="91"/>
      <c r="AN164" s="91"/>
      <c r="AO164" s="91"/>
      <c r="AP164" s="91"/>
      <c r="AQ164" s="91"/>
    </row>
    <row r="165" spans="1:43" ht="15.75" customHeight="1" x14ac:dyDescent="0.25">
      <c r="A165" s="48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T165" s="42" t="s">
        <v>190</v>
      </c>
      <c r="U165" s="42">
        <v>1.5222222222222233</v>
      </c>
      <c r="W165" s="42" t="s">
        <v>160</v>
      </c>
      <c r="X165" s="42">
        <v>4.9632292962962943</v>
      </c>
      <c r="AA165" s="42" t="s">
        <v>125</v>
      </c>
      <c r="AB165" s="42">
        <v>23</v>
      </c>
      <c r="AJ165" s="91"/>
      <c r="AK165" s="91"/>
      <c r="AL165" s="91"/>
      <c r="AM165" s="91"/>
      <c r="AN165" s="91"/>
      <c r="AO165" s="91"/>
      <c r="AP165" s="91"/>
      <c r="AQ165" s="91"/>
    </row>
    <row r="166" spans="1:43" ht="15.75" customHeight="1" x14ac:dyDescent="0.25">
      <c r="A166" s="48"/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T166" s="42" t="s">
        <v>165</v>
      </c>
      <c r="U166" s="42">
        <v>1.5037037037037049</v>
      </c>
      <c r="W166" s="42" t="s">
        <v>162</v>
      </c>
      <c r="X166" s="42">
        <v>4.7453113631785122</v>
      </c>
      <c r="AA166" s="42" t="s">
        <v>251</v>
      </c>
      <c r="AB166" s="42">
        <v>22</v>
      </c>
      <c r="AJ166" s="91"/>
      <c r="AK166" s="91"/>
      <c r="AL166" s="91"/>
      <c r="AM166" s="91"/>
      <c r="AN166" s="91"/>
      <c r="AO166" s="91"/>
      <c r="AP166" s="91"/>
      <c r="AQ166" s="91"/>
    </row>
    <row r="167" spans="1:43" ht="15.75" customHeight="1" x14ac:dyDescent="0.25">
      <c r="A167" s="48"/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T167" s="42" t="s">
        <v>122</v>
      </c>
      <c r="U167" s="42">
        <v>1.4769230769230774</v>
      </c>
      <c r="W167" s="42" t="s">
        <v>154</v>
      </c>
      <c r="X167" s="42">
        <v>4.5160299411764706</v>
      </c>
      <c r="AA167" s="42" t="s">
        <v>188</v>
      </c>
      <c r="AB167" s="42">
        <v>21</v>
      </c>
      <c r="AJ167" s="91"/>
      <c r="AK167" s="91"/>
      <c r="AL167" s="91"/>
      <c r="AM167" s="91"/>
      <c r="AN167" s="91"/>
      <c r="AO167" s="91"/>
      <c r="AP167" s="91"/>
      <c r="AQ167" s="91"/>
    </row>
    <row r="168" spans="1:43" ht="15.75" customHeight="1" x14ac:dyDescent="0.25">
      <c r="A168" s="48"/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T168" s="42" t="s">
        <v>64</v>
      </c>
      <c r="U168" s="42">
        <v>1.4721518987341771</v>
      </c>
      <c r="W168" s="162" t="s">
        <v>157</v>
      </c>
      <c r="X168" s="42">
        <v>4.1072606923076922</v>
      </c>
      <c r="AA168" s="42" t="s">
        <v>194</v>
      </c>
      <c r="AB168" s="42">
        <v>20</v>
      </c>
      <c r="AJ168" s="91"/>
      <c r="AK168" s="91"/>
      <c r="AL168" s="91"/>
      <c r="AM168" s="91"/>
      <c r="AN168" s="91"/>
      <c r="AO168" s="91"/>
      <c r="AP168" s="91"/>
      <c r="AQ168" s="91"/>
    </row>
    <row r="169" spans="1:43" ht="15.75" customHeight="1" x14ac:dyDescent="0.25">
      <c r="A169" s="48"/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T169" s="42" t="s">
        <v>66</v>
      </c>
      <c r="U169" s="42">
        <v>1.4507142857142852</v>
      </c>
      <c r="W169" s="42" t="s">
        <v>232</v>
      </c>
      <c r="X169" s="42">
        <v>3.9975034999999997</v>
      </c>
      <c r="AA169" s="42" t="s">
        <v>232</v>
      </c>
      <c r="AB169" s="42">
        <v>20</v>
      </c>
      <c r="AJ169" s="91"/>
      <c r="AK169" s="91"/>
      <c r="AL169" s="91"/>
      <c r="AM169" s="91"/>
      <c r="AN169" s="91"/>
      <c r="AO169" s="91"/>
      <c r="AP169" s="91"/>
      <c r="AQ169" s="91"/>
    </row>
    <row r="170" spans="1:43" ht="15.75" customHeight="1" x14ac:dyDescent="0.25">
      <c r="A170" s="48"/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T170" s="42" t="s">
        <v>128</v>
      </c>
      <c r="U170" s="42">
        <v>1.3752075471698102</v>
      </c>
      <c r="W170" s="42" t="s">
        <v>252</v>
      </c>
      <c r="X170" s="42">
        <v>3.8126252499999995</v>
      </c>
      <c r="AA170" s="42" t="s">
        <v>151</v>
      </c>
      <c r="AB170" s="42">
        <v>19</v>
      </c>
      <c r="AJ170" s="91"/>
      <c r="AK170" s="91"/>
      <c r="AL170" s="91"/>
      <c r="AM170" s="91"/>
      <c r="AN170" s="91"/>
      <c r="AO170" s="91"/>
      <c r="AP170" s="91"/>
      <c r="AQ170" s="91"/>
    </row>
    <row r="171" spans="1:43" ht="15.75" customHeight="1" x14ac:dyDescent="0.25">
      <c r="A171" s="48"/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48"/>
      <c r="T171" s="42" t="s">
        <v>55</v>
      </c>
      <c r="U171" s="42">
        <v>1.3529411764705885</v>
      </c>
      <c r="W171" s="42" t="s">
        <v>253</v>
      </c>
      <c r="X171" s="42">
        <v>3.7140263333333334</v>
      </c>
      <c r="AA171" s="42" t="s">
        <v>190</v>
      </c>
      <c r="AB171" s="42">
        <v>18</v>
      </c>
      <c r="AJ171" s="91"/>
      <c r="AK171" s="91"/>
      <c r="AL171" s="91"/>
      <c r="AM171" s="91"/>
      <c r="AN171" s="91"/>
      <c r="AO171" s="91"/>
      <c r="AP171" s="91"/>
      <c r="AQ171" s="91"/>
    </row>
    <row r="172" spans="1:43" ht="15.75" customHeight="1" x14ac:dyDescent="0.25">
      <c r="A172" s="48"/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T172" s="42" t="s">
        <v>250</v>
      </c>
      <c r="U172" s="42">
        <v>1.2</v>
      </c>
      <c r="W172" s="42" t="s">
        <v>131</v>
      </c>
      <c r="X172" s="42">
        <v>3.1647621433121023</v>
      </c>
      <c r="AA172" s="42" t="s">
        <v>55</v>
      </c>
      <c r="AB172" s="42">
        <v>17</v>
      </c>
      <c r="AJ172" s="91"/>
      <c r="AK172" s="91"/>
      <c r="AL172" s="91"/>
      <c r="AM172" s="91"/>
      <c r="AN172" s="91"/>
      <c r="AO172" s="91"/>
      <c r="AP172" s="91"/>
      <c r="AQ172" s="91"/>
    </row>
    <row r="173" spans="1:43" ht="15.75" customHeight="1" x14ac:dyDescent="0.25">
      <c r="A173" s="48"/>
      <c r="B173" s="48"/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T173" s="42" t="s">
        <v>124</v>
      </c>
      <c r="U173" s="42">
        <v>1.1911724137931032</v>
      </c>
      <c r="W173" s="42" t="s">
        <v>150</v>
      </c>
      <c r="X173" s="42">
        <v>3.0189691010101019</v>
      </c>
      <c r="AA173" s="42" t="s">
        <v>154</v>
      </c>
      <c r="AB173" s="42">
        <v>17</v>
      </c>
      <c r="AJ173" s="91"/>
      <c r="AK173" s="91"/>
      <c r="AL173" s="91"/>
      <c r="AM173" s="91"/>
      <c r="AN173" s="91"/>
      <c r="AO173" s="91"/>
      <c r="AP173" s="91"/>
      <c r="AQ173" s="91"/>
    </row>
    <row r="174" spans="1:43" ht="15.75" customHeight="1" x14ac:dyDescent="0.25">
      <c r="A174" s="48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T174" s="42" t="s">
        <v>162</v>
      </c>
      <c r="U174" s="42">
        <v>1.1796116396194778</v>
      </c>
      <c r="W174" s="42" t="s">
        <v>93</v>
      </c>
      <c r="X174" s="42">
        <v>2.6060576923076919</v>
      </c>
      <c r="AA174" s="42" t="s">
        <v>57</v>
      </c>
      <c r="AB174" s="42">
        <v>16</v>
      </c>
      <c r="AJ174" s="91"/>
      <c r="AK174" s="91"/>
      <c r="AL174" s="91"/>
      <c r="AM174" s="91"/>
      <c r="AN174" s="91"/>
      <c r="AO174" s="91"/>
      <c r="AP174" s="91"/>
      <c r="AQ174" s="91"/>
    </row>
    <row r="175" spans="1:43" ht="15.75" customHeight="1" x14ac:dyDescent="0.25">
      <c r="A175" s="48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T175" s="42" t="s">
        <v>151</v>
      </c>
      <c r="U175" s="42">
        <v>1.0526315789473684</v>
      </c>
      <c r="W175" s="42" t="s">
        <v>63</v>
      </c>
      <c r="X175" s="42">
        <v>2.5337397647058819</v>
      </c>
      <c r="AA175" s="42" t="s">
        <v>195</v>
      </c>
      <c r="AB175" s="42">
        <v>15</v>
      </c>
      <c r="AJ175" s="91"/>
      <c r="AK175" s="91"/>
      <c r="AL175" s="91"/>
      <c r="AM175" s="91"/>
      <c r="AN175" s="91"/>
      <c r="AO175" s="91"/>
      <c r="AP175" s="91"/>
      <c r="AQ175" s="91"/>
    </row>
    <row r="176" spans="1:43" ht="15.75" customHeight="1" x14ac:dyDescent="0.25">
      <c r="A176" s="48"/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T176" s="42" t="s">
        <v>232</v>
      </c>
      <c r="U176" s="42">
        <v>1.0413999999999999</v>
      </c>
      <c r="W176" s="42" t="s">
        <v>0</v>
      </c>
      <c r="X176" s="42">
        <v>2.3614252291666666</v>
      </c>
      <c r="AA176" s="42" t="s">
        <v>66</v>
      </c>
      <c r="AB176" s="42">
        <v>14</v>
      </c>
      <c r="AJ176" s="91"/>
      <c r="AK176" s="91"/>
      <c r="AL176" s="91"/>
      <c r="AM176" s="91"/>
      <c r="AN176" s="91"/>
      <c r="AO176" s="91"/>
      <c r="AP176" s="91"/>
      <c r="AQ176" s="91"/>
    </row>
    <row r="177" spans="1:43" ht="15.75" customHeight="1" x14ac:dyDescent="0.25">
      <c r="A177" s="48"/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T177" s="42" t="s">
        <v>63</v>
      </c>
      <c r="U177" s="42">
        <v>0.86217647058823377</v>
      </c>
      <c r="W177" s="42" t="s">
        <v>250</v>
      </c>
      <c r="X177" s="42">
        <v>2.3217269999999997</v>
      </c>
      <c r="AA177" s="42" t="s">
        <v>67</v>
      </c>
      <c r="AB177" s="42">
        <v>14</v>
      </c>
      <c r="AJ177" s="91"/>
      <c r="AK177" s="91"/>
      <c r="AL177" s="91"/>
      <c r="AM177" s="91"/>
      <c r="AN177" s="91"/>
      <c r="AO177" s="91"/>
      <c r="AP177" s="91"/>
      <c r="AQ177" s="91"/>
    </row>
    <row r="178" spans="1:43" ht="15.75" customHeight="1" x14ac:dyDescent="0.25">
      <c r="A178" s="48"/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  <c r="T178" s="42" t="s">
        <v>154</v>
      </c>
      <c r="U178" s="42">
        <v>0.77647058823529436</v>
      </c>
      <c r="W178" s="42" t="s">
        <v>68</v>
      </c>
      <c r="X178" s="42">
        <v>2.298371096774193</v>
      </c>
      <c r="AA178" s="42" t="s">
        <v>157</v>
      </c>
      <c r="AB178" s="42">
        <v>13</v>
      </c>
      <c r="AJ178" s="91"/>
      <c r="AK178" s="91"/>
      <c r="AL178" s="91"/>
      <c r="AM178" s="91"/>
      <c r="AN178" s="91"/>
      <c r="AO178" s="91"/>
      <c r="AP178" s="91"/>
      <c r="AQ178" s="91"/>
    </row>
    <row r="179" spans="1:43" ht="15.75" customHeight="1" x14ac:dyDescent="0.25">
      <c r="A179" s="48"/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T179" s="42" t="s">
        <v>152</v>
      </c>
      <c r="U179" s="42">
        <v>0.74507142857142838</v>
      </c>
      <c r="W179" s="42" t="s">
        <v>67</v>
      </c>
      <c r="X179" s="42">
        <v>1.99485</v>
      </c>
      <c r="AA179" s="42" t="s">
        <v>294</v>
      </c>
      <c r="AB179" s="42">
        <v>13</v>
      </c>
      <c r="AJ179" s="91"/>
      <c r="AK179" s="91"/>
      <c r="AL179" s="91"/>
      <c r="AM179" s="91"/>
      <c r="AN179" s="91"/>
      <c r="AO179" s="91"/>
      <c r="AP179" s="91"/>
      <c r="AQ179" s="91"/>
    </row>
    <row r="180" spans="1:43" ht="15.75" customHeight="1" x14ac:dyDescent="0.25">
      <c r="A180" s="48"/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T180" s="42" t="s">
        <v>160</v>
      </c>
      <c r="U180" s="42">
        <v>0.7407407407407407</v>
      </c>
      <c r="W180" s="42" t="s">
        <v>91</v>
      </c>
      <c r="X180" s="42">
        <v>1.9570180000000004</v>
      </c>
      <c r="AA180" s="42" t="s">
        <v>93</v>
      </c>
      <c r="AB180" s="42">
        <v>13</v>
      </c>
      <c r="AJ180" s="91"/>
      <c r="AK180" s="91"/>
      <c r="AL180" s="91"/>
      <c r="AM180" s="91"/>
      <c r="AN180" s="91"/>
      <c r="AO180" s="91"/>
      <c r="AP180" s="91"/>
      <c r="AQ180" s="91"/>
    </row>
    <row r="181" spans="1:43" ht="15.75" customHeight="1" x14ac:dyDescent="0.25">
      <c r="A181" s="48"/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T181" s="42" t="s">
        <v>163</v>
      </c>
      <c r="U181" s="42">
        <v>0.73084070796460199</v>
      </c>
      <c r="W181" s="42" t="s">
        <v>133</v>
      </c>
      <c r="X181" s="42">
        <v>1.8938988000000001</v>
      </c>
      <c r="AA181" s="42" t="s">
        <v>122</v>
      </c>
      <c r="AB181" s="42">
        <v>13</v>
      </c>
      <c r="AJ181" s="91"/>
      <c r="AK181" s="91"/>
      <c r="AL181" s="91"/>
      <c r="AM181" s="91"/>
      <c r="AN181" s="91"/>
      <c r="AO181" s="91"/>
      <c r="AP181" s="91"/>
      <c r="AQ181" s="91"/>
    </row>
    <row r="182" spans="1:43" ht="15.75" customHeight="1" x14ac:dyDescent="0.25">
      <c r="A182" s="48"/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T182" s="42" t="s">
        <v>133</v>
      </c>
      <c r="U182" s="42">
        <v>0.64200000000000013</v>
      </c>
      <c r="W182" s="42" t="s">
        <v>94</v>
      </c>
      <c r="X182" s="42">
        <v>1.6999264957264955</v>
      </c>
      <c r="AA182" s="42" t="s">
        <v>161</v>
      </c>
      <c r="AB182" s="42">
        <v>12</v>
      </c>
      <c r="AJ182" s="91"/>
      <c r="AK182" s="91"/>
      <c r="AL182" s="91"/>
      <c r="AM182" s="91"/>
      <c r="AN182" s="91"/>
      <c r="AO182" s="91"/>
      <c r="AP182" s="91"/>
      <c r="AQ182" s="91"/>
    </row>
    <row r="183" spans="1:43" ht="15.75" customHeight="1" x14ac:dyDescent="0.25">
      <c r="T183" s="42" t="s">
        <v>131</v>
      </c>
      <c r="U183" s="42">
        <v>0.62197452229299377</v>
      </c>
      <c r="W183" s="42" t="s">
        <v>69</v>
      </c>
      <c r="X183" s="42">
        <v>1.6537064285714291</v>
      </c>
      <c r="AA183" s="42" t="s">
        <v>252</v>
      </c>
      <c r="AB183" s="42">
        <v>12</v>
      </c>
      <c r="AJ183" s="91"/>
      <c r="AK183" s="91"/>
      <c r="AL183" s="91"/>
      <c r="AM183" s="91"/>
      <c r="AN183" s="91"/>
      <c r="AO183" s="91"/>
      <c r="AP183" s="91"/>
      <c r="AQ183" s="91"/>
    </row>
    <row r="184" spans="1:43" ht="15.75" customHeight="1" x14ac:dyDescent="0.25">
      <c r="T184" s="42" t="s">
        <v>91</v>
      </c>
      <c r="U184" s="42">
        <v>0.6</v>
      </c>
      <c r="W184" s="42" t="s">
        <v>57</v>
      </c>
      <c r="X184" s="42">
        <v>1.5834414999999997</v>
      </c>
      <c r="AA184" s="42" t="s">
        <v>253</v>
      </c>
      <c r="AB184" s="42">
        <v>12</v>
      </c>
      <c r="AJ184" s="91"/>
      <c r="AK184" s="91"/>
      <c r="AL184" s="91"/>
      <c r="AM184" s="91"/>
      <c r="AN184" s="91"/>
      <c r="AO184" s="91"/>
      <c r="AP184" s="91"/>
      <c r="AQ184" s="91"/>
    </row>
    <row r="185" spans="1:43" ht="15.75" customHeight="1" x14ac:dyDescent="0.25">
      <c r="T185" s="42" t="s">
        <v>94</v>
      </c>
      <c r="U185" s="42">
        <v>0.47008547008547019</v>
      </c>
      <c r="W185" s="42" t="s">
        <v>163</v>
      </c>
      <c r="X185" s="42">
        <v>1.5683256371681413</v>
      </c>
      <c r="AA185" s="42" t="s">
        <v>133</v>
      </c>
      <c r="AB185" s="42">
        <v>10</v>
      </c>
      <c r="AJ185" s="91"/>
      <c r="AK185" s="91"/>
      <c r="AL185" s="91"/>
      <c r="AM185" s="91"/>
      <c r="AN185" s="91"/>
      <c r="AO185" s="91"/>
      <c r="AP185" s="91"/>
      <c r="AQ185" s="91"/>
    </row>
    <row r="186" spans="1:43" ht="15.75" customHeight="1" x14ac:dyDescent="0.25">
      <c r="T186" s="42" t="s">
        <v>0</v>
      </c>
      <c r="U186" s="42">
        <v>0.41111111111111065</v>
      </c>
      <c r="W186" s="162" t="s">
        <v>95</v>
      </c>
      <c r="X186" s="42">
        <v>1.516179826199741</v>
      </c>
      <c r="AA186" s="42" t="s">
        <v>185</v>
      </c>
      <c r="AB186" s="42">
        <v>8</v>
      </c>
      <c r="AJ186" s="91"/>
      <c r="AK186" s="91"/>
      <c r="AL186" s="91"/>
      <c r="AM186" s="91"/>
      <c r="AN186" s="91"/>
      <c r="AO186" s="91"/>
      <c r="AP186" s="91"/>
      <c r="AQ186" s="91"/>
    </row>
    <row r="187" spans="1:43" ht="15.75" customHeight="1" x14ac:dyDescent="0.25">
      <c r="T187" s="42" t="s">
        <v>93</v>
      </c>
      <c r="U187" s="42">
        <v>0.38461538461538464</v>
      </c>
      <c r="W187" s="42" t="s">
        <v>293</v>
      </c>
      <c r="X187" s="42">
        <v>1.4643043199999999</v>
      </c>
      <c r="AA187" s="42" t="s">
        <v>129</v>
      </c>
      <c r="AB187" s="42">
        <v>7</v>
      </c>
      <c r="AJ187" s="91"/>
      <c r="AK187" s="91"/>
      <c r="AL187" s="91"/>
      <c r="AM187" s="91"/>
      <c r="AN187" s="91"/>
      <c r="AO187" s="91"/>
      <c r="AP187" s="91"/>
      <c r="AQ187" s="91"/>
    </row>
    <row r="188" spans="1:43" ht="15.75" customHeight="1" x14ac:dyDescent="0.25">
      <c r="T188" s="42" t="s">
        <v>68</v>
      </c>
      <c r="U188" s="42">
        <v>0.34354838709677427</v>
      </c>
      <c r="W188" s="42" t="s">
        <v>159</v>
      </c>
      <c r="X188" s="42">
        <v>1.13779725</v>
      </c>
      <c r="AA188" s="167" t="s">
        <v>166</v>
      </c>
      <c r="AB188" s="42">
        <v>7</v>
      </c>
      <c r="AJ188" s="91"/>
      <c r="AK188" s="91"/>
      <c r="AL188" s="91"/>
      <c r="AM188" s="91"/>
      <c r="AN188" s="91"/>
      <c r="AO188" s="91"/>
      <c r="AP188" s="91"/>
      <c r="AQ188" s="91"/>
    </row>
    <row r="189" spans="1:43" ht="15.75" customHeight="1" x14ac:dyDescent="0.25">
      <c r="T189" s="42" t="s">
        <v>288</v>
      </c>
      <c r="U189" s="42">
        <v>0.33333333333333331</v>
      </c>
      <c r="W189" s="42" t="s">
        <v>48</v>
      </c>
      <c r="X189" s="42">
        <v>0.85143592592592587</v>
      </c>
      <c r="AA189" s="162" t="s">
        <v>130</v>
      </c>
      <c r="AB189" s="42">
        <v>7</v>
      </c>
      <c r="AJ189" s="91"/>
      <c r="AK189" s="91"/>
      <c r="AL189" s="91"/>
      <c r="AM189" s="91"/>
      <c r="AN189" s="91"/>
      <c r="AO189" s="91"/>
      <c r="AP189" s="91"/>
      <c r="AQ189" s="91"/>
    </row>
    <row r="190" spans="1:43" ht="15.75" customHeight="1" x14ac:dyDescent="0.25">
      <c r="T190" s="42" t="s">
        <v>69</v>
      </c>
      <c r="U190" s="42">
        <v>0.30476190476190479</v>
      </c>
      <c r="W190" s="42" t="s">
        <v>188</v>
      </c>
      <c r="X190" s="42">
        <v>0.62847414285714276</v>
      </c>
      <c r="AA190" s="42" t="s">
        <v>187</v>
      </c>
      <c r="AB190" s="42">
        <v>6</v>
      </c>
      <c r="AJ190" s="91"/>
      <c r="AK190" s="91"/>
      <c r="AL190" s="91"/>
      <c r="AM190" s="91"/>
      <c r="AN190" s="91"/>
      <c r="AO190" s="91"/>
      <c r="AP190" s="91"/>
      <c r="AQ190" s="91"/>
    </row>
    <row r="191" spans="1:43" ht="15.75" customHeight="1" x14ac:dyDescent="0.25">
      <c r="T191" s="42" t="s">
        <v>95</v>
      </c>
      <c r="U191" s="42">
        <v>0.28634824902723732</v>
      </c>
      <c r="W191" s="42" t="s">
        <v>132</v>
      </c>
      <c r="X191" s="42">
        <v>0.6075457363636364</v>
      </c>
      <c r="AA191" s="162" t="s">
        <v>91</v>
      </c>
      <c r="AB191" s="42">
        <v>5</v>
      </c>
      <c r="AJ191" s="91"/>
      <c r="AK191" s="91"/>
      <c r="AL191" s="91"/>
      <c r="AM191" s="91"/>
      <c r="AN191" s="91"/>
      <c r="AO191" s="91"/>
      <c r="AP191" s="91"/>
      <c r="AQ191" s="91"/>
    </row>
    <row r="192" spans="1:43" ht="15.75" customHeight="1" x14ac:dyDescent="0.25">
      <c r="T192" s="42" t="s">
        <v>67</v>
      </c>
      <c r="U192" s="42">
        <v>0.28357142857142864</v>
      </c>
      <c r="W192" s="42" t="s">
        <v>288</v>
      </c>
      <c r="X192" s="42">
        <v>0.51662400000000008</v>
      </c>
      <c r="AA192" s="42" t="s">
        <v>189</v>
      </c>
      <c r="AB192" s="42">
        <v>4</v>
      </c>
      <c r="AJ192" s="91"/>
      <c r="AK192" s="91"/>
      <c r="AL192" s="91"/>
      <c r="AM192" s="91"/>
      <c r="AN192" s="91"/>
      <c r="AO192" s="91"/>
      <c r="AP192" s="91"/>
      <c r="AQ192" s="91"/>
    </row>
    <row r="193" spans="20:43" ht="15.75" customHeight="1" x14ac:dyDescent="0.25">
      <c r="T193" s="42" t="s">
        <v>57</v>
      </c>
      <c r="U193" s="42">
        <v>0.25968749999999985</v>
      </c>
      <c r="W193" s="42" t="s">
        <v>124</v>
      </c>
      <c r="X193" s="42">
        <v>0.45172598275862069</v>
      </c>
      <c r="AA193" s="42" t="s">
        <v>159</v>
      </c>
      <c r="AB193" s="42">
        <v>4</v>
      </c>
      <c r="AJ193" s="91"/>
      <c r="AK193" s="91"/>
      <c r="AL193" s="91"/>
      <c r="AM193" s="91"/>
      <c r="AN193" s="91"/>
      <c r="AO193" s="91"/>
      <c r="AP193" s="91"/>
      <c r="AQ193" s="91"/>
    </row>
    <row r="194" spans="20:43" ht="15.75" customHeight="1" x14ac:dyDescent="0.25">
      <c r="T194" s="42" t="s">
        <v>189</v>
      </c>
      <c r="U194" s="42">
        <v>0.15</v>
      </c>
      <c r="W194" s="42" t="s">
        <v>125</v>
      </c>
      <c r="X194" s="42">
        <v>0.43579439130434788</v>
      </c>
      <c r="AA194" s="42" t="s">
        <v>230</v>
      </c>
      <c r="AB194" s="42">
        <v>4</v>
      </c>
      <c r="AJ194" s="91"/>
      <c r="AK194" s="91"/>
      <c r="AL194" s="91"/>
      <c r="AM194" s="91"/>
      <c r="AN194" s="91"/>
      <c r="AO194" s="91"/>
      <c r="AP194" s="91"/>
      <c r="AQ194" s="91"/>
    </row>
    <row r="195" spans="20:43" ht="15.75" customHeight="1" x14ac:dyDescent="0.25">
      <c r="T195" s="42" t="s">
        <v>159</v>
      </c>
      <c r="U195" s="42">
        <v>0.14799999999999988</v>
      </c>
      <c r="W195" s="42" t="s">
        <v>294</v>
      </c>
      <c r="X195" s="42">
        <v>0.18535315384615383</v>
      </c>
      <c r="AA195" s="42" t="s">
        <v>231</v>
      </c>
      <c r="AB195" s="42">
        <v>4</v>
      </c>
      <c r="AJ195" s="91"/>
      <c r="AK195" s="91"/>
      <c r="AL195" s="91"/>
      <c r="AM195" s="91"/>
      <c r="AN195" s="91"/>
      <c r="AO195" s="91"/>
      <c r="AP195" s="91"/>
      <c r="AQ195" s="91"/>
    </row>
    <row r="196" spans="20:43" ht="15.75" customHeight="1" x14ac:dyDescent="0.25">
      <c r="T196" s="42" t="s">
        <v>132</v>
      </c>
      <c r="U196" s="42">
        <v>0.14381818181818187</v>
      </c>
      <c r="W196" s="42" t="s">
        <v>189</v>
      </c>
      <c r="X196" s="42">
        <v>0.10714125000000001</v>
      </c>
      <c r="AA196" s="42" t="s">
        <v>288</v>
      </c>
      <c r="AB196" s="42">
        <v>3</v>
      </c>
      <c r="AJ196" s="91"/>
      <c r="AK196" s="91"/>
      <c r="AL196" s="91"/>
      <c r="AM196" s="91"/>
      <c r="AN196" s="91"/>
      <c r="AO196" s="91"/>
      <c r="AP196" s="91"/>
      <c r="AQ196" s="91"/>
    </row>
    <row r="197" spans="20:43" ht="15.75" customHeight="1" x14ac:dyDescent="0.25">
      <c r="T197" s="42" t="s">
        <v>48</v>
      </c>
      <c r="U197" s="42">
        <v>0.14074074074074067</v>
      </c>
      <c r="W197" s="162" t="s">
        <v>192</v>
      </c>
      <c r="X197" s="42">
        <v>9.2289323529411771E-2</v>
      </c>
      <c r="AA197" s="42" t="s">
        <v>250</v>
      </c>
      <c r="AB197" s="42">
        <v>1</v>
      </c>
      <c r="AJ197" s="91"/>
      <c r="AK197" s="91"/>
      <c r="AL197" s="91"/>
      <c r="AM197" s="91"/>
      <c r="AN197" s="91"/>
      <c r="AO197" s="91"/>
      <c r="AP197" s="91"/>
      <c r="AQ197" s="91"/>
    </row>
    <row r="198" spans="20:43" ht="15.75" customHeight="1" x14ac:dyDescent="0.25">
      <c r="T198" s="42" t="s">
        <v>188</v>
      </c>
      <c r="U198" s="42">
        <v>0.1380952380952381</v>
      </c>
      <c r="W198" s="42" t="s">
        <v>123</v>
      </c>
      <c r="X198" s="42">
        <v>8.7546642105263167E-2</v>
      </c>
      <c r="AA198" s="42" t="s">
        <v>158</v>
      </c>
      <c r="AB198" s="42">
        <v>1</v>
      </c>
      <c r="AJ198" s="91"/>
      <c r="AK198" s="91"/>
      <c r="AL198" s="91"/>
      <c r="AM198" s="91"/>
      <c r="AN198" s="91"/>
      <c r="AO198" s="91"/>
      <c r="AP198" s="91"/>
      <c r="AQ198" s="91"/>
    </row>
    <row r="199" spans="20:43" ht="15.75" customHeight="1" x14ac:dyDescent="0.25">
      <c r="T199" s="42" t="s">
        <v>186</v>
      </c>
      <c r="U199" s="42">
        <v>2.3376623376623371E-2</v>
      </c>
      <c r="W199" s="42" t="s">
        <v>186</v>
      </c>
      <c r="X199" s="42">
        <v>6.1782532467532479E-2</v>
      </c>
      <c r="AA199" s="42" t="s">
        <v>72</v>
      </c>
      <c r="AB199" s="42">
        <v>0</v>
      </c>
      <c r="AJ199" s="91"/>
      <c r="AK199" s="91"/>
      <c r="AL199" s="91"/>
      <c r="AM199" s="91"/>
      <c r="AN199" s="91"/>
      <c r="AO199" s="91"/>
      <c r="AP199" s="91"/>
      <c r="AQ199" s="91"/>
    </row>
    <row r="200" spans="20:43" ht="15.75" customHeight="1" x14ac:dyDescent="0.25">
      <c r="AJ200" s="91"/>
      <c r="AK200" s="91"/>
      <c r="AL200" s="91"/>
      <c r="AM200" s="91"/>
      <c r="AN200" s="91"/>
      <c r="AO200" s="91"/>
      <c r="AP200" s="91"/>
      <c r="AQ200" s="91"/>
    </row>
    <row r="201" spans="20:43" ht="15.75" customHeight="1" x14ac:dyDescent="0.25">
      <c r="AJ201" s="91"/>
      <c r="AK201" s="91"/>
      <c r="AL201" s="91"/>
      <c r="AM201" s="91"/>
      <c r="AN201" s="91"/>
      <c r="AO201" s="91"/>
      <c r="AP201" s="91"/>
      <c r="AQ201" s="91"/>
    </row>
    <row r="202" spans="20:43" ht="15.75" customHeight="1" x14ac:dyDescent="0.25">
      <c r="AJ202" s="91"/>
      <c r="AK202" s="91"/>
      <c r="AL202" s="91"/>
      <c r="AM202" s="91"/>
      <c r="AN202" s="91"/>
      <c r="AO202" s="91"/>
      <c r="AP202" s="91"/>
      <c r="AQ202" s="91"/>
    </row>
    <row r="203" spans="20:43" ht="15.75" customHeight="1" x14ac:dyDescent="0.25">
      <c r="AJ203" s="91"/>
      <c r="AK203" s="91"/>
      <c r="AL203" s="91"/>
      <c r="AM203" s="91"/>
      <c r="AN203" s="91"/>
      <c r="AO203" s="91"/>
      <c r="AP203" s="91"/>
      <c r="AQ203" s="91"/>
    </row>
    <row r="204" spans="20:43" ht="15.75" customHeight="1" x14ac:dyDescent="0.25">
      <c r="AJ204" s="91"/>
      <c r="AK204" s="91"/>
      <c r="AL204" s="91"/>
      <c r="AM204" s="91"/>
      <c r="AN204" s="91"/>
      <c r="AO204" s="91"/>
      <c r="AP204" s="91"/>
      <c r="AQ204" s="91"/>
    </row>
    <row r="205" spans="20:43" ht="15.75" customHeight="1" x14ac:dyDescent="0.25">
      <c r="AJ205" s="91"/>
      <c r="AK205" s="91"/>
      <c r="AL205" s="91"/>
      <c r="AM205" s="91"/>
      <c r="AN205" s="91"/>
      <c r="AO205" s="91"/>
      <c r="AP205" s="91"/>
      <c r="AQ205" s="91"/>
    </row>
    <row r="206" spans="20:43" ht="15.75" customHeight="1" x14ac:dyDescent="0.25">
      <c r="AJ206" s="91"/>
      <c r="AK206" s="91"/>
      <c r="AL206" s="91"/>
      <c r="AM206" s="91"/>
      <c r="AN206" s="91"/>
      <c r="AO206" s="91"/>
      <c r="AP206" s="91"/>
      <c r="AQ206" s="91"/>
    </row>
    <row r="207" spans="20:43" ht="15.75" customHeight="1" x14ac:dyDescent="0.25">
      <c r="AJ207" s="91"/>
      <c r="AK207" s="91"/>
      <c r="AL207" s="91"/>
      <c r="AM207" s="91"/>
      <c r="AN207" s="91"/>
      <c r="AO207" s="91"/>
      <c r="AP207" s="91"/>
      <c r="AQ207" s="91"/>
    </row>
    <row r="208" spans="20:43" ht="15.75" customHeight="1" x14ac:dyDescent="0.25">
      <c r="AJ208" s="91"/>
      <c r="AK208" s="91"/>
      <c r="AL208" s="91"/>
      <c r="AM208" s="91"/>
      <c r="AN208" s="91"/>
      <c r="AO208" s="91"/>
      <c r="AP208" s="91"/>
      <c r="AQ208" s="91"/>
    </row>
    <row r="209" spans="36:43" ht="15.75" customHeight="1" x14ac:dyDescent="0.25">
      <c r="AJ209" s="91"/>
      <c r="AK209" s="91"/>
      <c r="AL209" s="91"/>
      <c r="AM209" s="91"/>
      <c r="AN209" s="91"/>
      <c r="AO209" s="91"/>
      <c r="AP209" s="91"/>
      <c r="AQ209" s="91"/>
    </row>
    <row r="210" spans="36:43" ht="15.75" customHeight="1" x14ac:dyDescent="0.25">
      <c r="AJ210" s="91"/>
      <c r="AK210" s="91"/>
      <c r="AL210" s="91"/>
      <c r="AM210" s="91"/>
      <c r="AN210" s="91"/>
      <c r="AO210" s="91"/>
      <c r="AP210" s="91"/>
      <c r="AQ210" s="91"/>
    </row>
    <row r="211" spans="36:43" ht="15.75" customHeight="1" x14ac:dyDescent="0.25">
      <c r="AJ211" s="91"/>
      <c r="AK211" s="91"/>
      <c r="AL211" s="91"/>
      <c r="AM211" s="91"/>
      <c r="AN211" s="91"/>
      <c r="AO211" s="91"/>
      <c r="AP211" s="91"/>
      <c r="AQ211" s="91"/>
    </row>
    <row r="212" spans="36:43" ht="15.75" customHeight="1" x14ac:dyDescent="0.25">
      <c r="AJ212" s="91"/>
      <c r="AK212" s="91"/>
      <c r="AL212" s="91"/>
      <c r="AM212" s="91"/>
      <c r="AN212" s="91"/>
      <c r="AO212" s="91"/>
      <c r="AP212" s="91"/>
      <c r="AQ212" s="91"/>
    </row>
    <row r="213" spans="36:43" ht="15.75" customHeight="1" x14ac:dyDescent="0.25">
      <c r="AJ213" s="91"/>
      <c r="AK213" s="91"/>
      <c r="AL213" s="91"/>
      <c r="AM213" s="91"/>
      <c r="AN213" s="91"/>
      <c r="AO213" s="91"/>
      <c r="AP213" s="91"/>
      <c r="AQ213" s="91"/>
    </row>
    <row r="214" spans="36:43" ht="15.75" customHeight="1" x14ac:dyDescent="0.25">
      <c r="AJ214" s="91"/>
      <c r="AK214" s="91"/>
      <c r="AL214" s="91"/>
      <c r="AM214" s="91"/>
      <c r="AN214" s="91"/>
      <c r="AO214" s="91"/>
      <c r="AP214" s="91"/>
      <c r="AQ214" s="91"/>
    </row>
    <row r="215" spans="36:43" ht="15.75" customHeight="1" x14ac:dyDescent="0.25">
      <c r="AJ215" s="91"/>
      <c r="AK215" s="91"/>
      <c r="AL215" s="91"/>
      <c r="AM215" s="91"/>
      <c r="AN215" s="91"/>
      <c r="AO215" s="91"/>
      <c r="AP215" s="91"/>
      <c r="AQ215" s="91"/>
    </row>
    <row r="216" spans="36:43" ht="15.75" customHeight="1" x14ac:dyDescent="0.25">
      <c r="AJ216" s="91"/>
      <c r="AK216" s="91"/>
      <c r="AL216" s="91"/>
      <c r="AM216" s="91"/>
      <c r="AN216" s="91"/>
      <c r="AO216" s="91"/>
      <c r="AP216" s="91"/>
      <c r="AQ216" s="91"/>
    </row>
    <row r="217" spans="36:43" ht="15.75" customHeight="1" x14ac:dyDescent="0.25">
      <c r="AJ217" s="91"/>
      <c r="AK217" s="91"/>
      <c r="AL217" s="91"/>
      <c r="AM217" s="91"/>
      <c r="AN217" s="91"/>
      <c r="AO217" s="91"/>
      <c r="AP217" s="91"/>
      <c r="AQ217" s="91"/>
    </row>
    <row r="218" spans="36:43" ht="15.75" customHeight="1" x14ac:dyDescent="0.25">
      <c r="AJ218" s="91"/>
      <c r="AK218" s="91"/>
      <c r="AL218" s="91"/>
      <c r="AM218" s="91"/>
      <c r="AN218" s="91"/>
      <c r="AO218" s="91"/>
      <c r="AP218" s="91"/>
      <c r="AQ218" s="91"/>
    </row>
    <row r="219" spans="36:43" ht="15.75" customHeight="1" x14ac:dyDescent="0.25">
      <c r="AJ219" s="91"/>
      <c r="AK219" s="91"/>
      <c r="AL219" s="91"/>
      <c r="AM219" s="91"/>
      <c r="AN219" s="91"/>
      <c r="AO219" s="91"/>
      <c r="AP219" s="91"/>
      <c r="AQ219" s="91"/>
    </row>
    <row r="220" spans="36:43" ht="15.75" customHeight="1" x14ac:dyDescent="0.25">
      <c r="AJ220" s="91"/>
      <c r="AK220" s="91"/>
      <c r="AL220" s="91"/>
      <c r="AM220" s="91"/>
      <c r="AN220" s="91"/>
      <c r="AO220" s="91"/>
      <c r="AP220" s="91"/>
      <c r="AQ220" s="91"/>
    </row>
    <row r="221" spans="36:43" ht="15.75" customHeight="1" x14ac:dyDescent="0.25">
      <c r="AJ221" s="91"/>
      <c r="AK221" s="91"/>
      <c r="AL221" s="91"/>
      <c r="AM221" s="91"/>
      <c r="AN221" s="91"/>
      <c r="AO221" s="91"/>
      <c r="AP221" s="91"/>
      <c r="AQ221" s="91"/>
    </row>
    <row r="222" spans="36:43" ht="15.75" customHeight="1" x14ac:dyDescent="0.25">
      <c r="AJ222" s="91"/>
      <c r="AK222" s="91"/>
      <c r="AL222" s="91"/>
      <c r="AM222" s="91"/>
      <c r="AN222" s="91"/>
      <c r="AO222" s="91"/>
      <c r="AP222" s="91"/>
      <c r="AQ222" s="91"/>
    </row>
    <row r="223" spans="36:43" ht="15.75" customHeight="1" x14ac:dyDescent="0.25">
      <c r="AJ223" s="91"/>
      <c r="AK223" s="91"/>
      <c r="AL223" s="91"/>
      <c r="AM223" s="91"/>
      <c r="AN223" s="91"/>
      <c r="AO223" s="91"/>
      <c r="AP223" s="91"/>
      <c r="AQ223" s="91"/>
    </row>
    <row r="224" spans="36:43" ht="15.75" customHeight="1" x14ac:dyDescent="0.25">
      <c r="AJ224" s="91"/>
      <c r="AK224" s="91"/>
      <c r="AL224" s="91"/>
      <c r="AM224" s="91"/>
      <c r="AN224" s="91"/>
      <c r="AO224" s="91"/>
      <c r="AP224" s="91"/>
      <c r="AQ224" s="91"/>
    </row>
    <row r="225" spans="36:43" ht="15.75" customHeight="1" x14ac:dyDescent="0.25">
      <c r="AJ225" s="91"/>
      <c r="AK225" s="91"/>
      <c r="AL225" s="91"/>
      <c r="AM225" s="91"/>
      <c r="AN225" s="91"/>
      <c r="AO225" s="91"/>
      <c r="AP225" s="91"/>
      <c r="AQ225" s="91"/>
    </row>
    <row r="226" spans="36:43" ht="15.75" customHeight="1" x14ac:dyDescent="0.25">
      <c r="AJ226" s="91"/>
      <c r="AK226" s="91"/>
      <c r="AL226" s="91"/>
      <c r="AM226" s="91"/>
      <c r="AN226" s="91"/>
      <c r="AO226" s="91"/>
      <c r="AP226" s="91"/>
      <c r="AQ226" s="91"/>
    </row>
    <row r="227" spans="36:43" ht="15.75" customHeight="1" x14ac:dyDescent="0.25">
      <c r="AJ227" s="91"/>
      <c r="AK227" s="91"/>
      <c r="AL227" s="91"/>
      <c r="AM227" s="91"/>
      <c r="AN227" s="91"/>
      <c r="AO227" s="91"/>
      <c r="AP227" s="91"/>
      <c r="AQ227" s="91"/>
    </row>
    <row r="228" spans="36:43" ht="15.75" customHeight="1" x14ac:dyDescent="0.25">
      <c r="AJ228" s="91"/>
      <c r="AK228" s="91"/>
      <c r="AL228" s="91"/>
      <c r="AM228" s="91"/>
      <c r="AN228" s="91"/>
      <c r="AO228" s="91"/>
      <c r="AP228" s="91"/>
      <c r="AQ228" s="91"/>
    </row>
    <row r="229" spans="36:43" ht="15.75" customHeight="1" x14ac:dyDescent="0.25">
      <c r="AJ229" s="91"/>
      <c r="AK229" s="91"/>
      <c r="AL229" s="91"/>
      <c r="AM229" s="91"/>
      <c r="AN229" s="91"/>
      <c r="AO229" s="91"/>
      <c r="AP229" s="91"/>
      <c r="AQ229" s="91"/>
    </row>
    <row r="230" spans="36:43" ht="15.75" customHeight="1" x14ac:dyDescent="0.25">
      <c r="AJ230" s="91"/>
      <c r="AK230" s="91"/>
      <c r="AL230" s="91"/>
      <c r="AM230" s="91"/>
      <c r="AN230" s="91"/>
      <c r="AO230" s="91"/>
      <c r="AP230" s="91"/>
      <c r="AQ230" s="91"/>
    </row>
  </sheetData>
  <sortState xmlns:xlrd2="http://schemas.microsoft.com/office/spreadsheetml/2017/richdata2" ref="AA130:AB199">
    <sortCondition descending="1" ref="AB130:AB199"/>
  </sortState>
  <mergeCells count="18">
    <mergeCell ref="B78:C78"/>
    <mergeCell ref="J6:K6"/>
    <mergeCell ref="J7:K7"/>
    <mergeCell ref="B5:B7"/>
    <mergeCell ref="J5:K5"/>
    <mergeCell ref="C5:C7"/>
    <mergeCell ref="E6:E7"/>
    <mergeCell ref="D5:D7"/>
    <mergeCell ref="F5:F7"/>
    <mergeCell ref="G6:G7"/>
    <mergeCell ref="H5:H7"/>
    <mergeCell ref="I6:I7"/>
    <mergeCell ref="N6:O7"/>
    <mergeCell ref="U5:V5"/>
    <mergeCell ref="N5:Q5"/>
    <mergeCell ref="L5:M5"/>
    <mergeCell ref="L6:M7"/>
    <mergeCell ref="P6:Q7"/>
  </mergeCells>
  <phoneticPr fontId="0" type="noConversion"/>
  <printOptions horizontalCentered="1"/>
  <pageMargins left="0.78740157480314965" right="0.78740157480314965" top="0.78740157480314965" bottom="0.39370078740157483" header="0.23622047244094491" footer="0"/>
  <pageSetup paperSize="9" scale="51" fitToHeight="0" orientation="portrait" r:id="rId1"/>
  <headerFooter alignWithMargins="0"/>
  <rowBreaks count="1" manualBreakCount="1">
    <brk id="79" max="1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AI138"/>
  <sheetViews>
    <sheetView view="pageBreakPreview" zoomScale="90" zoomScaleNormal="70" zoomScaleSheetLayoutView="90" workbookViewId="0">
      <selection activeCell="T15" sqref="T15"/>
    </sheetView>
  </sheetViews>
  <sheetFormatPr baseColWidth="10" defaultRowHeight="13.5" x14ac:dyDescent="0.25"/>
  <cols>
    <col min="1" max="1" width="2.42578125" style="2" customWidth="1"/>
    <col min="2" max="2" width="7.42578125" style="2" customWidth="1"/>
    <col min="3" max="3" width="48.85546875" style="2" customWidth="1"/>
    <col min="4" max="4" width="14.28515625" style="2" customWidth="1"/>
    <col min="5" max="5" width="1.28515625" style="2" customWidth="1"/>
    <col min="6" max="6" width="16.42578125" style="2" customWidth="1"/>
    <col min="7" max="7" width="1.28515625" style="2" customWidth="1"/>
    <col min="8" max="8" width="14.28515625" style="2" customWidth="1"/>
    <col min="9" max="9" width="1.28515625" style="2" customWidth="1"/>
    <col min="10" max="10" width="11.85546875" style="2" customWidth="1"/>
    <col min="11" max="11" width="1.28515625" style="2" customWidth="1"/>
    <col min="12" max="12" width="15" style="2" customWidth="1"/>
    <col min="13" max="13" width="1.140625" style="2" customWidth="1"/>
    <col min="14" max="14" width="16.85546875" style="2" customWidth="1"/>
    <col min="15" max="15" width="1.42578125" style="2" customWidth="1"/>
    <col min="16" max="16" width="18.7109375" style="2" customWidth="1"/>
    <col min="17" max="17" width="1.42578125" style="2" customWidth="1"/>
    <col min="18" max="18" width="2.7109375" style="42" customWidth="1"/>
    <col min="19" max="19" width="40.85546875" style="42" bestFit="1" customWidth="1"/>
    <col min="20" max="20" width="13.5703125" style="42" customWidth="1"/>
    <col min="21" max="21" width="19.28515625" style="42" customWidth="1"/>
    <col min="22" max="22" width="30.140625" style="42" customWidth="1"/>
    <col min="23" max="23" width="48.7109375" style="42" customWidth="1"/>
    <col min="24" max="24" width="13.5703125" style="42" customWidth="1"/>
    <col min="25" max="25" width="9.42578125" style="42" customWidth="1"/>
    <col min="26" max="26" width="11.140625" style="42" customWidth="1"/>
    <col min="27" max="27" width="11" style="42" customWidth="1"/>
    <col min="28" max="28" width="5.5703125" style="42" customWidth="1"/>
    <col min="29" max="29" width="32.28515625" style="42" customWidth="1"/>
    <col min="30" max="30" width="11.5703125" style="42" customWidth="1"/>
    <col min="31" max="31" width="44.85546875" style="42" customWidth="1"/>
    <col min="32" max="32" width="33.42578125" style="42" bestFit="1" customWidth="1"/>
    <col min="33" max="33" width="8.5703125" style="42" bestFit="1" customWidth="1"/>
    <col min="34" max="34" width="12.5703125" style="2" bestFit="1" customWidth="1"/>
    <col min="35" max="16384" width="11.42578125" style="2"/>
  </cols>
  <sheetData>
    <row r="1" spans="1:35" ht="15.75" x14ac:dyDescent="0.25">
      <c r="A1" s="4"/>
      <c r="B1" s="90" t="s">
        <v>174</v>
      </c>
      <c r="C1" s="169"/>
      <c r="D1" s="169"/>
      <c r="E1" s="169"/>
      <c r="F1" s="169"/>
      <c r="G1" s="169"/>
      <c r="H1" s="169"/>
      <c r="I1" s="169"/>
      <c r="J1" s="4"/>
      <c r="K1" s="4"/>
      <c r="L1" s="4"/>
      <c r="M1" s="4"/>
      <c r="N1" s="170"/>
      <c r="O1" s="4"/>
      <c r="P1" s="4"/>
      <c r="Q1" s="4"/>
      <c r="R1" s="171"/>
    </row>
    <row r="2" spans="1:35" ht="9" customHeight="1" thickBot="1" x14ac:dyDescent="0.3">
      <c r="A2" s="4"/>
      <c r="B2" s="172"/>
      <c r="C2" s="88"/>
      <c r="D2" s="88"/>
      <c r="E2" s="88"/>
      <c r="F2" s="88"/>
      <c r="G2" s="88"/>
      <c r="H2" s="88"/>
      <c r="I2" s="88"/>
      <c r="J2" s="4"/>
      <c r="K2" s="4"/>
      <c r="L2" s="4"/>
      <c r="M2" s="4"/>
      <c r="N2" s="4"/>
      <c r="O2" s="4"/>
      <c r="P2" s="4"/>
      <c r="Q2" s="4"/>
      <c r="R2" s="171"/>
    </row>
    <row r="3" spans="1:35" ht="28.5" customHeight="1" x14ac:dyDescent="0.25">
      <c r="A3" s="4"/>
      <c r="B3" s="173" t="s">
        <v>19</v>
      </c>
      <c r="C3" s="92" t="s">
        <v>32</v>
      </c>
      <c r="D3" s="93" t="s">
        <v>178</v>
      </c>
      <c r="E3" s="174"/>
      <c r="F3" s="93" t="s">
        <v>179</v>
      </c>
      <c r="G3" s="174"/>
      <c r="H3" s="93" t="s">
        <v>177</v>
      </c>
      <c r="I3" s="174"/>
      <c r="J3" s="93" t="s">
        <v>180</v>
      </c>
      <c r="K3" s="174"/>
      <c r="L3" s="93" t="s">
        <v>302</v>
      </c>
      <c r="M3" s="174"/>
      <c r="N3" s="175" t="s">
        <v>108</v>
      </c>
      <c r="O3" s="176"/>
      <c r="P3" s="177"/>
      <c r="Q3" s="178"/>
      <c r="R3" s="179"/>
      <c r="T3" s="180">
        <v>2023</v>
      </c>
      <c r="U3" s="180"/>
      <c r="W3" s="248"/>
      <c r="X3" s="248"/>
      <c r="Y3" s="248"/>
      <c r="Z3" s="248"/>
      <c r="AA3" s="248"/>
    </row>
    <row r="4" spans="1:35" ht="28.5" customHeight="1" x14ac:dyDescent="0.25">
      <c r="A4" s="4"/>
      <c r="B4" s="181"/>
      <c r="C4" s="103"/>
      <c r="D4" s="104"/>
      <c r="E4" s="182"/>
      <c r="F4" s="104"/>
      <c r="G4" s="182"/>
      <c r="H4" s="104"/>
      <c r="I4" s="182"/>
      <c r="J4" s="104"/>
      <c r="K4" s="182"/>
      <c r="L4" s="104"/>
      <c r="M4" s="182"/>
      <c r="N4" s="183" t="s">
        <v>33</v>
      </c>
      <c r="O4" s="52"/>
      <c r="P4" s="183" t="s">
        <v>34</v>
      </c>
      <c r="Q4" s="184"/>
      <c r="R4" s="185"/>
      <c r="T4" s="168" t="s">
        <v>210</v>
      </c>
      <c r="U4" s="168" t="s">
        <v>211</v>
      </c>
      <c r="W4" s="248"/>
      <c r="X4" s="248" t="s">
        <v>240</v>
      </c>
      <c r="Y4" s="248" t="s">
        <v>241</v>
      </c>
      <c r="Z4" s="248" t="s">
        <v>242</v>
      </c>
      <c r="AA4" s="248"/>
    </row>
    <row r="5" spans="1:35" s="54" customFormat="1" ht="18.75" customHeight="1" x14ac:dyDescent="0.25">
      <c r="A5" s="51"/>
      <c r="B5" s="186">
        <v>1</v>
      </c>
      <c r="C5" s="123" t="s">
        <v>197</v>
      </c>
      <c r="D5" s="187">
        <f>+Y5+X5</f>
        <v>18</v>
      </c>
      <c r="E5" s="188"/>
      <c r="F5" s="187"/>
      <c r="G5" s="188"/>
      <c r="H5" s="187">
        <f>+D5+F5</f>
        <v>18</v>
      </c>
      <c r="I5" s="189"/>
      <c r="J5" s="190">
        <f>+T5</f>
        <v>21.519999999999989</v>
      </c>
      <c r="K5" s="191"/>
      <c r="L5" s="190">
        <f>+U5</f>
        <v>31.159418000000002</v>
      </c>
      <c r="M5" s="191"/>
      <c r="N5" s="190">
        <f>+J5/H5</f>
        <v>1.195555555555555</v>
      </c>
      <c r="O5" s="191"/>
      <c r="P5" s="190">
        <f t="shared" ref="P5:P19" si="0">+L5/H5</f>
        <v>1.7310787777777779</v>
      </c>
      <c r="Q5" s="192"/>
      <c r="R5" s="193"/>
      <c r="S5" s="42" t="s">
        <v>197</v>
      </c>
      <c r="T5" s="42">
        <v>21.519999999999989</v>
      </c>
      <c r="U5" s="42">
        <v>31.159418000000002</v>
      </c>
      <c r="V5" s="42" t="s">
        <v>202</v>
      </c>
      <c r="W5" s="249" t="s">
        <v>235</v>
      </c>
      <c r="X5" s="249"/>
      <c r="Y5" s="249">
        <v>18</v>
      </c>
      <c r="Z5" s="249"/>
      <c r="AA5" s="249">
        <v>18</v>
      </c>
      <c r="AB5" s="194"/>
      <c r="AC5" s="194"/>
      <c r="AD5" s="194"/>
      <c r="AE5" s="194"/>
      <c r="AF5" s="42"/>
      <c r="AG5" s="42"/>
      <c r="AH5" s="2"/>
    </row>
    <row r="6" spans="1:35" s="54" customFormat="1" ht="27" x14ac:dyDescent="0.25">
      <c r="A6" s="51"/>
      <c r="B6" s="186">
        <v>2</v>
      </c>
      <c r="C6" s="195" t="s">
        <v>198</v>
      </c>
      <c r="D6" s="187">
        <f t="shared" ref="D6:D19" si="1">+Y6+X6</f>
        <v>27</v>
      </c>
      <c r="E6" s="196"/>
      <c r="F6" s="187">
        <f>+Z6</f>
        <v>33</v>
      </c>
      <c r="G6" s="196"/>
      <c r="H6" s="187">
        <f t="shared" ref="H6:H19" si="2">+D6+F6</f>
        <v>60</v>
      </c>
      <c r="I6" s="197"/>
      <c r="J6" s="190">
        <f t="shared" ref="J6:J19" si="3">+T6</f>
        <v>0.6000000000000002</v>
      </c>
      <c r="K6" s="191"/>
      <c r="L6" s="190">
        <f t="shared" ref="L6:L19" si="4">+U6</f>
        <v>3.1379220000000005</v>
      </c>
      <c r="M6" s="191"/>
      <c r="N6" s="190">
        <f t="shared" ref="N6:N18" si="5">+J6/H6</f>
        <v>1.0000000000000004E-2</v>
      </c>
      <c r="O6" s="191"/>
      <c r="P6" s="190">
        <f t="shared" si="0"/>
        <v>5.229870000000001E-2</v>
      </c>
      <c r="Q6" s="192"/>
      <c r="R6" s="193"/>
      <c r="S6" s="42" t="s">
        <v>198</v>
      </c>
      <c r="T6" s="42">
        <v>0.6000000000000002</v>
      </c>
      <c r="U6" s="42">
        <v>3.1379220000000005</v>
      </c>
      <c r="V6" s="42" t="s">
        <v>87</v>
      </c>
      <c r="W6" s="249" t="s">
        <v>139</v>
      </c>
      <c r="X6" s="249">
        <v>20</v>
      </c>
      <c r="Y6" s="249">
        <v>7</v>
      </c>
      <c r="Z6" s="249">
        <v>33</v>
      </c>
      <c r="AA6" s="249">
        <v>60</v>
      </c>
      <c r="AB6" s="194"/>
      <c r="AC6" s="194"/>
      <c r="AD6" s="194"/>
      <c r="AE6" s="194"/>
      <c r="AF6" s="42"/>
      <c r="AG6" s="42"/>
      <c r="AH6" s="2"/>
    </row>
    <row r="7" spans="1:35" s="54" customFormat="1" ht="18.75" customHeight="1" x14ac:dyDescent="0.25">
      <c r="A7" s="51"/>
      <c r="B7" s="186">
        <v>3</v>
      </c>
      <c r="C7" s="123" t="s">
        <v>58</v>
      </c>
      <c r="D7" s="187">
        <f t="shared" si="1"/>
        <v>183</v>
      </c>
      <c r="E7" s="188"/>
      <c r="F7" s="187">
        <f>+Z7</f>
        <v>491</v>
      </c>
      <c r="G7" s="188"/>
      <c r="H7" s="187">
        <f t="shared" si="2"/>
        <v>674</v>
      </c>
      <c r="I7" s="189"/>
      <c r="J7" s="190">
        <f t="shared" si="3"/>
        <v>38.619999999999976</v>
      </c>
      <c r="K7" s="191"/>
      <c r="L7" s="190">
        <f t="shared" si="4"/>
        <v>230.73016299999998</v>
      </c>
      <c r="M7" s="191"/>
      <c r="N7" s="190">
        <f t="shared" si="5"/>
        <v>5.729970326409492E-2</v>
      </c>
      <c r="O7" s="191"/>
      <c r="P7" s="190">
        <f t="shared" si="0"/>
        <v>0.34232961869436196</v>
      </c>
      <c r="Q7" s="192"/>
      <c r="R7" s="193"/>
      <c r="S7" s="42" t="s">
        <v>58</v>
      </c>
      <c r="T7" s="42">
        <v>38.619999999999976</v>
      </c>
      <c r="U7" s="42">
        <v>230.73016299999998</v>
      </c>
      <c r="V7" s="42" t="s">
        <v>86</v>
      </c>
      <c r="W7" s="249" t="s">
        <v>58</v>
      </c>
      <c r="X7" s="249"/>
      <c r="Y7" s="249">
        <v>183</v>
      </c>
      <c r="Z7" s="249">
        <v>491</v>
      </c>
      <c r="AA7" s="249">
        <v>674</v>
      </c>
      <c r="AB7" s="194"/>
      <c r="AC7" s="194"/>
      <c r="AD7" s="194"/>
      <c r="AE7" s="194"/>
      <c r="AF7" s="194"/>
      <c r="AG7" s="194"/>
    </row>
    <row r="8" spans="1:35" s="54" customFormat="1" ht="18.75" customHeight="1" x14ac:dyDescent="0.25">
      <c r="A8" s="51"/>
      <c r="B8" s="186">
        <v>4</v>
      </c>
      <c r="C8" s="123" t="s">
        <v>59</v>
      </c>
      <c r="D8" s="198">
        <f t="shared" si="1"/>
        <v>437</v>
      </c>
      <c r="E8" s="196"/>
      <c r="F8" s="198"/>
      <c r="G8" s="196"/>
      <c r="H8" s="187">
        <f t="shared" si="2"/>
        <v>437</v>
      </c>
      <c r="I8" s="197"/>
      <c r="J8" s="190">
        <f t="shared" si="3"/>
        <v>183.19799999999955</v>
      </c>
      <c r="K8" s="191"/>
      <c r="L8" s="190">
        <f t="shared" si="4"/>
        <v>167.08661399999994</v>
      </c>
      <c r="M8" s="191"/>
      <c r="N8" s="190">
        <f t="shared" si="5"/>
        <v>0.41921739130434682</v>
      </c>
      <c r="O8" s="191"/>
      <c r="P8" s="190">
        <f t="shared" si="0"/>
        <v>0.38234923112128133</v>
      </c>
      <c r="Q8" s="192"/>
      <c r="R8" s="193"/>
      <c r="S8" s="42" t="s">
        <v>59</v>
      </c>
      <c r="T8" s="42">
        <v>183.19799999999955</v>
      </c>
      <c r="U8" s="42">
        <v>167.08661399999994</v>
      </c>
      <c r="V8" s="42" t="s">
        <v>12</v>
      </c>
      <c r="W8" s="249" t="s">
        <v>236</v>
      </c>
      <c r="X8" s="249">
        <v>25</v>
      </c>
      <c r="Y8" s="249">
        <v>412</v>
      </c>
      <c r="Z8" s="249"/>
      <c r="AA8" s="249">
        <v>437</v>
      </c>
      <c r="AB8" s="194"/>
      <c r="AC8" s="194"/>
      <c r="AD8" s="194"/>
      <c r="AE8" s="194"/>
      <c r="AF8" s="194"/>
      <c r="AG8" s="194"/>
    </row>
    <row r="9" spans="1:35" s="54" customFormat="1" ht="18.75" customHeight="1" x14ac:dyDescent="0.25">
      <c r="A9" s="51"/>
      <c r="B9" s="186">
        <v>5</v>
      </c>
      <c r="C9" s="123" t="s">
        <v>1</v>
      </c>
      <c r="D9" s="199">
        <f t="shared" si="1"/>
        <v>167</v>
      </c>
      <c r="E9" s="196"/>
      <c r="F9" s="199"/>
      <c r="G9" s="196"/>
      <c r="H9" s="187">
        <f t="shared" si="2"/>
        <v>167</v>
      </c>
      <c r="I9" s="197"/>
      <c r="J9" s="190">
        <f t="shared" si="3"/>
        <v>5.0250000000000004</v>
      </c>
      <c r="K9" s="191"/>
      <c r="L9" s="190">
        <f t="shared" si="4"/>
        <v>11.800831999999998</v>
      </c>
      <c r="M9" s="191"/>
      <c r="N9" s="190">
        <f t="shared" si="5"/>
        <v>3.0089820359281438E-2</v>
      </c>
      <c r="O9" s="191"/>
      <c r="P9" s="190">
        <f t="shared" si="0"/>
        <v>7.0663664670658669E-2</v>
      </c>
      <c r="Q9" s="192"/>
      <c r="R9" s="193"/>
      <c r="S9" s="42" t="s">
        <v>1</v>
      </c>
      <c r="T9" s="42">
        <v>5.0250000000000004</v>
      </c>
      <c r="U9" s="42">
        <v>11.800831999999998</v>
      </c>
      <c r="V9" s="42" t="s">
        <v>84</v>
      </c>
      <c r="W9" s="249" t="s">
        <v>1</v>
      </c>
      <c r="X9" s="249">
        <v>4</v>
      </c>
      <c r="Y9" s="249">
        <v>163</v>
      </c>
      <c r="Z9" s="249"/>
      <c r="AA9" s="249">
        <v>167</v>
      </c>
      <c r="AB9" s="194"/>
      <c r="AC9" s="194"/>
      <c r="AD9" s="194"/>
      <c r="AE9" s="194"/>
      <c r="AF9" s="194"/>
      <c r="AG9" s="194"/>
    </row>
    <row r="10" spans="1:35" s="54" customFormat="1" ht="18.75" customHeight="1" x14ac:dyDescent="0.25">
      <c r="A10" s="51"/>
      <c r="B10" s="186">
        <v>6</v>
      </c>
      <c r="C10" s="123" t="s">
        <v>2</v>
      </c>
      <c r="D10" s="187">
        <f t="shared" si="1"/>
        <v>271</v>
      </c>
      <c r="E10" s="196"/>
      <c r="F10" s="187"/>
      <c r="G10" s="196"/>
      <c r="H10" s="187">
        <f t="shared" si="2"/>
        <v>271</v>
      </c>
      <c r="I10" s="197"/>
      <c r="J10" s="190">
        <f t="shared" si="3"/>
        <v>18.480999999999987</v>
      </c>
      <c r="K10" s="191"/>
      <c r="L10" s="190">
        <f t="shared" si="4"/>
        <v>53.705122999999986</v>
      </c>
      <c r="M10" s="191"/>
      <c r="N10" s="190">
        <f t="shared" si="5"/>
        <v>6.8195571955719514E-2</v>
      </c>
      <c r="O10" s="191"/>
      <c r="P10" s="190">
        <f t="shared" si="0"/>
        <v>0.19817388560885604</v>
      </c>
      <c r="Q10" s="192"/>
      <c r="R10" s="193"/>
      <c r="S10" s="42" t="s">
        <v>2</v>
      </c>
      <c r="T10" s="42">
        <v>18.480999999999987</v>
      </c>
      <c r="U10" s="42">
        <v>53.705122999999986</v>
      </c>
      <c r="V10" s="42" t="s">
        <v>82</v>
      </c>
      <c r="W10" s="249" t="s">
        <v>2</v>
      </c>
      <c r="X10" s="249"/>
      <c r="Y10" s="249">
        <v>271</v>
      </c>
      <c r="Z10" s="249"/>
      <c r="AA10" s="249">
        <v>271</v>
      </c>
      <c r="AB10" s="194"/>
      <c r="AC10" s="194"/>
      <c r="AD10" s="194"/>
      <c r="AE10" s="194"/>
      <c r="AF10" s="194"/>
      <c r="AG10" s="194"/>
    </row>
    <row r="11" spans="1:35" s="54" customFormat="1" ht="18.75" customHeight="1" x14ac:dyDescent="0.25">
      <c r="A11" s="51"/>
      <c r="B11" s="186">
        <v>7</v>
      </c>
      <c r="C11" s="123" t="s">
        <v>3</v>
      </c>
      <c r="D11" s="198">
        <f t="shared" si="1"/>
        <v>115</v>
      </c>
      <c r="E11" s="196"/>
      <c r="F11" s="198">
        <f>+Z11</f>
        <v>221</v>
      </c>
      <c r="G11" s="196"/>
      <c r="H11" s="187">
        <f t="shared" si="2"/>
        <v>336</v>
      </c>
      <c r="I11" s="197"/>
      <c r="J11" s="190">
        <f t="shared" si="3"/>
        <v>4.6979999999999968</v>
      </c>
      <c r="K11" s="191"/>
      <c r="L11" s="190">
        <f t="shared" si="4"/>
        <v>9.8603240000000039</v>
      </c>
      <c r="M11" s="191"/>
      <c r="N11" s="190">
        <f t="shared" si="5"/>
        <v>1.3982142857142848E-2</v>
      </c>
      <c r="O11" s="191"/>
      <c r="P11" s="190">
        <f t="shared" si="0"/>
        <v>2.9346202380952393E-2</v>
      </c>
      <c r="Q11" s="192"/>
      <c r="R11" s="193"/>
      <c r="S11" s="42" t="s">
        <v>3</v>
      </c>
      <c r="T11" s="42">
        <v>4.6979999999999968</v>
      </c>
      <c r="U11" s="42">
        <v>9.8603240000000039</v>
      </c>
      <c r="V11" s="42" t="s">
        <v>88</v>
      </c>
      <c r="W11" s="249" t="s">
        <v>3</v>
      </c>
      <c r="X11" s="249">
        <v>7</v>
      </c>
      <c r="Y11" s="249">
        <v>108</v>
      </c>
      <c r="Z11" s="249">
        <v>221</v>
      </c>
      <c r="AA11" s="249">
        <v>336</v>
      </c>
      <c r="AB11" s="194"/>
      <c r="AC11" s="194"/>
      <c r="AD11" s="194"/>
      <c r="AE11" s="194"/>
      <c r="AF11" s="194"/>
      <c r="AG11" s="194"/>
    </row>
    <row r="12" spans="1:35" s="54" customFormat="1" ht="18.75" customHeight="1" x14ac:dyDescent="0.25">
      <c r="A12" s="51"/>
      <c r="B12" s="186">
        <v>8</v>
      </c>
      <c r="C12" s="200" t="s">
        <v>4</v>
      </c>
      <c r="D12" s="198">
        <f t="shared" si="1"/>
        <v>397</v>
      </c>
      <c r="E12" s="196"/>
      <c r="F12" s="198"/>
      <c r="G12" s="196"/>
      <c r="H12" s="187">
        <f t="shared" si="2"/>
        <v>397</v>
      </c>
      <c r="I12" s="197"/>
      <c r="J12" s="190">
        <f t="shared" si="3"/>
        <v>26.929999999999982</v>
      </c>
      <c r="K12" s="191"/>
      <c r="L12" s="190">
        <f t="shared" si="4"/>
        <v>94.038407000000021</v>
      </c>
      <c r="M12" s="191"/>
      <c r="N12" s="190">
        <f t="shared" si="5"/>
        <v>6.7833753148614562E-2</v>
      </c>
      <c r="O12" s="191"/>
      <c r="P12" s="190">
        <f t="shared" si="0"/>
        <v>0.2368725617128464</v>
      </c>
      <c r="Q12" s="192"/>
      <c r="R12" s="193"/>
      <c r="S12" s="42" t="s">
        <v>4</v>
      </c>
      <c r="T12" s="42">
        <v>26.929999999999982</v>
      </c>
      <c r="U12" s="42">
        <v>94.038407000000021</v>
      </c>
      <c r="V12" s="42" t="s">
        <v>13</v>
      </c>
      <c r="W12" s="249" t="s">
        <v>4</v>
      </c>
      <c r="X12" s="249">
        <v>34</v>
      </c>
      <c r="Y12" s="249">
        <v>363</v>
      </c>
      <c r="Z12" s="249"/>
      <c r="AA12" s="249">
        <v>397</v>
      </c>
      <c r="AB12" s="194"/>
      <c r="AC12" s="194"/>
      <c r="AD12" s="194"/>
      <c r="AE12" s="194"/>
      <c r="AF12" s="194"/>
      <c r="AG12" s="194"/>
    </row>
    <row r="13" spans="1:35" s="54" customFormat="1" ht="18.75" customHeight="1" x14ac:dyDescent="0.25">
      <c r="A13" s="51"/>
      <c r="B13" s="186">
        <v>9</v>
      </c>
      <c r="C13" s="201" t="s">
        <v>60</v>
      </c>
      <c r="D13" s="198">
        <f t="shared" si="1"/>
        <v>379</v>
      </c>
      <c r="E13" s="196"/>
      <c r="F13" s="198">
        <f>+Z13</f>
        <v>27</v>
      </c>
      <c r="G13" s="196"/>
      <c r="H13" s="187">
        <f t="shared" si="2"/>
        <v>406</v>
      </c>
      <c r="I13" s="197"/>
      <c r="J13" s="190">
        <f t="shared" si="3"/>
        <v>59.84800000000002</v>
      </c>
      <c r="K13" s="191"/>
      <c r="L13" s="190">
        <f t="shared" si="4"/>
        <v>391.43432799999994</v>
      </c>
      <c r="M13" s="191"/>
      <c r="N13" s="190">
        <f t="shared" si="5"/>
        <v>0.14740886699507394</v>
      </c>
      <c r="O13" s="191"/>
      <c r="P13" s="190">
        <f t="shared" si="0"/>
        <v>0.96412396059113281</v>
      </c>
      <c r="Q13" s="192"/>
      <c r="R13" s="193"/>
      <c r="S13" s="42" t="s">
        <v>60</v>
      </c>
      <c r="T13" s="42">
        <v>59.84800000000002</v>
      </c>
      <c r="U13" s="42">
        <v>391.43432799999994</v>
      </c>
      <c r="V13" s="42" t="s">
        <v>203</v>
      </c>
      <c r="W13" s="194" t="s">
        <v>237</v>
      </c>
      <c r="X13" s="194">
        <v>36</v>
      </c>
      <c r="Y13" s="194">
        <v>343</v>
      </c>
      <c r="Z13" s="194">
        <v>27</v>
      </c>
      <c r="AA13" s="194">
        <v>406</v>
      </c>
      <c r="AB13" s="194"/>
      <c r="AC13" s="194"/>
      <c r="AD13" s="194"/>
      <c r="AE13" s="194"/>
      <c r="AF13" s="194"/>
      <c r="AG13" s="194"/>
    </row>
    <row r="14" spans="1:35" s="54" customFormat="1" ht="18.75" customHeight="1" x14ac:dyDescent="0.25">
      <c r="A14" s="51"/>
      <c r="B14" s="186">
        <v>10</v>
      </c>
      <c r="C14" s="200" t="s">
        <v>5</v>
      </c>
      <c r="D14" s="198">
        <f t="shared" si="1"/>
        <v>400</v>
      </c>
      <c r="E14" s="196"/>
      <c r="F14" s="198"/>
      <c r="G14" s="196"/>
      <c r="H14" s="187">
        <f t="shared" si="2"/>
        <v>400</v>
      </c>
      <c r="I14" s="197"/>
      <c r="J14" s="190">
        <f t="shared" si="3"/>
        <v>8.4899999999999967</v>
      </c>
      <c r="K14" s="191"/>
      <c r="L14" s="190">
        <f t="shared" si="4"/>
        <v>16.351941999999998</v>
      </c>
      <c r="M14" s="191"/>
      <c r="N14" s="190">
        <f t="shared" si="5"/>
        <v>2.122499999999999E-2</v>
      </c>
      <c r="O14" s="191"/>
      <c r="P14" s="190">
        <f t="shared" si="0"/>
        <v>4.0879854999999993E-2</v>
      </c>
      <c r="Q14" s="192"/>
      <c r="R14" s="193"/>
      <c r="S14" s="42" t="s">
        <v>5</v>
      </c>
      <c r="T14" s="42">
        <v>8.4899999999999967</v>
      </c>
      <c r="U14" s="42">
        <v>16.351941999999998</v>
      </c>
      <c r="V14" s="42" t="s">
        <v>53</v>
      </c>
      <c r="W14" s="194" t="s">
        <v>5</v>
      </c>
      <c r="X14" s="194"/>
      <c r="Y14" s="194">
        <v>400</v>
      </c>
      <c r="Z14" s="194"/>
      <c r="AA14" s="194">
        <v>400</v>
      </c>
      <c r="AB14" s="194"/>
      <c r="AC14" s="194"/>
      <c r="AD14" s="194"/>
      <c r="AE14" s="194"/>
      <c r="AF14" s="194"/>
      <c r="AG14" s="194"/>
    </row>
    <row r="15" spans="1:35" s="54" customFormat="1" ht="18.75" customHeight="1" x14ac:dyDescent="0.25">
      <c r="A15" s="51"/>
      <c r="B15" s="186">
        <v>11</v>
      </c>
      <c r="C15" s="123" t="s">
        <v>199</v>
      </c>
      <c r="D15" s="198">
        <f t="shared" si="1"/>
        <v>15</v>
      </c>
      <c r="E15" s="196"/>
      <c r="F15" s="198">
        <f>+Z15</f>
        <v>11</v>
      </c>
      <c r="G15" s="196"/>
      <c r="H15" s="187">
        <f t="shared" si="2"/>
        <v>26</v>
      </c>
      <c r="I15" s="197"/>
      <c r="J15" s="190">
        <f t="shared" si="3"/>
        <v>1.903999999999999</v>
      </c>
      <c r="K15" s="191"/>
      <c r="L15" s="190">
        <f t="shared" si="4"/>
        <v>4.1465970000000008</v>
      </c>
      <c r="M15" s="191"/>
      <c r="N15" s="190">
        <f t="shared" si="5"/>
        <v>7.3230769230769197E-2</v>
      </c>
      <c r="O15" s="191"/>
      <c r="P15" s="190">
        <f t="shared" si="0"/>
        <v>0.15948450000000003</v>
      </c>
      <c r="Q15" s="192"/>
      <c r="R15" s="193"/>
      <c r="S15" s="42" t="s">
        <v>199</v>
      </c>
      <c r="T15" s="42">
        <v>1.903999999999999</v>
      </c>
      <c r="U15" s="42">
        <v>4.1465970000000008</v>
      </c>
      <c r="V15" s="42" t="s">
        <v>79</v>
      </c>
      <c r="W15" s="194" t="s">
        <v>199</v>
      </c>
      <c r="X15" s="194"/>
      <c r="Y15" s="194">
        <v>15</v>
      </c>
      <c r="Z15" s="194">
        <v>11</v>
      </c>
      <c r="AA15" s="194">
        <v>26</v>
      </c>
      <c r="AB15" s="194"/>
      <c r="AC15" s="194"/>
      <c r="AD15" s="194"/>
      <c r="AE15" s="194"/>
      <c r="AF15" s="194"/>
      <c r="AG15" s="194"/>
    </row>
    <row r="16" spans="1:35" s="54" customFormat="1" ht="18.75" customHeight="1" x14ac:dyDescent="0.25">
      <c r="A16" s="51"/>
      <c r="B16" s="186">
        <v>12</v>
      </c>
      <c r="C16" s="123" t="s">
        <v>168</v>
      </c>
      <c r="D16" s="198">
        <f t="shared" si="1"/>
        <v>671</v>
      </c>
      <c r="E16" s="188"/>
      <c r="F16" s="198">
        <f>+Z16</f>
        <v>8140</v>
      </c>
      <c r="G16" s="188"/>
      <c r="H16" s="187">
        <f t="shared" si="2"/>
        <v>8811</v>
      </c>
      <c r="I16" s="189"/>
      <c r="J16" s="190">
        <f t="shared" si="3"/>
        <v>4.629999999999999</v>
      </c>
      <c r="K16" s="191"/>
      <c r="L16" s="190">
        <f t="shared" si="4"/>
        <v>6.8452679999999946</v>
      </c>
      <c r="M16" s="191"/>
      <c r="N16" s="190">
        <f t="shared" si="5"/>
        <v>5.2547951424355911E-4</v>
      </c>
      <c r="O16" s="191"/>
      <c r="P16" s="190">
        <f t="shared" si="0"/>
        <v>7.7690023833843999E-4</v>
      </c>
      <c r="Q16" s="192"/>
      <c r="R16" s="193"/>
      <c r="S16" s="42" t="s">
        <v>168</v>
      </c>
      <c r="T16" s="42">
        <v>4.629999999999999</v>
      </c>
      <c r="U16" s="42">
        <v>6.8452679999999946</v>
      </c>
      <c r="V16" s="42" t="s">
        <v>205</v>
      </c>
      <c r="W16" s="42" t="s">
        <v>134</v>
      </c>
      <c r="X16" s="42">
        <v>148</v>
      </c>
      <c r="Y16" s="42">
        <v>523</v>
      </c>
      <c r="Z16" s="42">
        <v>8140</v>
      </c>
      <c r="AA16" s="194">
        <v>8811</v>
      </c>
      <c r="AB16" s="42"/>
      <c r="AC16" s="194"/>
      <c r="AD16" s="194"/>
      <c r="AE16" s="42"/>
      <c r="AF16" s="42"/>
      <c r="AG16" s="42"/>
      <c r="AH16" s="2"/>
      <c r="AI16" s="2"/>
    </row>
    <row r="17" spans="1:35" s="54" customFormat="1" ht="18.75" customHeight="1" x14ac:dyDescent="0.25">
      <c r="A17" s="51"/>
      <c r="B17" s="186">
        <v>13</v>
      </c>
      <c r="C17" s="123" t="s">
        <v>138</v>
      </c>
      <c r="D17" s="198">
        <f t="shared" si="1"/>
        <v>751</v>
      </c>
      <c r="E17" s="196"/>
      <c r="F17" s="198">
        <f>+Z17</f>
        <v>18</v>
      </c>
      <c r="G17" s="196"/>
      <c r="H17" s="187">
        <f t="shared" si="2"/>
        <v>769</v>
      </c>
      <c r="I17" s="197"/>
      <c r="J17" s="190">
        <f t="shared" si="3"/>
        <v>11.264999999999992</v>
      </c>
      <c r="K17" s="191"/>
      <c r="L17" s="190">
        <f t="shared" si="4"/>
        <v>41.160665999999999</v>
      </c>
      <c r="M17" s="191"/>
      <c r="N17" s="190">
        <f t="shared" si="5"/>
        <v>1.4648894668400509E-2</v>
      </c>
      <c r="O17" s="191"/>
      <c r="P17" s="190">
        <f t="shared" si="0"/>
        <v>5.3524923276983091E-2</v>
      </c>
      <c r="Q17" s="192"/>
      <c r="R17" s="193"/>
      <c r="S17" s="42" t="s">
        <v>138</v>
      </c>
      <c r="T17" s="42">
        <v>11.264999999999992</v>
      </c>
      <c r="U17" s="42">
        <v>41.160665999999999</v>
      </c>
      <c r="V17" s="42" t="s">
        <v>207</v>
      </c>
      <c r="W17" s="42" t="s">
        <v>138</v>
      </c>
      <c r="X17" s="42">
        <v>5</v>
      </c>
      <c r="Y17" s="42">
        <v>746</v>
      </c>
      <c r="Z17" s="42">
        <v>18</v>
      </c>
      <c r="AA17" s="194">
        <v>769</v>
      </c>
      <c r="AB17" s="42"/>
      <c r="AC17" s="194"/>
      <c r="AD17" s="194"/>
      <c r="AE17" s="42"/>
      <c r="AF17" s="42"/>
      <c r="AG17" s="42"/>
      <c r="AH17" s="2"/>
      <c r="AI17" s="2"/>
    </row>
    <row r="18" spans="1:35" s="54" customFormat="1" ht="18.75" customHeight="1" x14ac:dyDescent="0.25">
      <c r="A18" s="51"/>
      <c r="B18" s="186">
        <v>14</v>
      </c>
      <c r="C18" s="123" t="s">
        <v>70</v>
      </c>
      <c r="D18" s="198">
        <f t="shared" si="1"/>
        <v>65</v>
      </c>
      <c r="E18" s="188"/>
      <c r="F18" s="198"/>
      <c r="G18" s="188"/>
      <c r="H18" s="187">
        <f t="shared" si="2"/>
        <v>65</v>
      </c>
      <c r="I18" s="197"/>
      <c r="J18" s="190">
        <f t="shared" si="3"/>
        <v>8.4699999999999989</v>
      </c>
      <c r="K18" s="191"/>
      <c r="L18" s="190">
        <f t="shared" si="4"/>
        <v>7.8012369960548336</v>
      </c>
      <c r="M18" s="191"/>
      <c r="N18" s="190">
        <f t="shared" si="5"/>
        <v>0.13030769230769229</v>
      </c>
      <c r="O18" s="191"/>
      <c r="P18" s="190">
        <f t="shared" si="0"/>
        <v>0.1200190307085359</v>
      </c>
      <c r="Q18" s="192"/>
      <c r="R18" s="193"/>
      <c r="S18" s="42" t="s">
        <v>70</v>
      </c>
      <c r="T18" s="42">
        <v>8.4699999999999989</v>
      </c>
      <c r="U18" s="42">
        <v>7.8012369960548336</v>
      </c>
      <c r="V18" s="42" t="s">
        <v>90</v>
      </c>
      <c r="W18" s="42" t="s">
        <v>249</v>
      </c>
      <c r="X18" s="42"/>
      <c r="Y18" s="42">
        <v>65</v>
      </c>
      <c r="Z18" s="42"/>
      <c r="AA18" s="194">
        <v>65</v>
      </c>
      <c r="AB18" s="42"/>
      <c r="AC18" s="194"/>
      <c r="AD18" s="194"/>
      <c r="AE18" s="42"/>
      <c r="AF18" s="42"/>
      <c r="AG18" s="42"/>
      <c r="AH18" s="2"/>
      <c r="AI18" s="2"/>
    </row>
    <row r="19" spans="1:35" s="54" customFormat="1" ht="18.75" customHeight="1" thickBot="1" x14ac:dyDescent="0.3">
      <c r="A19" s="51"/>
      <c r="B19" s="186">
        <v>15</v>
      </c>
      <c r="C19" s="64" t="s">
        <v>140</v>
      </c>
      <c r="D19" s="198">
        <f t="shared" si="1"/>
        <v>210</v>
      </c>
      <c r="E19" s="188"/>
      <c r="F19" s="198"/>
      <c r="G19" s="188"/>
      <c r="H19" s="187">
        <f t="shared" si="2"/>
        <v>210</v>
      </c>
      <c r="I19" s="197"/>
      <c r="J19" s="190">
        <f t="shared" si="3"/>
        <v>11.208000000000004</v>
      </c>
      <c r="K19" s="191"/>
      <c r="L19" s="190">
        <f t="shared" si="4"/>
        <v>3.3101859999999999</v>
      </c>
      <c r="M19" s="191"/>
      <c r="N19" s="190">
        <f>+J19/H19</f>
        <v>5.337142857142859E-2</v>
      </c>
      <c r="O19" s="191"/>
      <c r="P19" s="190">
        <f t="shared" si="0"/>
        <v>1.5762790476190475E-2</v>
      </c>
      <c r="Q19" s="202"/>
      <c r="R19" s="193"/>
      <c r="S19" s="42" t="s">
        <v>140</v>
      </c>
      <c r="T19" s="42">
        <v>11.208000000000004</v>
      </c>
      <c r="U19" s="42">
        <v>3.3101859999999999</v>
      </c>
      <c r="V19" s="42" t="s">
        <v>81</v>
      </c>
      <c r="W19" s="42" t="s">
        <v>140</v>
      </c>
      <c r="X19" s="42">
        <v>6</v>
      </c>
      <c r="Y19" s="42">
        <v>204</v>
      </c>
      <c r="Z19" s="42"/>
      <c r="AA19" s="194">
        <v>210</v>
      </c>
      <c r="AB19" s="42"/>
      <c r="AC19" s="194"/>
      <c r="AD19" s="194"/>
      <c r="AE19" s="42"/>
      <c r="AF19" s="42"/>
      <c r="AG19" s="42"/>
      <c r="AH19" s="2"/>
      <c r="AI19" s="2"/>
    </row>
    <row r="20" spans="1:35" s="54" customFormat="1" ht="18.75" customHeight="1" thickTop="1" thickBot="1" x14ac:dyDescent="0.25">
      <c r="A20" s="51"/>
      <c r="B20" s="203" t="s">
        <v>9</v>
      </c>
      <c r="C20" s="204"/>
      <c r="D20" s="205">
        <f>SUM(D5:D19)</f>
        <v>4106</v>
      </c>
      <c r="E20" s="206"/>
      <c r="F20" s="205">
        <f>SUM(F5:F19)</f>
        <v>8941</v>
      </c>
      <c r="G20" s="206"/>
      <c r="H20" s="205">
        <f>SUM(H5:H19)</f>
        <v>13047</v>
      </c>
      <c r="I20" s="207"/>
      <c r="J20" s="208">
        <f>SUM(J5:J19)</f>
        <v>404.88699999999955</v>
      </c>
      <c r="K20" s="209"/>
      <c r="L20" s="208">
        <f>SUM(L5:L19)</f>
        <v>1072.5690269960546</v>
      </c>
      <c r="M20" s="209"/>
      <c r="N20" s="208">
        <f>J20/H20</f>
        <v>3.1032957768069254E-2</v>
      </c>
      <c r="O20" s="209"/>
      <c r="P20" s="208">
        <f>L20/J20</f>
        <v>2.6490577049795521</v>
      </c>
      <c r="Q20" s="210"/>
      <c r="R20" s="211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</row>
    <row r="21" spans="1:35" s="54" customFormat="1" ht="13.5" customHeight="1" x14ac:dyDescent="0.2">
      <c r="A21" s="51"/>
      <c r="B21" s="212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213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4"/>
      <c r="AD21" s="194"/>
    </row>
    <row r="22" spans="1:35" ht="8.25" customHeight="1" x14ac:dyDescent="0.25">
      <c r="A22" s="4"/>
      <c r="B22" s="214"/>
      <c r="C22" s="4"/>
      <c r="D22" s="4"/>
      <c r="E22" s="4"/>
      <c r="F22" s="4"/>
      <c r="G22" s="4"/>
      <c r="H22" s="4"/>
      <c r="I22" s="4"/>
      <c r="J22" s="4"/>
      <c r="K22" s="4"/>
      <c r="L22" s="4" t="s">
        <v>14</v>
      </c>
      <c r="M22" s="4"/>
      <c r="N22" s="4"/>
      <c r="O22" s="4"/>
      <c r="P22" s="4"/>
      <c r="Q22" s="4"/>
      <c r="R22" s="171"/>
    </row>
    <row r="23" spans="1:35" ht="14.25" x14ac:dyDescent="0.3">
      <c r="A23" s="4"/>
      <c r="B23" s="215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171"/>
      <c r="U23" s="160" t="s">
        <v>110</v>
      </c>
      <c r="V23" s="160" t="s">
        <v>111</v>
      </c>
    </row>
    <row r="24" spans="1:35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171"/>
      <c r="U24" s="42" t="s">
        <v>205</v>
      </c>
      <c r="V24" s="42">
        <v>8008</v>
      </c>
      <c r="W24" s="47">
        <f t="shared" ref="W24:W38" si="6">+V24/$V$41</f>
        <v>0.56834634492547909</v>
      </c>
      <c r="AB24" s="42" t="s">
        <v>205</v>
      </c>
      <c r="AC24" s="42" t="s">
        <v>134</v>
      </c>
      <c r="AD24" s="42">
        <v>8008</v>
      </c>
    </row>
    <row r="25" spans="1:35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216"/>
      <c r="O25" s="4"/>
      <c r="P25" s="4"/>
      <c r="Q25" s="4"/>
      <c r="R25" s="171"/>
      <c r="U25" s="42" t="s">
        <v>13</v>
      </c>
      <c r="V25" s="42">
        <v>2261</v>
      </c>
      <c r="W25" s="47">
        <f t="shared" si="6"/>
        <v>0.16046841731724629</v>
      </c>
      <c r="AB25" s="42" t="s">
        <v>13</v>
      </c>
      <c r="AC25" s="42" t="s">
        <v>4</v>
      </c>
      <c r="AD25" s="42">
        <v>2261</v>
      </c>
    </row>
    <row r="26" spans="1:35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171"/>
      <c r="U26" s="42" t="s">
        <v>207</v>
      </c>
      <c r="V26" s="42">
        <v>769</v>
      </c>
      <c r="W26" s="47">
        <f t="shared" si="6"/>
        <v>5.4577714691270401E-2</v>
      </c>
      <c r="AB26" s="42" t="s">
        <v>207</v>
      </c>
      <c r="AC26" s="42" t="s">
        <v>138</v>
      </c>
      <c r="AD26" s="42">
        <v>769</v>
      </c>
    </row>
    <row r="27" spans="1:35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171"/>
      <c r="U27" s="42" t="s">
        <v>86</v>
      </c>
      <c r="V27" s="42">
        <v>674</v>
      </c>
      <c r="W27" s="47">
        <f t="shared" si="6"/>
        <v>4.7835344215755853E-2</v>
      </c>
      <c r="AB27" s="42" t="s">
        <v>86</v>
      </c>
      <c r="AC27" s="42" t="s">
        <v>58</v>
      </c>
      <c r="AD27" s="42">
        <v>674</v>
      </c>
    </row>
    <row r="28" spans="1:35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171"/>
      <c r="U28" s="42" t="s">
        <v>12</v>
      </c>
      <c r="V28" s="42">
        <v>437</v>
      </c>
      <c r="W28" s="47">
        <f t="shared" si="6"/>
        <v>3.1014904187366927E-2</v>
      </c>
      <c r="AB28" s="42" t="s">
        <v>12</v>
      </c>
      <c r="AC28" s="42" t="s">
        <v>236</v>
      </c>
      <c r="AD28" s="42">
        <v>437</v>
      </c>
    </row>
    <row r="29" spans="1:35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171"/>
      <c r="U29" s="42" t="s">
        <v>203</v>
      </c>
      <c r="V29" s="42">
        <v>406</v>
      </c>
      <c r="W29" s="47">
        <f t="shared" si="6"/>
        <v>2.8814762242725337E-2</v>
      </c>
      <c r="AB29" s="42" t="s">
        <v>203</v>
      </c>
      <c r="AC29" s="42" t="s">
        <v>237</v>
      </c>
      <c r="AD29" s="42">
        <v>406</v>
      </c>
      <c r="AE29" s="194" t="s">
        <v>238</v>
      </c>
      <c r="AF29" s="194"/>
      <c r="AG29" s="194">
        <v>151</v>
      </c>
      <c r="AH29" s="54"/>
      <c r="AI29" s="54">
        <v>151</v>
      </c>
    </row>
    <row r="30" spans="1:35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171"/>
      <c r="U30" s="42" t="s">
        <v>53</v>
      </c>
      <c r="V30" s="42">
        <v>400</v>
      </c>
      <c r="W30" s="47">
        <f t="shared" si="6"/>
        <v>2.8388928317955996E-2</v>
      </c>
      <c r="AB30" s="42" t="s">
        <v>53</v>
      </c>
      <c r="AC30" s="42" t="s">
        <v>5</v>
      </c>
      <c r="AD30" s="42">
        <v>400</v>
      </c>
      <c r="AE30" s="194" t="s">
        <v>155</v>
      </c>
      <c r="AF30" s="194">
        <v>3</v>
      </c>
      <c r="AG30" s="194">
        <v>3</v>
      </c>
      <c r="AH30" s="54">
        <v>4</v>
      </c>
      <c r="AI30" s="54">
        <v>10</v>
      </c>
    </row>
    <row r="31" spans="1:35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171"/>
      <c r="U31" s="42" t="s">
        <v>88</v>
      </c>
      <c r="V31" s="42">
        <v>336</v>
      </c>
      <c r="W31" s="47">
        <f t="shared" si="6"/>
        <v>2.3846699787083037E-2</v>
      </c>
      <c r="AB31" s="42" t="s">
        <v>88</v>
      </c>
      <c r="AC31" s="42" t="s">
        <v>3</v>
      </c>
      <c r="AD31" s="42">
        <v>336</v>
      </c>
      <c r="AE31" s="194" t="s">
        <v>22</v>
      </c>
      <c r="AF31" s="194"/>
      <c r="AG31" s="194">
        <v>52</v>
      </c>
      <c r="AH31" s="54"/>
      <c r="AI31" s="54">
        <v>52</v>
      </c>
    </row>
    <row r="32" spans="1:35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171"/>
      <c r="U32" s="42" t="s">
        <v>82</v>
      </c>
      <c r="V32" s="42">
        <v>271</v>
      </c>
      <c r="W32" s="47">
        <f t="shared" si="6"/>
        <v>1.9233498935415188E-2</v>
      </c>
      <c r="AB32" s="42" t="s">
        <v>82</v>
      </c>
      <c r="AC32" s="42" t="s">
        <v>2</v>
      </c>
      <c r="AD32" s="42">
        <v>271</v>
      </c>
      <c r="AE32" s="194" t="s">
        <v>51</v>
      </c>
      <c r="AF32" s="194">
        <v>53</v>
      </c>
      <c r="AG32" s="194">
        <v>23</v>
      </c>
      <c r="AH32" s="54">
        <v>49</v>
      </c>
      <c r="AI32" s="54">
        <v>125</v>
      </c>
    </row>
    <row r="33" spans="1:35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171"/>
      <c r="U33" s="42" t="s">
        <v>81</v>
      </c>
      <c r="V33" s="42">
        <v>218</v>
      </c>
      <c r="W33" s="47">
        <f t="shared" si="6"/>
        <v>1.5471965933286019E-2</v>
      </c>
      <c r="AB33" s="42" t="s">
        <v>81</v>
      </c>
      <c r="AC33" s="42" t="s">
        <v>140</v>
      </c>
      <c r="AD33" s="42">
        <v>218</v>
      </c>
      <c r="AE33" s="194" t="s">
        <v>52</v>
      </c>
      <c r="AF33" s="194">
        <v>17</v>
      </c>
      <c r="AG33" s="194">
        <v>40</v>
      </c>
      <c r="AH33" s="54"/>
      <c r="AI33" s="54">
        <v>57</v>
      </c>
    </row>
    <row r="34" spans="1:35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171"/>
      <c r="U34" s="42" t="s">
        <v>84</v>
      </c>
      <c r="V34" s="42">
        <v>178</v>
      </c>
      <c r="W34" s="47">
        <f t="shared" si="6"/>
        <v>1.2633073101490418E-2</v>
      </c>
      <c r="AB34" s="42" t="s">
        <v>84</v>
      </c>
      <c r="AC34" s="42" t="s">
        <v>1</v>
      </c>
      <c r="AD34" s="42">
        <v>178</v>
      </c>
      <c r="AE34" s="42" t="s">
        <v>76</v>
      </c>
      <c r="AF34" s="42">
        <v>38</v>
      </c>
      <c r="AG34" s="42">
        <v>776</v>
      </c>
      <c r="AH34" s="2">
        <v>3414</v>
      </c>
      <c r="AI34" s="2">
        <v>4228</v>
      </c>
    </row>
    <row r="35" spans="1:35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171"/>
      <c r="U35" s="42" t="s">
        <v>90</v>
      </c>
      <c r="V35" s="42">
        <v>65</v>
      </c>
      <c r="W35" s="47">
        <f t="shared" si="6"/>
        <v>4.6132008516678496E-3</v>
      </c>
      <c r="AB35" s="42" t="s">
        <v>90</v>
      </c>
      <c r="AC35" s="42" t="s">
        <v>249</v>
      </c>
      <c r="AD35" s="42">
        <v>65</v>
      </c>
      <c r="AE35" s="42" t="s">
        <v>23</v>
      </c>
      <c r="AF35" s="42">
        <v>2</v>
      </c>
      <c r="AG35" s="42">
        <v>15</v>
      </c>
      <c r="AH35" s="2">
        <v>8</v>
      </c>
      <c r="AI35" s="2">
        <v>25</v>
      </c>
    </row>
    <row r="36" spans="1:35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171"/>
      <c r="U36" s="42" t="s">
        <v>79</v>
      </c>
      <c r="V36" s="42">
        <v>29</v>
      </c>
      <c r="W36" s="47">
        <f t="shared" si="6"/>
        <v>2.0581973030518097E-3</v>
      </c>
      <c r="AB36" s="42" t="s">
        <v>79</v>
      </c>
      <c r="AC36" s="42" t="s">
        <v>199</v>
      </c>
      <c r="AD36" s="42">
        <v>29</v>
      </c>
    </row>
    <row r="37" spans="1:35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171"/>
      <c r="U37" s="42" t="s">
        <v>87</v>
      </c>
      <c r="V37" s="42">
        <v>20</v>
      </c>
      <c r="W37" s="47">
        <f t="shared" si="6"/>
        <v>1.4194464158977999E-3</v>
      </c>
      <c r="AB37" s="42" t="s">
        <v>87</v>
      </c>
      <c r="AC37" s="42" t="s">
        <v>139</v>
      </c>
      <c r="AD37" s="42">
        <v>20</v>
      </c>
    </row>
    <row r="38" spans="1:35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171"/>
      <c r="U38" s="42" t="s">
        <v>202</v>
      </c>
      <c r="V38" s="42">
        <v>18</v>
      </c>
      <c r="W38" s="47">
        <f t="shared" si="6"/>
        <v>1.2775017743080199E-3</v>
      </c>
      <c r="AB38" s="42" t="s">
        <v>202</v>
      </c>
      <c r="AC38" s="42" t="s">
        <v>235</v>
      </c>
      <c r="AD38" s="42">
        <v>18</v>
      </c>
      <c r="AE38" s="194" t="s">
        <v>6</v>
      </c>
      <c r="AF38" s="194"/>
      <c r="AG38" s="194">
        <v>7</v>
      </c>
      <c r="AH38" s="54"/>
      <c r="AI38" s="54">
        <v>7</v>
      </c>
    </row>
    <row r="39" spans="1:35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171"/>
      <c r="W39" s="47"/>
    </row>
    <row r="40" spans="1:35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171"/>
    </row>
    <row r="41" spans="1:35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171"/>
      <c r="V41" s="137">
        <f>SUM(V24:V39)</f>
        <v>14090</v>
      </c>
    </row>
    <row r="42" spans="1:35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171"/>
    </row>
    <row r="43" spans="1:35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171"/>
    </row>
    <row r="44" spans="1:35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171"/>
    </row>
    <row r="45" spans="1:35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171"/>
    </row>
    <row r="46" spans="1:35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171"/>
    </row>
    <row r="47" spans="1:35" ht="17.25" x14ac:dyDescent="0.3">
      <c r="A47" s="217" t="s">
        <v>175</v>
      </c>
      <c r="C47" s="218"/>
      <c r="D47" s="219"/>
      <c r="E47" s="219"/>
      <c r="F47" s="219"/>
      <c r="G47" s="219"/>
      <c r="H47" s="219"/>
      <c r="I47" s="219"/>
      <c r="J47" s="4"/>
      <c r="K47" s="4"/>
      <c r="L47" s="4"/>
      <c r="M47" s="4"/>
      <c r="N47" s="4"/>
      <c r="O47" s="4"/>
      <c r="P47" s="4"/>
      <c r="Q47" s="4"/>
      <c r="R47" s="171"/>
    </row>
    <row r="48" spans="1:35" ht="18.75" thickBot="1" x14ac:dyDescent="0.3">
      <c r="A48" s="4"/>
      <c r="B48" s="89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171"/>
    </row>
    <row r="49" spans="1:33" ht="49.5" customHeight="1" x14ac:dyDescent="0.25">
      <c r="A49" s="4"/>
      <c r="B49" s="220" t="s">
        <v>19</v>
      </c>
      <c r="C49" s="221" t="s">
        <v>35</v>
      </c>
      <c r="D49" s="222" t="s">
        <v>135</v>
      </c>
      <c r="E49" s="223"/>
      <c r="F49" s="222" t="s">
        <v>136</v>
      </c>
      <c r="G49" s="223"/>
      <c r="H49" s="222" t="s">
        <v>137</v>
      </c>
      <c r="I49" s="223"/>
      <c r="J49" s="222" t="s">
        <v>30</v>
      </c>
      <c r="K49" s="223"/>
      <c r="L49" s="222" t="s">
        <v>109</v>
      </c>
      <c r="M49" s="224"/>
      <c r="N49" s="8"/>
      <c r="O49" s="4"/>
      <c r="P49" s="4"/>
      <c r="Q49" s="4"/>
      <c r="R49" s="171"/>
      <c r="T49" s="42">
        <v>2022</v>
      </c>
    </row>
    <row r="50" spans="1:33" s="54" customFormat="1" ht="18" customHeight="1" x14ac:dyDescent="0.2">
      <c r="A50" s="51"/>
      <c r="B50" s="225">
        <v>1</v>
      </c>
      <c r="C50" s="226" t="s">
        <v>233</v>
      </c>
      <c r="D50" s="227"/>
      <c r="E50" s="228"/>
      <c r="F50" s="227">
        <v>102</v>
      </c>
      <c r="G50" s="228"/>
      <c r="H50" s="227">
        <f>+D50+F50</f>
        <v>102</v>
      </c>
      <c r="I50" s="228"/>
      <c r="J50" s="229">
        <v>947.92000000000007</v>
      </c>
      <c r="K50" s="228"/>
      <c r="L50" s="230">
        <f>J50/H50</f>
        <v>9.2933333333333348</v>
      </c>
      <c r="M50" s="231"/>
      <c r="N50" s="232"/>
      <c r="O50" s="64"/>
      <c r="P50" s="64"/>
      <c r="Q50" s="64"/>
      <c r="R50" s="233"/>
      <c r="S50" s="194" t="s">
        <v>233</v>
      </c>
      <c r="T50" s="194">
        <v>947.92000000000007</v>
      </c>
      <c r="U50" s="194"/>
      <c r="V50" s="194"/>
      <c r="W50" s="234"/>
      <c r="X50" s="194"/>
      <c r="Y50" s="194"/>
      <c r="Z50" s="194"/>
      <c r="AA50" s="194"/>
      <c r="AB50" s="194"/>
      <c r="AC50" s="194"/>
      <c r="AD50" s="194"/>
      <c r="AE50" s="194"/>
      <c r="AF50" s="194"/>
      <c r="AG50" s="194"/>
    </row>
    <row r="51" spans="1:33" s="54" customFormat="1" ht="18" customHeight="1" x14ac:dyDescent="0.2">
      <c r="A51" s="51"/>
      <c r="B51" s="225">
        <f>+B50+1</f>
        <v>2</v>
      </c>
      <c r="C51" s="226" t="s">
        <v>54</v>
      </c>
      <c r="D51" s="227">
        <v>2</v>
      </c>
      <c r="E51" s="228"/>
      <c r="F51" s="227">
        <v>10</v>
      </c>
      <c r="G51" s="228"/>
      <c r="H51" s="227">
        <f t="shared" ref="H51:H71" si="7">+D51+F51</f>
        <v>12</v>
      </c>
      <c r="I51" s="228"/>
      <c r="J51" s="229">
        <v>113.48</v>
      </c>
      <c r="K51" s="228"/>
      <c r="L51" s="230">
        <f t="shared" ref="L51:L71" si="8">J51/H51</f>
        <v>9.456666666666667</v>
      </c>
      <c r="M51" s="231"/>
      <c r="N51" s="232"/>
      <c r="O51" s="64"/>
      <c r="P51" s="64"/>
      <c r="Q51" s="64"/>
      <c r="R51" s="233"/>
      <c r="S51" s="194" t="s">
        <v>54</v>
      </c>
      <c r="T51" s="194">
        <v>113.48</v>
      </c>
      <c r="U51" s="194"/>
      <c r="V51" s="194"/>
      <c r="W51" s="234"/>
      <c r="X51" s="194"/>
      <c r="Y51" s="194"/>
      <c r="Z51" s="194"/>
      <c r="AA51" s="194"/>
      <c r="AB51" s="194"/>
      <c r="AC51" s="194"/>
      <c r="AD51" s="194"/>
      <c r="AE51" s="194"/>
      <c r="AF51" s="194"/>
      <c r="AG51" s="194"/>
    </row>
    <row r="52" spans="1:33" s="54" customFormat="1" ht="18" customHeight="1" x14ac:dyDescent="0.2">
      <c r="A52" s="51"/>
      <c r="B52" s="225">
        <f t="shared" ref="B52:B71" si="9">+B51+1</f>
        <v>3</v>
      </c>
      <c r="C52" s="226" t="s">
        <v>212</v>
      </c>
      <c r="D52" s="227">
        <v>2</v>
      </c>
      <c r="E52" s="228"/>
      <c r="F52" s="227">
        <v>10</v>
      </c>
      <c r="G52" s="228"/>
      <c r="H52" s="227">
        <f t="shared" si="7"/>
        <v>12</v>
      </c>
      <c r="I52" s="228"/>
      <c r="J52" s="229">
        <v>263.94</v>
      </c>
      <c r="K52" s="228"/>
      <c r="L52" s="230">
        <f t="shared" si="8"/>
        <v>21.995000000000001</v>
      </c>
      <c r="M52" s="231"/>
      <c r="N52" s="232"/>
      <c r="O52" s="64"/>
      <c r="P52" s="64"/>
      <c r="Q52" s="64"/>
      <c r="R52" s="233"/>
      <c r="S52" s="194" t="s">
        <v>212</v>
      </c>
      <c r="T52" s="194">
        <v>263.94</v>
      </c>
      <c r="U52" s="194"/>
      <c r="V52" s="194"/>
      <c r="W52" s="234"/>
      <c r="X52" s="194"/>
      <c r="Y52" s="194"/>
      <c r="Z52" s="194"/>
      <c r="AA52" s="194"/>
      <c r="AB52" s="194"/>
      <c r="AC52" s="194"/>
      <c r="AD52" s="194"/>
      <c r="AE52" s="194"/>
      <c r="AF52" s="194"/>
      <c r="AG52" s="194"/>
    </row>
    <row r="53" spans="1:33" s="54" customFormat="1" ht="18" customHeight="1" x14ac:dyDescent="0.2">
      <c r="A53" s="51"/>
      <c r="B53" s="225">
        <f t="shared" si="9"/>
        <v>4</v>
      </c>
      <c r="C53" s="226" t="s">
        <v>213</v>
      </c>
      <c r="D53" s="227"/>
      <c r="E53" s="228"/>
      <c r="F53" s="229">
        <v>103</v>
      </c>
      <c r="G53" s="228"/>
      <c r="H53" s="229">
        <f t="shared" si="7"/>
        <v>103</v>
      </c>
      <c r="I53" s="228"/>
      <c r="J53" s="229">
        <v>1041.49</v>
      </c>
      <c r="K53" s="228"/>
      <c r="L53" s="230">
        <f t="shared" si="8"/>
        <v>10.111553398058252</v>
      </c>
      <c r="M53" s="231"/>
      <c r="N53" s="232"/>
      <c r="O53" s="64"/>
      <c r="P53" s="64"/>
      <c r="Q53" s="64"/>
      <c r="R53" s="233"/>
      <c r="S53" s="194" t="s">
        <v>213</v>
      </c>
      <c r="T53" s="194">
        <v>1041.4900000000002</v>
      </c>
      <c r="U53" s="194"/>
      <c r="V53" s="194"/>
      <c r="W53" s="234"/>
      <c r="X53" s="194"/>
      <c r="Y53" s="194"/>
      <c r="Z53" s="194"/>
      <c r="AA53" s="194"/>
      <c r="AB53" s="194"/>
      <c r="AC53" s="194"/>
      <c r="AD53" s="194"/>
      <c r="AE53" s="194"/>
      <c r="AF53" s="194"/>
      <c r="AG53" s="194"/>
    </row>
    <row r="54" spans="1:33" s="54" customFormat="1" ht="18" customHeight="1" x14ac:dyDescent="0.2">
      <c r="A54" s="51"/>
      <c r="B54" s="225">
        <f t="shared" si="9"/>
        <v>5</v>
      </c>
      <c r="C54" s="226" t="s">
        <v>214</v>
      </c>
      <c r="D54" s="227">
        <v>5</v>
      </c>
      <c r="E54" s="228"/>
      <c r="F54" s="227">
        <v>10</v>
      </c>
      <c r="G54" s="228"/>
      <c r="H54" s="227">
        <f t="shared" si="7"/>
        <v>15</v>
      </c>
      <c r="I54" s="228"/>
      <c r="J54" s="229">
        <v>181.31</v>
      </c>
      <c r="K54" s="228"/>
      <c r="L54" s="230">
        <f t="shared" si="8"/>
        <v>12.087333333333333</v>
      </c>
      <c r="M54" s="231"/>
      <c r="N54" s="232"/>
      <c r="O54" s="64"/>
      <c r="P54" s="64"/>
      <c r="Q54" s="64"/>
      <c r="R54" s="233"/>
      <c r="S54" s="194" t="s">
        <v>214</v>
      </c>
      <c r="T54" s="194">
        <v>181.31</v>
      </c>
      <c r="U54" s="194"/>
      <c r="V54" s="194"/>
      <c r="W54" s="234"/>
      <c r="X54" s="194"/>
      <c r="Y54" s="194"/>
      <c r="Z54" s="194"/>
      <c r="AA54" s="194"/>
      <c r="AB54" s="194"/>
      <c r="AC54" s="194"/>
      <c r="AD54" s="194"/>
      <c r="AE54" s="194"/>
      <c r="AF54" s="194"/>
      <c r="AG54" s="194"/>
    </row>
    <row r="55" spans="1:33" s="54" customFormat="1" ht="18" customHeight="1" x14ac:dyDescent="0.2">
      <c r="A55" s="51"/>
      <c r="B55" s="225">
        <f t="shared" si="9"/>
        <v>6</v>
      </c>
      <c r="C55" s="226" t="s">
        <v>215</v>
      </c>
      <c r="D55" s="227">
        <v>4</v>
      </c>
      <c r="E55" s="228"/>
      <c r="F55" s="227">
        <v>15</v>
      </c>
      <c r="G55" s="228"/>
      <c r="H55" s="229">
        <f t="shared" si="7"/>
        <v>19</v>
      </c>
      <c r="I55" s="228"/>
      <c r="J55" s="229">
        <v>33.9</v>
      </c>
      <c r="K55" s="228"/>
      <c r="L55" s="230">
        <f t="shared" si="8"/>
        <v>1.7842105263157895</v>
      </c>
      <c r="M55" s="231"/>
      <c r="N55" s="232"/>
      <c r="O55" s="64"/>
      <c r="P55" s="64"/>
      <c r="Q55" s="64"/>
      <c r="R55" s="233"/>
      <c r="S55" s="194" t="s">
        <v>215</v>
      </c>
      <c r="T55" s="194">
        <v>33.9</v>
      </c>
      <c r="U55" s="194"/>
      <c r="V55" s="194"/>
      <c r="W55" s="234"/>
      <c r="X55" s="194"/>
      <c r="Y55" s="194"/>
      <c r="Z55" s="194"/>
      <c r="AA55" s="194"/>
      <c r="AB55" s="194"/>
      <c r="AC55" s="194"/>
      <c r="AD55" s="194"/>
      <c r="AE55" s="194"/>
      <c r="AF55" s="194"/>
      <c r="AG55" s="194"/>
    </row>
    <row r="56" spans="1:33" s="54" customFormat="1" ht="18" customHeight="1" x14ac:dyDescent="0.2">
      <c r="A56" s="51"/>
      <c r="B56" s="225">
        <f t="shared" si="9"/>
        <v>7</v>
      </c>
      <c r="C56" s="226" t="s">
        <v>234</v>
      </c>
      <c r="D56" s="227"/>
      <c r="E56" s="228"/>
      <c r="F56" s="227">
        <v>0</v>
      </c>
      <c r="G56" s="228"/>
      <c r="H56" s="227">
        <f t="shared" si="7"/>
        <v>0</v>
      </c>
      <c r="I56" s="228"/>
      <c r="J56" s="229">
        <v>52.4</v>
      </c>
      <c r="K56" s="228"/>
      <c r="L56" s="229" t="s">
        <v>78</v>
      </c>
      <c r="M56" s="231"/>
      <c r="N56" s="232"/>
      <c r="O56" s="64"/>
      <c r="P56" s="64"/>
      <c r="Q56" s="64"/>
      <c r="R56" s="233"/>
      <c r="S56" s="194" t="s">
        <v>234</v>
      </c>
      <c r="T56" s="194">
        <v>52.4</v>
      </c>
      <c r="U56" s="194"/>
      <c r="V56" s="194"/>
      <c r="W56" s="234"/>
      <c r="X56" s="194"/>
      <c r="Y56" s="194"/>
      <c r="Z56" s="194"/>
      <c r="AA56" s="194"/>
      <c r="AB56" s="194"/>
      <c r="AC56" s="194"/>
      <c r="AD56" s="194"/>
      <c r="AE56" s="194"/>
      <c r="AF56" s="194"/>
      <c r="AG56" s="194"/>
    </row>
    <row r="57" spans="1:33" s="54" customFormat="1" ht="18" customHeight="1" x14ac:dyDescent="0.2">
      <c r="A57" s="51"/>
      <c r="B57" s="225">
        <f t="shared" si="9"/>
        <v>8</v>
      </c>
      <c r="C57" s="226" t="s">
        <v>216</v>
      </c>
      <c r="D57" s="227">
        <v>3</v>
      </c>
      <c r="E57" s="228"/>
      <c r="F57" s="227">
        <v>13</v>
      </c>
      <c r="G57" s="228"/>
      <c r="H57" s="227">
        <f t="shared" si="7"/>
        <v>16</v>
      </c>
      <c r="I57" s="228"/>
      <c r="J57" s="229">
        <v>470.93599999999992</v>
      </c>
      <c r="K57" s="228"/>
      <c r="L57" s="230">
        <f t="shared" si="8"/>
        <v>29.433499999999995</v>
      </c>
      <c r="M57" s="231"/>
      <c r="N57" s="232"/>
      <c r="O57" s="64"/>
      <c r="P57" s="64"/>
      <c r="Q57" s="64"/>
      <c r="R57" s="233"/>
      <c r="S57" s="194" t="s">
        <v>216</v>
      </c>
      <c r="T57" s="194">
        <v>470.93600000000004</v>
      </c>
      <c r="U57" s="194"/>
      <c r="V57" s="194"/>
      <c r="W57" s="234"/>
      <c r="X57" s="194"/>
      <c r="Y57" s="194"/>
      <c r="Z57" s="194"/>
      <c r="AA57" s="194"/>
      <c r="AB57" s="194"/>
      <c r="AC57" s="194"/>
      <c r="AD57" s="194"/>
      <c r="AE57" s="194"/>
      <c r="AF57" s="194"/>
      <c r="AG57" s="194"/>
    </row>
    <row r="58" spans="1:33" s="54" customFormat="1" ht="18" customHeight="1" x14ac:dyDescent="0.2">
      <c r="A58" s="51"/>
      <c r="B58" s="225">
        <f t="shared" si="9"/>
        <v>9</v>
      </c>
      <c r="C58" s="226" t="s">
        <v>217</v>
      </c>
      <c r="D58" s="227">
        <v>8</v>
      </c>
      <c r="E58" s="228"/>
      <c r="F58" s="227">
        <v>16</v>
      </c>
      <c r="G58" s="228"/>
      <c r="H58" s="227">
        <f t="shared" si="7"/>
        <v>24</v>
      </c>
      <c r="I58" s="228"/>
      <c r="J58" s="229">
        <v>918.1700000000003</v>
      </c>
      <c r="K58" s="228"/>
      <c r="L58" s="230">
        <f t="shared" si="8"/>
        <v>38.257083333333348</v>
      </c>
      <c r="M58" s="231"/>
      <c r="N58" s="232"/>
      <c r="O58" s="64"/>
      <c r="P58" s="64"/>
      <c r="Q58" s="64"/>
      <c r="R58" s="233"/>
      <c r="S58" s="194" t="s">
        <v>217</v>
      </c>
      <c r="T58" s="194">
        <v>918.16999999999985</v>
      </c>
      <c r="U58" s="194"/>
      <c r="V58" s="194"/>
      <c r="W58" s="234"/>
      <c r="X58" s="194"/>
      <c r="Y58" s="194"/>
      <c r="Z58" s="194"/>
      <c r="AA58" s="194"/>
      <c r="AB58" s="194"/>
      <c r="AC58" s="194"/>
      <c r="AD58" s="194"/>
      <c r="AE58" s="194"/>
      <c r="AF58" s="194"/>
      <c r="AG58" s="194"/>
    </row>
    <row r="59" spans="1:33" s="54" customFormat="1" ht="18" customHeight="1" x14ac:dyDescent="0.2">
      <c r="A59" s="51"/>
      <c r="B59" s="225">
        <f t="shared" si="9"/>
        <v>10</v>
      </c>
      <c r="C59" s="226" t="s">
        <v>218</v>
      </c>
      <c r="D59" s="227">
        <v>106</v>
      </c>
      <c r="E59" s="228"/>
      <c r="F59" s="227"/>
      <c r="G59" s="64"/>
      <c r="H59" s="227">
        <f t="shared" si="7"/>
        <v>106</v>
      </c>
      <c r="I59" s="64"/>
      <c r="J59" s="229">
        <v>10.89</v>
      </c>
      <c r="K59" s="228"/>
      <c r="L59" s="230">
        <f t="shared" si="8"/>
        <v>0.10273584905660378</v>
      </c>
      <c r="M59" s="231"/>
      <c r="N59" s="232"/>
      <c r="O59" s="64"/>
      <c r="P59" s="64"/>
      <c r="Q59" s="64"/>
      <c r="R59" s="233"/>
      <c r="S59" s="194" t="s">
        <v>218</v>
      </c>
      <c r="T59" s="194">
        <v>10.89</v>
      </c>
      <c r="U59" s="194"/>
      <c r="V59" s="194"/>
      <c r="W59" s="234"/>
      <c r="X59" s="194"/>
      <c r="Y59" s="194"/>
      <c r="Z59" s="194"/>
      <c r="AA59" s="194"/>
      <c r="AB59" s="194"/>
      <c r="AC59" s="194"/>
      <c r="AD59" s="194"/>
      <c r="AE59" s="194"/>
      <c r="AF59" s="194"/>
      <c r="AG59" s="194"/>
    </row>
    <row r="60" spans="1:33" s="54" customFormat="1" ht="18" customHeight="1" x14ac:dyDescent="0.2">
      <c r="A60" s="51"/>
      <c r="B60" s="225">
        <f t="shared" si="9"/>
        <v>11</v>
      </c>
      <c r="C60" s="226" t="s">
        <v>20</v>
      </c>
      <c r="D60" s="227"/>
      <c r="E60" s="228"/>
      <c r="F60" s="227">
        <v>53</v>
      </c>
      <c r="G60" s="64"/>
      <c r="H60" s="227">
        <f t="shared" si="7"/>
        <v>53</v>
      </c>
      <c r="I60" s="64"/>
      <c r="J60" s="229">
        <v>4278.4050000000007</v>
      </c>
      <c r="K60" s="228"/>
      <c r="L60" s="230">
        <f t="shared" si="8"/>
        <v>80.724622641509441</v>
      </c>
      <c r="M60" s="231"/>
      <c r="N60" s="232"/>
      <c r="O60" s="64"/>
      <c r="P60" s="64"/>
      <c r="Q60" s="64"/>
      <c r="R60" s="233"/>
      <c r="S60" s="194" t="s">
        <v>20</v>
      </c>
      <c r="T60" s="194">
        <v>3885.9850000000001</v>
      </c>
      <c r="U60" s="194"/>
      <c r="V60" s="194"/>
      <c r="W60" s="234"/>
      <c r="X60" s="194"/>
      <c r="Y60" s="194"/>
      <c r="Z60" s="194"/>
      <c r="AA60" s="194"/>
      <c r="AB60" s="194"/>
      <c r="AC60" s="194"/>
      <c r="AD60" s="194"/>
      <c r="AE60" s="194"/>
      <c r="AF60" s="194"/>
      <c r="AG60" s="194"/>
    </row>
    <row r="61" spans="1:33" s="54" customFormat="1" ht="18" customHeight="1" x14ac:dyDescent="0.2">
      <c r="A61" s="51"/>
      <c r="B61" s="225">
        <f t="shared" si="9"/>
        <v>12</v>
      </c>
      <c r="C61" s="226" t="s">
        <v>219</v>
      </c>
      <c r="D61" s="227">
        <v>13</v>
      </c>
      <c r="E61" s="228"/>
      <c r="F61" s="227"/>
      <c r="G61" s="64"/>
      <c r="H61" s="227">
        <f t="shared" si="7"/>
        <v>13</v>
      </c>
      <c r="I61" s="64"/>
      <c r="J61" s="229">
        <v>260.60000000000002</v>
      </c>
      <c r="K61" s="228"/>
      <c r="L61" s="230">
        <f t="shared" si="8"/>
        <v>20.04615384615385</v>
      </c>
      <c r="M61" s="231"/>
      <c r="N61" s="232"/>
      <c r="O61" s="64"/>
      <c r="P61" s="64"/>
      <c r="Q61" s="64"/>
      <c r="R61" s="233"/>
      <c r="S61" s="194" t="s">
        <v>219</v>
      </c>
      <c r="T61" s="194">
        <v>260.59999999999997</v>
      </c>
      <c r="U61" s="194"/>
      <c r="V61" s="194"/>
      <c r="W61" s="234"/>
      <c r="X61" s="194"/>
      <c r="Y61" s="194"/>
      <c r="Z61" s="194"/>
      <c r="AA61" s="194"/>
      <c r="AB61" s="194"/>
      <c r="AC61" s="194"/>
      <c r="AD61" s="194"/>
      <c r="AE61" s="194"/>
      <c r="AF61" s="194"/>
      <c r="AG61" s="194"/>
    </row>
    <row r="62" spans="1:33" s="54" customFormat="1" ht="18" customHeight="1" x14ac:dyDescent="0.2">
      <c r="A62" s="51"/>
      <c r="B62" s="225">
        <f t="shared" si="9"/>
        <v>13</v>
      </c>
      <c r="C62" s="226" t="s">
        <v>220</v>
      </c>
      <c r="D62" s="227">
        <v>2</v>
      </c>
      <c r="E62" s="228"/>
      <c r="F62" s="227">
        <v>11</v>
      </c>
      <c r="G62" s="64"/>
      <c r="H62" s="227">
        <f t="shared" si="7"/>
        <v>13</v>
      </c>
      <c r="I62" s="64"/>
      <c r="J62" s="229">
        <v>34.760000000000005</v>
      </c>
      <c r="K62" s="228"/>
      <c r="L62" s="230">
        <f t="shared" si="8"/>
        <v>2.6738461538461542</v>
      </c>
      <c r="M62" s="231"/>
      <c r="N62" s="232"/>
      <c r="O62" s="64"/>
      <c r="P62" s="64"/>
      <c r="Q62" s="64"/>
      <c r="R62" s="233"/>
      <c r="S62" s="194" t="s">
        <v>220</v>
      </c>
      <c r="T62" s="194">
        <v>34.760000000000005</v>
      </c>
      <c r="U62" s="194"/>
      <c r="V62" s="194"/>
      <c r="W62" s="234"/>
      <c r="X62" s="194"/>
      <c r="Y62" s="194"/>
      <c r="Z62" s="194"/>
      <c r="AA62" s="194"/>
      <c r="AB62" s="194"/>
      <c r="AC62" s="194"/>
      <c r="AD62" s="194"/>
      <c r="AE62" s="194"/>
      <c r="AF62" s="194"/>
      <c r="AG62" s="194"/>
    </row>
    <row r="63" spans="1:33" s="54" customFormat="1" ht="18" customHeight="1" x14ac:dyDescent="0.2">
      <c r="A63" s="51"/>
      <c r="B63" s="225">
        <f t="shared" si="9"/>
        <v>14</v>
      </c>
      <c r="C63" s="226" t="s">
        <v>221</v>
      </c>
      <c r="D63" s="227"/>
      <c r="E63" s="228"/>
      <c r="F63" s="227">
        <v>9</v>
      </c>
      <c r="G63" s="64"/>
      <c r="H63" s="227">
        <f t="shared" si="7"/>
        <v>9</v>
      </c>
      <c r="I63" s="64"/>
      <c r="J63" s="229">
        <v>1126.0329999999999</v>
      </c>
      <c r="K63" s="228"/>
      <c r="L63" s="230">
        <f t="shared" si="8"/>
        <v>125.11477777777776</v>
      </c>
      <c r="M63" s="231"/>
      <c r="N63" s="232"/>
      <c r="O63" s="64"/>
      <c r="P63" s="64"/>
      <c r="Q63" s="64"/>
      <c r="R63" s="233"/>
      <c r="S63" s="194" t="s">
        <v>221</v>
      </c>
      <c r="T63" s="194">
        <v>1126.0330000000001</v>
      </c>
      <c r="U63" s="194"/>
      <c r="V63" s="194"/>
      <c r="W63" s="234"/>
      <c r="X63" s="194"/>
      <c r="Y63" s="194"/>
      <c r="Z63" s="194"/>
      <c r="AA63" s="194"/>
      <c r="AB63" s="194"/>
      <c r="AC63" s="194"/>
      <c r="AD63" s="194"/>
      <c r="AE63" s="194"/>
      <c r="AF63" s="194"/>
      <c r="AG63" s="194"/>
    </row>
    <row r="64" spans="1:33" s="54" customFormat="1" ht="18" customHeight="1" x14ac:dyDescent="0.2">
      <c r="A64" s="51"/>
      <c r="B64" s="225">
        <f t="shared" si="9"/>
        <v>15</v>
      </c>
      <c r="C64" s="226" t="s">
        <v>222</v>
      </c>
      <c r="D64" s="227">
        <v>4</v>
      </c>
      <c r="E64" s="228"/>
      <c r="F64" s="227">
        <v>13</v>
      </c>
      <c r="G64" s="64"/>
      <c r="H64" s="227">
        <f t="shared" si="7"/>
        <v>17</v>
      </c>
      <c r="I64" s="64"/>
      <c r="J64" s="229">
        <v>18.399999999999999</v>
      </c>
      <c r="K64" s="228"/>
      <c r="L64" s="230">
        <f t="shared" si="8"/>
        <v>1.0823529411764705</v>
      </c>
      <c r="M64" s="231"/>
      <c r="N64" s="232"/>
      <c r="O64" s="64"/>
      <c r="P64" s="64"/>
      <c r="Q64" s="64"/>
      <c r="R64" s="233"/>
      <c r="S64" s="194" t="s">
        <v>222</v>
      </c>
      <c r="T64" s="194">
        <v>18.399999999999999</v>
      </c>
      <c r="U64" s="194"/>
      <c r="V64" s="194"/>
      <c r="W64" s="234"/>
      <c r="X64" s="194"/>
      <c r="Y64" s="194"/>
      <c r="Z64" s="194"/>
      <c r="AA64" s="194"/>
      <c r="AB64" s="194"/>
      <c r="AC64" s="194"/>
      <c r="AD64" s="194"/>
      <c r="AE64" s="194"/>
      <c r="AF64" s="194"/>
      <c r="AG64" s="194"/>
    </row>
    <row r="65" spans="1:33" s="54" customFormat="1" ht="18" customHeight="1" x14ac:dyDescent="0.2">
      <c r="A65" s="51"/>
      <c r="B65" s="225">
        <f t="shared" si="9"/>
        <v>16</v>
      </c>
      <c r="C65" s="226" t="s">
        <v>303</v>
      </c>
      <c r="D65" s="227"/>
      <c r="E65" s="228"/>
      <c r="F65" s="227">
        <v>0</v>
      </c>
      <c r="G65" s="228"/>
      <c r="H65" s="227">
        <f t="shared" ref="H65" si="10">+D65+F65</f>
        <v>0</v>
      </c>
      <c r="I65" s="64"/>
      <c r="J65" s="229">
        <v>1.7</v>
      </c>
      <c r="K65" s="228"/>
      <c r="L65" s="229" t="s">
        <v>78</v>
      </c>
      <c r="M65" s="231"/>
      <c r="N65" s="232"/>
      <c r="O65" s="64"/>
      <c r="P65" s="64"/>
      <c r="Q65" s="64"/>
      <c r="R65" s="233"/>
      <c r="S65" s="194"/>
      <c r="T65" s="194"/>
      <c r="U65" s="194"/>
      <c r="V65" s="194"/>
      <c r="W65" s="234"/>
      <c r="X65" s="194"/>
      <c r="Y65" s="194"/>
      <c r="Z65" s="194"/>
      <c r="AA65" s="194"/>
      <c r="AB65" s="194"/>
      <c r="AC65" s="194"/>
      <c r="AD65" s="194"/>
      <c r="AE65" s="194"/>
      <c r="AF65" s="194"/>
      <c r="AG65" s="194"/>
    </row>
    <row r="66" spans="1:33" s="54" customFormat="1" ht="18" customHeight="1" x14ac:dyDescent="0.2">
      <c r="A66" s="51"/>
      <c r="B66" s="225">
        <f t="shared" si="9"/>
        <v>17</v>
      </c>
      <c r="C66" s="226" t="s">
        <v>223</v>
      </c>
      <c r="D66" s="227">
        <v>650</v>
      </c>
      <c r="E66" s="228"/>
      <c r="F66" s="227">
        <v>0</v>
      </c>
      <c r="G66" s="64"/>
      <c r="H66" s="227">
        <f t="shared" si="7"/>
        <v>650</v>
      </c>
      <c r="I66" s="64"/>
      <c r="J66" s="229">
        <v>5315.65</v>
      </c>
      <c r="K66" s="228"/>
      <c r="L66" s="230">
        <f t="shared" si="8"/>
        <v>8.1779230769230757</v>
      </c>
      <c r="M66" s="231"/>
      <c r="N66" s="232"/>
      <c r="O66" s="64"/>
      <c r="P66" s="64"/>
      <c r="Q66" s="64"/>
      <c r="R66" s="233"/>
      <c r="S66" s="194" t="s">
        <v>223</v>
      </c>
      <c r="T66" s="194">
        <v>5281.72</v>
      </c>
      <c r="U66" s="194"/>
      <c r="V66" s="194"/>
      <c r="W66" s="234"/>
      <c r="X66" s="194"/>
      <c r="Y66" s="194"/>
      <c r="Z66" s="194"/>
      <c r="AA66" s="194"/>
      <c r="AB66" s="194"/>
      <c r="AC66" s="194"/>
      <c r="AD66" s="194"/>
      <c r="AE66" s="194"/>
      <c r="AF66" s="194"/>
      <c r="AG66" s="194"/>
    </row>
    <row r="67" spans="1:33" s="54" customFormat="1" ht="18" customHeight="1" x14ac:dyDescent="0.2">
      <c r="A67" s="51"/>
      <c r="B67" s="225">
        <f t="shared" si="9"/>
        <v>18</v>
      </c>
      <c r="C67" s="226" t="s">
        <v>114</v>
      </c>
      <c r="D67" s="227">
        <v>22</v>
      </c>
      <c r="E67" s="228"/>
      <c r="F67" s="227">
        <v>5</v>
      </c>
      <c r="G67" s="64"/>
      <c r="H67" s="227">
        <f t="shared" si="7"/>
        <v>27</v>
      </c>
      <c r="I67" s="64"/>
      <c r="J67" s="229">
        <v>427.83</v>
      </c>
      <c r="K67" s="228"/>
      <c r="L67" s="230">
        <f t="shared" si="8"/>
        <v>15.845555555555555</v>
      </c>
      <c r="M67" s="231"/>
      <c r="N67" s="232"/>
      <c r="O67" s="64"/>
      <c r="P67" s="64"/>
      <c r="Q67" s="64"/>
      <c r="R67" s="233"/>
      <c r="S67" s="194" t="s">
        <v>114</v>
      </c>
      <c r="T67" s="194">
        <v>427.83</v>
      </c>
      <c r="U67" s="194"/>
      <c r="V67" s="194"/>
      <c r="W67" s="234"/>
      <c r="X67" s="194"/>
      <c r="Y67" s="194"/>
      <c r="Z67" s="194"/>
      <c r="AA67" s="194"/>
      <c r="AB67" s="194"/>
      <c r="AC67" s="194"/>
      <c r="AD67" s="194"/>
      <c r="AE67" s="194"/>
      <c r="AF67" s="194"/>
      <c r="AG67" s="194"/>
    </row>
    <row r="68" spans="1:33" s="54" customFormat="1" ht="18" customHeight="1" x14ac:dyDescent="0.2">
      <c r="A68" s="51"/>
      <c r="B68" s="225">
        <f t="shared" si="9"/>
        <v>19</v>
      </c>
      <c r="C68" s="226" t="s">
        <v>264</v>
      </c>
      <c r="D68" s="227"/>
      <c r="E68" s="228"/>
      <c r="F68" s="227"/>
      <c r="G68" s="64"/>
      <c r="H68" s="227">
        <f t="shared" si="7"/>
        <v>0</v>
      </c>
      <c r="I68" s="64"/>
      <c r="J68" s="229">
        <v>132.69999999999999</v>
      </c>
      <c r="K68" s="228"/>
      <c r="L68" s="229" t="s">
        <v>78</v>
      </c>
      <c r="M68" s="231"/>
      <c r="N68" s="232"/>
      <c r="O68" s="64"/>
      <c r="P68" s="64"/>
      <c r="Q68" s="64"/>
      <c r="R68" s="233"/>
      <c r="S68" s="194" t="s">
        <v>264</v>
      </c>
      <c r="T68" s="194">
        <v>132.69999999999999</v>
      </c>
      <c r="U68" s="194"/>
      <c r="V68" s="194"/>
      <c r="W68" s="234"/>
      <c r="X68" s="194"/>
      <c r="Y68" s="194"/>
      <c r="Z68" s="194"/>
      <c r="AA68" s="194"/>
      <c r="AB68" s="194"/>
      <c r="AC68" s="194"/>
      <c r="AD68" s="194"/>
      <c r="AE68" s="194"/>
      <c r="AF68" s="194"/>
      <c r="AG68" s="194"/>
    </row>
    <row r="69" spans="1:33" s="54" customFormat="1" ht="18" customHeight="1" x14ac:dyDescent="0.2">
      <c r="A69" s="51"/>
      <c r="B69" s="225">
        <f t="shared" si="9"/>
        <v>20</v>
      </c>
      <c r="C69" s="226" t="s">
        <v>224</v>
      </c>
      <c r="D69" s="227">
        <v>16</v>
      </c>
      <c r="E69" s="228"/>
      <c r="F69" s="227"/>
      <c r="G69" s="64"/>
      <c r="H69" s="227">
        <f t="shared" si="7"/>
        <v>16</v>
      </c>
      <c r="I69" s="64"/>
      <c r="J69" s="229">
        <v>115.22566</v>
      </c>
      <c r="K69" s="228"/>
      <c r="L69" s="230">
        <f t="shared" si="8"/>
        <v>7.2016037500000003</v>
      </c>
      <c r="M69" s="231"/>
      <c r="N69" s="232"/>
      <c r="O69" s="64"/>
      <c r="P69" s="64"/>
      <c r="Q69" s="64"/>
      <c r="R69" s="233"/>
      <c r="S69" s="194" t="s">
        <v>224</v>
      </c>
      <c r="T69" s="194">
        <v>115.22566</v>
      </c>
      <c r="U69" s="194"/>
      <c r="V69" s="194"/>
      <c r="W69" s="234"/>
      <c r="X69" s="194"/>
      <c r="Y69" s="194"/>
      <c r="Z69" s="194"/>
      <c r="AA69" s="194"/>
      <c r="AB69" s="194"/>
      <c r="AC69" s="194"/>
      <c r="AD69" s="194"/>
      <c r="AE69" s="194"/>
      <c r="AF69" s="194"/>
      <c r="AG69" s="194"/>
    </row>
    <row r="70" spans="1:33" s="54" customFormat="1" ht="18" customHeight="1" x14ac:dyDescent="0.2">
      <c r="A70" s="51"/>
      <c r="B70" s="225">
        <f t="shared" si="9"/>
        <v>21</v>
      </c>
      <c r="C70" s="226" t="s">
        <v>225</v>
      </c>
      <c r="D70" s="227"/>
      <c r="E70" s="228"/>
      <c r="F70" s="227"/>
      <c r="G70" s="64"/>
      <c r="H70" s="227">
        <f t="shared" si="7"/>
        <v>0</v>
      </c>
      <c r="I70" s="64"/>
      <c r="J70" s="229">
        <v>128.78</v>
      </c>
      <c r="K70" s="235"/>
      <c r="L70" s="229" t="s">
        <v>78</v>
      </c>
      <c r="M70" s="231"/>
      <c r="N70" s="232"/>
      <c r="O70" s="64"/>
      <c r="P70" s="64"/>
      <c r="Q70" s="64"/>
      <c r="R70" s="233"/>
      <c r="S70" s="194" t="s">
        <v>225</v>
      </c>
      <c r="T70" s="194">
        <v>128.78</v>
      </c>
      <c r="U70" s="194"/>
      <c r="V70" s="194"/>
      <c r="W70" s="234"/>
      <c r="X70" s="194"/>
      <c r="Y70" s="194"/>
      <c r="Z70" s="194"/>
      <c r="AA70" s="194"/>
      <c r="AB70" s="194"/>
      <c r="AC70" s="194"/>
      <c r="AD70" s="194"/>
      <c r="AE70" s="194"/>
      <c r="AF70" s="194"/>
      <c r="AG70" s="194"/>
    </row>
    <row r="71" spans="1:33" s="54" customFormat="1" ht="18" customHeight="1" thickBot="1" x14ac:dyDescent="0.25">
      <c r="A71" s="51"/>
      <c r="B71" s="225">
        <f t="shared" si="9"/>
        <v>22</v>
      </c>
      <c r="C71" s="226" t="s">
        <v>226</v>
      </c>
      <c r="D71" s="227">
        <v>17</v>
      </c>
      <c r="E71" s="228"/>
      <c r="F71" s="227"/>
      <c r="G71" s="64"/>
      <c r="H71" s="227">
        <f t="shared" si="7"/>
        <v>17</v>
      </c>
      <c r="I71" s="64"/>
      <c r="J71" s="229">
        <v>405.64</v>
      </c>
      <c r="K71" s="235"/>
      <c r="L71" s="230">
        <f t="shared" si="8"/>
        <v>23.861176470588234</v>
      </c>
      <c r="M71" s="231"/>
      <c r="N71" s="64"/>
      <c r="P71" s="64"/>
      <c r="Q71" s="64"/>
      <c r="R71" s="233"/>
      <c r="S71" s="194" t="s">
        <v>226</v>
      </c>
      <c r="T71" s="194">
        <v>405.64</v>
      </c>
      <c r="U71" s="194"/>
      <c r="V71" s="194"/>
      <c r="W71" s="234"/>
      <c r="X71" s="194"/>
      <c r="Y71" s="194"/>
      <c r="Z71" s="194"/>
      <c r="AA71" s="194"/>
      <c r="AB71" s="194"/>
      <c r="AC71" s="194"/>
      <c r="AD71" s="194"/>
      <c r="AE71" s="194"/>
      <c r="AF71" s="194"/>
      <c r="AG71" s="194"/>
    </row>
    <row r="72" spans="1:33" s="54" customFormat="1" ht="18.75" customHeight="1" thickTop="1" thickBot="1" x14ac:dyDescent="0.25">
      <c r="A72" s="51"/>
      <c r="B72" s="236" t="s">
        <v>10</v>
      </c>
      <c r="C72" s="237"/>
      <c r="D72" s="238">
        <f>SUM(D50:D71)</f>
        <v>854</v>
      </c>
      <c r="E72" s="239"/>
      <c r="F72" s="238">
        <f>SUM(F50:F71)</f>
        <v>370</v>
      </c>
      <c r="G72" s="239"/>
      <c r="H72" s="238">
        <f>SUM(H50:H71)</f>
        <v>1224</v>
      </c>
      <c r="I72" s="239"/>
      <c r="J72" s="238">
        <f>+SUM(J50:J71)</f>
        <v>16280.159660000001</v>
      </c>
      <c r="K72" s="240"/>
      <c r="L72" s="241">
        <f>J72/H72</f>
        <v>13.300784035947713</v>
      </c>
      <c r="M72" s="242"/>
      <c r="O72" s="64"/>
      <c r="P72" s="243"/>
      <c r="Q72" s="64"/>
      <c r="R72" s="233"/>
      <c r="S72" s="194"/>
      <c r="T72" s="194"/>
      <c r="U72" s="194"/>
      <c r="V72" s="194"/>
      <c r="W72" s="194"/>
      <c r="X72" s="194"/>
      <c r="Y72" s="194"/>
      <c r="Z72" s="194"/>
      <c r="AA72" s="194"/>
      <c r="AB72" s="194"/>
      <c r="AC72" s="194"/>
      <c r="AD72" s="194"/>
      <c r="AE72" s="194"/>
      <c r="AF72" s="194"/>
      <c r="AG72" s="194"/>
    </row>
    <row r="73" spans="1:33" s="54" customFormat="1" ht="18.75" customHeight="1" x14ac:dyDescent="0.2">
      <c r="A73" s="51"/>
      <c r="B73" s="64"/>
      <c r="C73" s="64"/>
      <c r="D73" s="64"/>
      <c r="E73" s="64"/>
      <c r="F73" s="64"/>
      <c r="G73" s="64"/>
      <c r="H73" s="64"/>
      <c r="I73" s="64"/>
      <c r="J73" s="244"/>
      <c r="K73" s="64"/>
      <c r="L73" s="64"/>
      <c r="M73" s="64"/>
      <c r="N73" s="64"/>
      <c r="O73" s="64"/>
      <c r="P73" s="64"/>
      <c r="Q73" s="64"/>
      <c r="R73" s="233"/>
      <c r="S73" s="194"/>
      <c r="T73" s="194"/>
      <c r="U73" s="194"/>
      <c r="V73" s="194"/>
      <c r="W73" s="194"/>
      <c r="X73" s="194"/>
      <c r="Y73" s="194"/>
      <c r="Z73" s="194"/>
      <c r="AA73" s="194"/>
      <c r="AB73" s="194"/>
      <c r="AC73" s="194"/>
      <c r="AD73" s="194"/>
      <c r="AE73" s="194"/>
      <c r="AF73" s="194"/>
      <c r="AG73" s="194"/>
    </row>
    <row r="74" spans="1:33" x14ac:dyDescent="0.25">
      <c r="A74" s="4"/>
      <c r="C74" s="48"/>
      <c r="D74" s="48"/>
      <c r="E74" s="48"/>
      <c r="F74" s="48"/>
      <c r="G74" s="48"/>
      <c r="H74" s="48"/>
      <c r="I74" s="48"/>
      <c r="J74" s="85"/>
      <c r="K74" s="48"/>
      <c r="L74" s="48"/>
      <c r="M74" s="48"/>
      <c r="N74" s="48"/>
      <c r="O74" s="48"/>
      <c r="P74" s="48"/>
      <c r="Q74" s="48"/>
    </row>
    <row r="75" spans="1:33" x14ac:dyDescent="0.25">
      <c r="A75" s="4"/>
      <c r="B75" s="48"/>
      <c r="C75" s="48"/>
      <c r="D75" s="48"/>
      <c r="E75" s="48"/>
      <c r="F75" s="48"/>
      <c r="G75" s="48"/>
      <c r="H75" s="48"/>
      <c r="I75" s="48"/>
      <c r="J75" s="85"/>
      <c r="K75" s="48"/>
      <c r="L75" s="48"/>
      <c r="M75" s="48"/>
      <c r="N75" s="48"/>
      <c r="O75" s="48"/>
      <c r="P75" s="48"/>
      <c r="Q75" s="48"/>
      <c r="R75" s="171"/>
    </row>
    <row r="76" spans="1:33" x14ac:dyDescent="0.25">
      <c r="A76" s="4"/>
      <c r="B76" s="4"/>
      <c r="C76" s="4"/>
      <c r="D76" s="4"/>
      <c r="E76" s="4"/>
      <c r="F76" s="4"/>
      <c r="G76" s="4"/>
      <c r="H76" s="4"/>
      <c r="I76" s="4"/>
      <c r="J76" s="40"/>
      <c r="K76" s="4"/>
      <c r="L76" s="4"/>
      <c r="M76" s="4"/>
      <c r="N76" s="4"/>
      <c r="O76" s="4"/>
      <c r="P76" s="4"/>
      <c r="Q76" s="4"/>
      <c r="R76" s="171"/>
    </row>
    <row r="77" spans="1:33" x14ac:dyDescent="0.25">
      <c r="A77" s="4"/>
      <c r="B77" s="4"/>
      <c r="C77" s="4"/>
      <c r="D77" s="4"/>
      <c r="E77" s="4"/>
      <c r="F77" s="4"/>
      <c r="G77" s="4"/>
      <c r="H77" s="4"/>
      <c r="I77" s="4"/>
      <c r="J77" s="40"/>
      <c r="K77" s="4"/>
      <c r="L77" s="4"/>
      <c r="M77" s="4"/>
      <c r="N77" s="4"/>
      <c r="O77" s="4"/>
      <c r="P77" s="4"/>
      <c r="Q77" s="4"/>
      <c r="R77" s="171"/>
      <c r="U77" s="137" t="s">
        <v>117</v>
      </c>
      <c r="V77" s="137" t="s">
        <v>118</v>
      </c>
    </row>
    <row r="78" spans="1:33" x14ac:dyDescent="0.25">
      <c r="A78" s="4"/>
      <c r="B78" s="4"/>
      <c r="C78" s="4"/>
      <c r="D78" s="40"/>
      <c r="E78" s="4"/>
      <c r="F78" s="40"/>
      <c r="G78" s="4"/>
      <c r="H78" s="40"/>
      <c r="I78" s="4"/>
      <c r="J78" s="4"/>
      <c r="K78" s="4"/>
      <c r="L78" s="4"/>
      <c r="M78" s="4"/>
      <c r="N78" s="4"/>
      <c r="O78" s="4"/>
      <c r="P78" s="4"/>
      <c r="Q78" s="4"/>
      <c r="R78" s="171"/>
      <c r="U78" s="42" t="s">
        <v>116</v>
      </c>
      <c r="V78" s="42">
        <v>650</v>
      </c>
      <c r="W78" s="245">
        <f t="shared" ref="W78:W83" si="11">+V78/$W$86</f>
        <v>0.53104575163398693</v>
      </c>
      <c r="AC78" s="42" t="s">
        <v>116</v>
      </c>
      <c r="AD78" s="42">
        <v>650</v>
      </c>
      <c r="AG78" s="2"/>
    </row>
    <row r="79" spans="1:33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171"/>
      <c r="U79" s="42" t="s">
        <v>24</v>
      </c>
      <c r="V79" s="42">
        <v>106</v>
      </c>
      <c r="W79" s="245">
        <f t="shared" si="11"/>
        <v>8.6601307189542481E-2</v>
      </c>
      <c r="AC79" s="42" t="s">
        <v>24</v>
      </c>
      <c r="AD79" s="42">
        <v>106</v>
      </c>
      <c r="AG79" s="2"/>
    </row>
    <row r="80" spans="1:33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171"/>
      <c r="U80" s="42" t="s">
        <v>115</v>
      </c>
      <c r="V80" s="42">
        <v>103</v>
      </c>
      <c r="W80" s="245">
        <f t="shared" si="11"/>
        <v>8.4150326797385627E-2</v>
      </c>
      <c r="AC80" s="42" t="s">
        <v>115</v>
      </c>
      <c r="AD80" s="42">
        <v>103</v>
      </c>
      <c r="AG80" s="2"/>
    </row>
    <row r="81" spans="1:33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171"/>
      <c r="T81" s="158"/>
      <c r="U81" s="42" t="s">
        <v>265</v>
      </c>
      <c r="V81" s="42">
        <v>102</v>
      </c>
      <c r="W81" s="245">
        <f t="shared" si="11"/>
        <v>8.3333333333333329E-2</v>
      </c>
      <c r="AC81" s="42" t="s">
        <v>265</v>
      </c>
      <c r="AD81" s="42">
        <v>102</v>
      </c>
      <c r="AG81" s="2"/>
    </row>
    <row r="82" spans="1:33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171"/>
      <c r="U82" s="42" t="s">
        <v>272</v>
      </c>
      <c r="V82" s="42">
        <v>53</v>
      </c>
      <c r="W82" s="245">
        <f t="shared" si="11"/>
        <v>4.3300653594771241E-2</v>
      </c>
      <c r="AC82" s="42" t="s">
        <v>272</v>
      </c>
      <c r="AD82" s="42">
        <v>53</v>
      </c>
      <c r="AG82" s="2"/>
    </row>
    <row r="83" spans="1:33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171"/>
      <c r="T83" s="160"/>
      <c r="U83" s="42" t="s">
        <v>80</v>
      </c>
      <c r="V83" s="42">
        <v>27</v>
      </c>
      <c r="W83" s="245">
        <f t="shared" si="11"/>
        <v>2.2058823529411766E-2</v>
      </c>
      <c r="AC83" s="42" t="s">
        <v>80</v>
      </c>
      <c r="AD83" s="42">
        <v>27</v>
      </c>
      <c r="AG83" s="2"/>
    </row>
    <row r="84" spans="1:33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171"/>
      <c r="W84" s="245"/>
      <c r="AC84" s="42" t="s">
        <v>271</v>
      </c>
      <c r="AD84" s="42">
        <v>24</v>
      </c>
      <c r="AG84" s="2"/>
    </row>
    <row r="85" spans="1:33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171"/>
      <c r="W85" s="245"/>
      <c r="AC85" s="42" t="s">
        <v>269</v>
      </c>
      <c r="AD85" s="42">
        <v>19</v>
      </c>
      <c r="AG85" s="2"/>
    </row>
    <row r="86" spans="1:33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171"/>
      <c r="W86" s="246">
        <f>+H72</f>
        <v>1224</v>
      </c>
      <c r="AC86" s="42" t="s">
        <v>277</v>
      </c>
      <c r="AD86" s="42">
        <v>16</v>
      </c>
      <c r="AG86" s="2"/>
    </row>
    <row r="87" spans="1:33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171"/>
      <c r="AC87" s="42" t="s">
        <v>268</v>
      </c>
      <c r="AD87" s="42">
        <v>15</v>
      </c>
      <c r="AG87" s="2"/>
    </row>
    <row r="88" spans="1:33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171"/>
      <c r="AC88" s="42" t="s">
        <v>273</v>
      </c>
      <c r="AD88" s="42">
        <v>13</v>
      </c>
      <c r="AG88" s="2"/>
    </row>
    <row r="89" spans="1:33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171"/>
      <c r="AC89" s="42" t="s">
        <v>274</v>
      </c>
      <c r="AD89" s="42">
        <v>13</v>
      </c>
      <c r="AG89" s="2"/>
    </row>
    <row r="90" spans="1:33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171"/>
      <c r="AC90" s="42" t="s">
        <v>266</v>
      </c>
      <c r="AD90" s="42">
        <v>12</v>
      </c>
      <c r="AG90" s="2"/>
    </row>
    <row r="91" spans="1:33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171"/>
      <c r="AC91" s="42" t="s">
        <v>267</v>
      </c>
      <c r="AD91" s="42">
        <v>12</v>
      </c>
      <c r="AG91" s="2"/>
    </row>
    <row r="92" spans="1:33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171"/>
      <c r="AC92" s="42" t="s">
        <v>275</v>
      </c>
      <c r="AD92" s="42">
        <v>9</v>
      </c>
      <c r="AG92" s="2"/>
    </row>
    <row r="93" spans="1:33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171"/>
      <c r="AC93" s="42" t="s">
        <v>270</v>
      </c>
      <c r="AD93" s="42">
        <v>0</v>
      </c>
      <c r="AG93" s="2"/>
    </row>
    <row r="94" spans="1:33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171"/>
      <c r="AC94" s="42" t="s">
        <v>276</v>
      </c>
      <c r="AD94" s="42">
        <v>0</v>
      </c>
      <c r="AG94" s="2"/>
    </row>
    <row r="95" spans="1:33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171"/>
      <c r="AC95" s="42" t="s">
        <v>278</v>
      </c>
      <c r="AD95" s="42">
        <v>0</v>
      </c>
      <c r="AG95" s="2"/>
    </row>
    <row r="96" spans="1:33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171"/>
    </row>
    <row r="97" spans="1:18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171"/>
    </row>
    <row r="98" spans="1:18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171"/>
    </row>
    <row r="99" spans="1:18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171"/>
    </row>
    <row r="113" spans="20:22" x14ac:dyDescent="0.25">
      <c r="T113" s="137"/>
    </row>
    <row r="127" spans="20:22" x14ac:dyDescent="0.25">
      <c r="T127" s="41"/>
      <c r="U127" s="41"/>
      <c r="V127" s="41"/>
    </row>
    <row r="128" spans="20:22" x14ac:dyDescent="0.25">
      <c r="U128" s="43"/>
      <c r="V128" s="247"/>
    </row>
    <row r="129" spans="21:22" x14ac:dyDescent="0.25">
      <c r="V129" s="247"/>
    </row>
    <row r="130" spans="21:22" x14ac:dyDescent="0.25">
      <c r="V130" s="247"/>
    </row>
    <row r="131" spans="21:22" x14ac:dyDescent="0.25">
      <c r="U131" s="43"/>
      <c r="V131" s="247"/>
    </row>
    <row r="132" spans="21:22" x14ac:dyDescent="0.25">
      <c r="V132" s="247"/>
    </row>
    <row r="133" spans="21:22" x14ac:dyDescent="0.25">
      <c r="V133" s="247"/>
    </row>
    <row r="134" spans="21:22" x14ac:dyDescent="0.25">
      <c r="U134" s="43"/>
      <c r="V134" s="247"/>
    </row>
    <row r="135" spans="21:22" x14ac:dyDescent="0.25">
      <c r="V135" s="247"/>
    </row>
    <row r="136" spans="21:22" x14ac:dyDescent="0.25">
      <c r="U136" s="43"/>
      <c r="V136" s="247"/>
    </row>
    <row r="137" spans="21:22" x14ac:dyDescent="0.25">
      <c r="V137" s="247"/>
    </row>
    <row r="138" spans="21:22" x14ac:dyDescent="0.25">
      <c r="U138" s="43"/>
      <c r="V138" s="247"/>
    </row>
  </sheetData>
  <sortState xmlns:xlrd2="http://schemas.microsoft.com/office/spreadsheetml/2017/richdata2" ref="AE78:AG95">
    <sortCondition descending="1" ref="AG78:AG95"/>
  </sortState>
  <mergeCells count="19">
    <mergeCell ref="T3:U3"/>
    <mergeCell ref="T127:V127"/>
    <mergeCell ref="N4:O4"/>
    <mergeCell ref="P4:Q4"/>
    <mergeCell ref="B3:B4"/>
    <mergeCell ref="B20:C20"/>
    <mergeCell ref="B72:C72"/>
    <mergeCell ref="N3:Q3"/>
    <mergeCell ref="L49:M49"/>
    <mergeCell ref="C3:C4"/>
    <mergeCell ref="J49:K49"/>
    <mergeCell ref="D49:E49"/>
    <mergeCell ref="H49:I49"/>
    <mergeCell ref="F49:G49"/>
    <mergeCell ref="D3:E4"/>
    <mergeCell ref="F3:G4"/>
    <mergeCell ref="H3:I4"/>
    <mergeCell ref="J3:K4"/>
    <mergeCell ref="L3:M4"/>
  </mergeCells>
  <phoneticPr fontId="0" type="noConversion"/>
  <pageMargins left="0.78740157480314965" right="0.78740157480314965" top="0.78740157480314965" bottom="0.78740157480314965" header="0" footer="0"/>
  <pageSetup paperSize="9" scale="4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AK157"/>
  <sheetViews>
    <sheetView view="pageBreakPreview" zoomScale="90" zoomScaleNormal="80" zoomScaleSheetLayoutView="90" workbookViewId="0">
      <selection activeCell="R48" sqref="R48"/>
    </sheetView>
  </sheetViews>
  <sheetFormatPr baseColWidth="10" defaultRowHeight="13.5" x14ac:dyDescent="0.25"/>
  <cols>
    <col min="1" max="1" width="4.140625" style="2" customWidth="1"/>
    <col min="2" max="2" width="66.5703125" style="2" customWidth="1"/>
    <col min="3" max="3" width="13.140625" style="2" customWidth="1"/>
    <col min="4" max="4" width="1.28515625" style="2" customWidth="1"/>
    <col min="5" max="5" width="15.5703125" style="2" customWidth="1"/>
    <col min="6" max="6" width="2.28515625" style="2" customWidth="1"/>
    <col min="7" max="7" width="13.28515625" style="2" bestFit="1" customWidth="1"/>
    <col min="8" max="8" width="1.42578125" style="2" customWidth="1"/>
    <col min="9" max="9" width="13.28515625" style="2" bestFit="1" customWidth="1"/>
    <col min="10" max="10" width="1.42578125" style="2" customWidth="1"/>
    <col min="11" max="11" width="14.42578125" style="2" customWidth="1"/>
    <col min="12" max="12" width="1.28515625" style="2" customWidth="1"/>
    <col min="13" max="13" width="17.7109375" style="2" customWidth="1"/>
    <col min="14" max="14" width="1.42578125" style="2" customWidth="1"/>
    <col min="15" max="15" width="17.28515625" style="2" customWidth="1"/>
    <col min="16" max="16" width="1.28515625" style="2" customWidth="1"/>
    <col min="17" max="17" width="7.5703125" style="2" customWidth="1"/>
    <col min="18" max="18" width="39.5703125" style="42" customWidth="1"/>
    <col min="19" max="19" width="12.85546875" style="42" bestFit="1" customWidth="1"/>
    <col min="20" max="20" width="68" style="42" bestFit="1" customWidth="1"/>
    <col min="21" max="22" width="13.7109375" style="42" customWidth="1"/>
    <col min="23" max="23" width="34.42578125" style="42" customWidth="1"/>
    <col min="24" max="24" width="68" style="42" bestFit="1" customWidth="1"/>
    <col min="25" max="26" width="12.140625" style="42" customWidth="1"/>
    <col min="27" max="27" width="14.7109375" style="42" customWidth="1"/>
    <col min="28" max="28" width="11.5703125" style="42" bestFit="1" customWidth="1"/>
    <col min="29" max="29" width="12.5703125" style="42" bestFit="1" customWidth="1"/>
    <col min="30" max="30" width="9.28515625" style="42" customWidth="1"/>
    <col min="31" max="31" width="11.42578125" style="42"/>
    <col min="32" max="16384" width="11.42578125" style="2"/>
  </cols>
  <sheetData>
    <row r="1" spans="1:27" ht="15.75" x14ac:dyDescent="0.25">
      <c r="A1" s="86" t="s">
        <v>176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27" ht="14.2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250"/>
      <c r="L2" s="4"/>
      <c r="M2" s="4"/>
      <c r="N2" s="4"/>
      <c r="O2" s="4"/>
      <c r="P2" s="4"/>
      <c r="W2" s="91"/>
      <c r="X2" s="91"/>
      <c r="Y2" s="91"/>
      <c r="Z2" s="91"/>
      <c r="AA2" s="91"/>
    </row>
    <row r="3" spans="1:27" ht="14.25" customHeight="1" x14ac:dyDescent="0.25">
      <c r="A3" s="57" t="s">
        <v>19</v>
      </c>
      <c r="B3" s="92" t="s">
        <v>35</v>
      </c>
      <c r="C3" s="251" t="s">
        <v>29</v>
      </c>
      <c r="D3" s="252"/>
      <c r="E3" s="251" t="s">
        <v>29</v>
      </c>
      <c r="F3" s="252"/>
      <c r="G3" s="251" t="s">
        <v>183</v>
      </c>
      <c r="H3" s="252"/>
      <c r="I3" s="251" t="s">
        <v>29</v>
      </c>
      <c r="J3" s="252"/>
      <c r="K3" s="251" t="s">
        <v>36</v>
      </c>
      <c r="L3" s="252"/>
      <c r="M3" s="251" t="s">
        <v>74</v>
      </c>
      <c r="N3" s="253"/>
      <c r="O3" s="253"/>
      <c r="P3" s="95"/>
      <c r="W3" s="91"/>
      <c r="X3" s="91"/>
      <c r="Y3" s="91"/>
      <c r="Z3" s="91"/>
      <c r="AA3" s="91"/>
    </row>
    <row r="4" spans="1:27" x14ac:dyDescent="0.25">
      <c r="A4" s="102"/>
      <c r="B4" s="103"/>
      <c r="C4" s="104" t="s">
        <v>141</v>
      </c>
      <c r="D4" s="105"/>
      <c r="E4" s="104" t="s">
        <v>181</v>
      </c>
      <c r="F4" s="105"/>
      <c r="G4" s="104" t="s">
        <v>182</v>
      </c>
      <c r="H4" s="105"/>
      <c r="I4" s="254" t="s">
        <v>15</v>
      </c>
      <c r="J4" s="105"/>
      <c r="K4" s="254" t="s">
        <v>7</v>
      </c>
      <c r="L4" s="105"/>
      <c r="M4" s="183" t="s">
        <v>112</v>
      </c>
      <c r="N4" s="53"/>
      <c r="O4" s="183" t="s">
        <v>113</v>
      </c>
      <c r="P4" s="184"/>
      <c r="T4" s="180">
        <v>2023</v>
      </c>
      <c r="U4" s="180"/>
      <c r="W4" s="91"/>
      <c r="X4" s="91"/>
      <c r="Y4" s="91"/>
      <c r="Z4" s="91"/>
      <c r="AA4" s="91"/>
    </row>
    <row r="5" spans="1:27" ht="14.25" customHeight="1" thickBot="1" x14ac:dyDescent="0.3">
      <c r="A5" s="112"/>
      <c r="B5" s="113"/>
      <c r="C5" s="255"/>
      <c r="D5" s="115"/>
      <c r="E5" s="255"/>
      <c r="F5" s="115"/>
      <c r="G5" s="255"/>
      <c r="H5" s="115"/>
      <c r="I5" s="255"/>
      <c r="J5" s="115"/>
      <c r="K5" s="255"/>
      <c r="L5" s="115"/>
      <c r="M5" s="255"/>
      <c r="N5" s="115"/>
      <c r="O5" s="255"/>
      <c r="P5" s="256"/>
      <c r="T5" s="42" t="s">
        <v>228</v>
      </c>
      <c r="U5" s="42" t="s">
        <v>229</v>
      </c>
      <c r="W5" s="91"/>
      <c r="X5" s="91"/>
      <c r="Y5" s="91"/>
      <c r="Z5" s="91"/>
      <c r="AA5" s="91"/>
    </row>
    <row r="6" spans="1:27" ht="18.75" customHeight="1" x14ac:dyDescent="0.25">
      <c r="A6" s="186">
        <v>1</v>
      </c>
      <c r="B6" s="226" t="s">
        <v>147</v>
      </c>
      <c r="C6" s="257">
        <v>18</v>
      </c>
      <c r="D6" s="258"/>
      <c r="E6" s="257">
        <v>0</v>
      </c>
      <c r="F6" s="258"/>
      <c r="G6" s="257">
        <f>+C6+E6</f>
        <v>18</v>
      </c>
      <c r="H6" s="258"/>
      <c r="I6" s="257">
        <v>4379.0000000000018</v>
      </c>
      <c r="J6" s="258"/>
      <c r="K6" s="259">
        <v>534.65042309999922</v>
      </c>
      <c r="L6" s="260"/>
      <c r="M6" s="257">
        <f t="shared" ref="M6" si="0">+I6/G6</f>
        <v>243.27777777777789</v>
      </c>
      <c r="N6" s="196"/>
      <c r="O6" s="261">
        <f>+K6/G6</f>
        <v>29.70280128333329</v>
      </c>
      <c r="P6" s="262"/>
      <c r="R6" s="42" t="s">
        <v>235</v>
      </c>
      <c r="T6" s="42">
        <v>4379.0000000000018</v>
      </c>
      <c r="U6" s="42">
        <v>534.65042309999922</v>
      </c>
      <c r="W6" s="91"/>
      <c r="X6" s="91"/>
      <c r="Y6" s="91"/>
      <c r="Z6" s="91"/>
      <c r="AA6" s="91"/>
    </row>
    <row r="7" spans="1:27" ht="18.75" customHeight="1" x14ac:dyDescent="0.25">
      <c r="A7" s="186">
        <v>2</v>
      </c>
      <c r="B7" s="263" t="s">
        <v>139</v>
      </c>
      <c r="C7" s="257">
        <v>27</v>
      </c>
      <c r="D7" s="258"/>
      <c r="E7" s="257">
        <v>33</v>
      </c>
      <c r="F7" s="258"/>
      <c r="G7" s="257">
        <f>+C7+E7</f>
        <v>60</v>
      </c>
      <c r="H7" s="258"/>
      <c r="I7" s="257">
        <v>3943</v>
      </c>
      <c r="J7" s="258"/>
      <c r="K7" s="259">
        <v>3.6454841000000004</v>
      </c>
      <c r="L7" s="260"/>
      <c r="M7" s="257">
        <f t="shared" ref="M7:M28" si="1">+I7/G7</f>
        <v>65.716666666666669</v>
      </c>
      <c r="N7" s="196"/>
      <c r="O7" s="261">
        <f t="shared" ref="O7:O28" si="2">+K7/G7</f>
        <v>6.0758068333333339E-2</v>
      </c>
      <c r="P7" s="262"/>
      <c r="R7" s="42" t="s">
        <v>139</v>
      </c>
      <c r="T7" s="42">
        <v>3943</v>
      </c>
      <c r="U7" s="42">
        <v>3.6454841000000004</v>
      </c>
      <c r="W7" s="91"/>
      <c r="X7" s="91"/>
      <c r="Y7" s="91"/>
      <c r="Z7" s="91"/>
      <c r="AA7" s="91"/>
    </row>
    <row r="8" spans="1:27" ht="18.75" customHeight="1" x14ac:dyDescent="0.25">
      <c r="A8" s="186">
        <v>3</v>
      </c>
      <c r="B8" s="64" t="s">
        <v>58</v>
      </c>
      <c r="C8" s="257">
        <v>183</v>
      </c>
      <c r="D8" s="258"/>
      <c r="E8" s="257">
        <v>491</v>
      </c>
      <c r="F8" s="258"/>
      <c r="G8" s="257">
        <f t="shared" ref="G8:G26" si="3">+C8+E8</f>
        <v>674</v>
      </c>
      <c r="H8" s="258"/>
      <c r="I8" s="257">
        <v>271743.99999999936</v>
      </c>
      <c r="J8" s="258"/>
      <c r="K8" s="259">
        <v>940.47229400000538</v>
      </c>
      <c r="L8" s="260"/>
      <c r="M8" s="257">
        <f t="shared" si="1"/>
        <v>403.1810089020762</v>
      </c>
      <c r="N8" s="196"/>
      <c r="O8" s="261">
        <f t="shared" si="2"/>
        <v>1.3953594866468924</v>
      </c>
      <c r="P8" s="262"/>
      <c r="R8" s="42" t="s">
        <v>58</v>
      </c>
      <c r="T8" s="42">
        <v>271743.99999999936</v>
      </c>
      <c r="U8" s="42">
        <v>940.47229400000538</v>
      </c>
    </row>
    <row r="9" spans="1:27" ht="18.75" customHeight="1" x14ac:dyDescent="0.25">
      <c r="A9" s="186">
        <v>4</v>
      </c>
      <c r="B9" s="263" t="s">
        <v>59</v>
      </c>
      <c r="C9" s="257">
        <v>437</v>
      </c>
      <c r="D9" s="258"/>
      <c r="E9" s="257">
        <v>0</v>
      </c>
      <c r="F9" s="258"/>
      <c r="G9" s="257">
        <f t="shared" si="3"/>
        <v>437</v>
      </c>
      <c r="H9" s="258"/>
      <c r="I9" s="257">
        <v>579282.99999999837</v>
      </c>
      <c r="J9" s="258"/>
      <c r="K9" s="259">
        <v>984.64342599999634</v>
      </c>
      <c r="L9" s="260"/>
      <c r="M9" s="257">
        <f t="shared" si="1"/>
        <v>1325.5903890160146</v>
      </c>
      <c r="N9" s="196"/>
      <c r="O9" s="261">
        <f t="shared" si="2"/>
        <v>2.253188617848962</v>
      </c>
      <c r="P9" s="262"/>
      <c r="R9" s="42" t="s">
        <v>236</v>
      </c>
      <c r="T9" s="42">
        <v>579282.99999999837</v>
      </c>
      <c r="U9" s="42">
        <v>984.64342599999634</v>
      </c>
    </row>
    <row r="10" spans="1:27" ht="18.75" customHeight="1" x14ac:dyDescent="0.25">
      <c r="A10" s="186">
        <v>5</v>
      </c>
      <c r="B10" s="226" t="s">
        <v>6</v>
      </c>
      <c r="C10" s="257">
        <v>7</v>
      </c>
      <c r="D10" s="258"/>
      <c r="E10" s="257">
        <v>0</v>
      </c>
      <c r="F10" s="258"/>
      <c r="G10" s="257">
        <f t="shared" si="3"/>
        <v>7</v>
      </c>
      <c r="H10" s="258"/>
      <c r="I10" s="257">
        <v>2224</v>
      </c>
      <c r="J10" s="258"/>
      <c r="K10" s="259">
        <v>3.9052642000000017</v>
      </c>
      <c r="L10" s="260"/>
      <c r="M10" s="257">
        <f t="shared" si="1"/>
        <v>317.71428571428572</v>
      </c>
      <c r="N10" s="196"/>
      <c r="O10" s="261">
        <f t="shared" si="2"/>
        <v>0.55789488571428592</v>
      </c>
      <c r="P10" s="262"/>
      <c r="R10" s="42" t="s">
        <v>6</v>
      </c>
      <c r="T10" s="42">
        <v>2224</v>
      </c>
      <c r="U10" s="42">
        <v>3.9052642000000017</v>
      </c>
    </row>
    <row r="11" spans="1:27" ht="18.75" customHeight="1" x14ac:dyDescent="0.25">
      <c r="A11" s="186">
        <v>6</v>
      </c>
      <c r="B11" s="226" t="s">
        <v>1</v>
      </c>
      <c r="C11" s="257">
        <v>167</v>
      </c>
      <c r="D11" s="258"/>
      <c r="E11" s="257">
        <v>0</v>
      </c>
      <c r="F11" s="258"/>
      <c r="G11" s="257">
        <f t="shared" si="3"/>
        <v>167</v>
      </c>
      <c r="H11" s="258"/>
      <c r="I11" s="257">
        <v>343081.99999999901</v>
      </c>
      <c r="J11" s="258"/>
      <c r="K11" s="259">
        <v>348.01924790000356</v>
      </c>
      <c r="L11" s="260"/>
      <c r="M11" s="257">
        <f t="shared" si="1"/>
        <v>2054.383233532928</v>
      </c>
      <c r="N11" s="196"/>
      <c r="O11" s="261">
        <f t="shared" si="2"/>
        <v>2.0839475922155901</v>
      </c>
      <c r="P11" s="262"/>
      <c r="R11" s="42" t="s">
        <v>1</v>
      </c>
      <c r="T11" s="42">
        <v>343081.99999999901</v>
      </c>
      <c r="U11" s="42">
        <v>348.01924790000356</v>
      </c>
    </row>
    <row r="12" spans="1:27" ht="18.75" customHeight="1" x14ac:dyDescent="0.25">
      <c r="A12" s="186">
        <v>7</v>
      </c>
      <c r="B12" s="226" t="s">
        <v>2</v>
      </c>
      <c r="C12" s="257">
        <v>271</v>
      </c>
      <c r="D12" s="258"/>
      <c r="E12" s="257">
        <v>0</v>
      </c>
      <c r="F12" s="258"/>
      <c r="G12" s="257">
        <f t="shared" si="3"/>
        <v>271</v>
      </c>
      <c r="H12" s="258"/>
      <c r="I12" s="257">
        <v>655389.00000000186</v>
      </c>
      <c r="J12" s="258"/>
      <c r="K12" s="259">
        <v>737.77408540000226</v>
      </c>
      <c r="L12" s="260"/>
      <c r="M12" s="257">
        <f t="shared" si="1"/>
        <v>2418.4095940959478</v>
      </c>
      <c r="N12" s="196"/>
      <c r="O12" s="261">
        <f t="shared" si="2"/>
        <v>2.7224135992620009</v>
      </c>
      <c r="P12" s="262"/>
      <c r="R12" s="42" t="s">
        <v>2</v>
      </c>
      <c r="T12" s="42">
        <v>655389.00000000186</v>
      </c>
      <c r="U12" s="42">
        <v>737.77408540000226</v>
      </c>
    </row>
    <row r="13" spans="1:27" ht="18.75" customHeight="1" x14ac:dyDescent="0.25">
      <c r="A13" s="186">
        <v>8</v>
      </c>
      <c r="B13" s="226" t="s">
        <v>3</v>
      </c>
      <c r="C13" s="257">
        <v>115</v>
      </c>
      <c r="D13" s="258"/>
      <c r="E13" s="257">
        <v>221</v>
      </c>
      <c r="F13" s="258"/>
      <c r="G13" s="257">
        <f t="shared" si="3"/>
        <v>336</v>
      </c>
      <c r="H13" s="258"/>
      <c r="I13" s="257">
        <v>108181.0000000001</v>
      </c>
      <c r="J13" s="258"/>
      <c r="K13" s="259">
        <v>331.63382300000046</v>
      </c>
      <c r="L13" s="260"/>
      <c r="M13" s="257">
        <f t="shared" si="1"/>
        <v>321.96726190476221</v>
      </c>
      <c r="N13" s="196"/>
      <c r="O13" s="261">
        <f t="shared" si="2"/>
        <v>0.98700542559523952</v>
      </c>
      <c r="P13" s="262"/>
      <c r="R13" s="42" t="s">
        <v>3</v>
      </c>
      <c r="T13" s="42">
        <v>108181.0000000001</v>
      </c>
      <c r="U13" s="42">
        <v>331.63382300000046</v>
      </c>
    </row>
    <row r="14" spans="1:27" ht="18.75" customHeight="1" x14ac:dyDescent="0.25">
      <c r="A14" s="186">
        <v>9</v>
      </c>
      <c r="B14" s="64" t="s">
        <v>4</v>
      </c>
      <c r="C14" s="257">
        <v>397</v>
      </c>
      <c r="D14" s="258"/>
      <c r="E14" s="257">
        <v>1892</v>
      </c>
      <c r="F14" s="258"/>
      <c r="G14" s="257">
        <f t="shared" si="3"/>
        <v>2289</v>
      </c>
      <c r="H14" s="258"/>
      <c r="I14" s="257">
        <v>952802.99999999278</v>
      </c>
      <c r="J14" s="258"/>
      <c r="K14" s="259">
        <v>975.44634803998406</v>
      </c>
      <c r="L14" s="260"/>
      <c r="M14" s="257">
        <f t="shared" si="1"/>
        <v>416.25294888597324</v>
      </c>
      <c r="N14" s="196"/>
      <c r="O14" s="261">
        <f t="shared" si="2"/>
        <v>0.42614519355176239</v>
      </c>
      <c r="P14" s="262"/>
      <c r="R14" s="42" t="s">
        <v>4</v>
      </c>
      <c r="T14" s="42">
        <v>952802.99999999278</v>
      </c>
      <c r="U14" s="42">
        <v>975.44634803998406</v>
      </c>
    </row>
    <row r="15" spans="1:27" ht="18.75" customHeight="1" x14ac:dyDescent="0.25">
      <c r="A15" s="186">
        <v>10</v>
      </c>
      <c r="B15" s="264" t="s">
        <v>60</v>
      </c>
      <c r="C15" s="257">
        <v>379</v>
      </c>
      <c r="D15" s="258"/>
      <c r="E15" s="257">
        <v>27</v>
      </c>
      <c r="F15" s="258"/>
      <c r="G15" s="257">
        <f t="shared" si="3"/>
        <v>406</v>
      </c>
      <c r="H15" s="258"/>
      <c r="I15" s="257">
        <v>563781.00000000175</v>
      </c>
      <c r="J15" s="258"/>
      <c r="K15" s="259">
        <v>1287.7146559299981</v>
      </c>
      <c r="L15" s="260"/>
      <c r="M15" s="257">
        <f t="shared" si="1"/>
        <v>1388.6231527093639</v>
      </c>
      <c r="N15" s="196"/>
      <c r="O15" s="261">
        <f t="shared" si="2"/>
        <v>3.1717109751970396</v>
      </c>
      <c r="P15" s="262"/>
      <c r="R15" s="42" t="s">
        <v>237</v>
      </c>
      <c r="T15" s="42">
        <v>563781.00000000175</v>
      </c>
      <c r="U15" s="42">
        <v>1287.7146559299981</v>
      </c>
    </row>
    <row r="16" spans="1:27" ht="18.75" customHeight="1" x14ac:dyDescent="0.25">
      <c r="A16" s="186">
        <v>11</v>
      </c>
      <c r="B16" s="226" t="s">
        <v>5</v>
      </c>
      <c r="C16" s="257">
        <v>400</v>
      </c>
      <c r="D16" s="258"/>
      <c r="E16" s="257">
        <v>0</v>
      </c>
      <c r="F16" s="258"/>
      <c r="G16" s="257">
        <f t="shared" si="3"/>
        <v>400</v>
      </c>
      <c r="H16" s="258"/>
      <c r="I16" s="257">
        <v>432317.00000000134</v>
      </c>
      <c r="J16" s="258"/>
      <c r="K16" s="259">
        <v>817.68572622000215</v>
      </c>
      <c r="L16" s="260"/>
      <c r="M16" s="257">
        <f t="shared" si="1"/>
        <v>1080.7925000000034</v>
      </c>
      <c r="N16" s="196"/>
      <c r="O16" s="261">
        <f t="shared" si="2"/>
        <v>2.0442143155500054</v>
      </c>
      <c r="P16" s="262"/>
      <c r="R16" s="42" t="s">
        <v>5</v>
      </c>
      <c r="T16" s="42">
        <v>432317.00000000134</v>
      </c>
      <c r="U16" s="42">
        <v>817.68572622000215</v>
      </c>
    </row>
    <row r="17" spans="1:21" ht="18.75" customHeight="1" x14ac:dyDescent="0.25">
      <c r="A17" s="186">
        <v>12</v>
      </c>
      <c r="B17" s="226" t="s">
        <v>146</v>
      </c>
      <c r="C17" s="257">
        <v>151</v>
      </c>
      <c r="D17" s="258"/>
      <c r="E17" s="257">
        <v>0</v>
      </c>
      <c r="F17" s="258"/>
      <c r="G17" s="257">
        <f t="shared" si="3"/>
        <v>151</v>
      </c>
      <c r="H17" s="258"/>
      <c r="I17" s="257">
        <v>193048.00000000026</v>
      </c>
      <c r="J17" s="258"/>
      <c r="K17" s="259">
        <v>420.32116159999799</v>
      </c>
      <c r="L17" s="260"/>
      <c r="M17" s="257">
        <f t="shared" si="1"/>
        <v>1278.463576158942</v>
      </c>
      <c r="N17" s="196"/>
      <c r="O17" s="261">
        <f t="shared" si="2"/>
        <v>2.7835838516556159</v>
      </c>
      <c r="P17" s="262"/>
      <c r="R17" s="42" t="s">
        <v>238</v>
      </c>
      <c r="T17" s="42">
        <v>193048.00000000026</v>
      </c>
      <c r="U17" s="42">
        <v>420.32116159999799</v>
      </c>
    </row>
    <row r="18" spans="1:21" ht="18.75" customHeight="1" x14ac:dyDescent="0.25">
      <c r="A18" s="186">
        <v>13</v>
      </c>
      <c r="B18" s="265" t="s">
        <v>155</v>
      </c>
      <c r="C18" s="257">
        <v>6</v>
      </c>
      <c r="D18" s="258"/>
      <c r="E18" s="257">
        <v>4</v>
      </c>
      <c r="F18" s="258"/>
      <c r="G18" s="257">
        <f t="shared" si="3"/>
        <v>10</v>
      </c>
      <c r="H18" s="258"/>
      <c r="I18" s="257">
        <v>2762</v>
      </c>
      <c r="J18" s="258"/>
      <c r="K18" s="259">
        <v>2.2516588000000008</v>
      </c>
      <c r="L18" s="260"/>
      <c r="M18" s="257">
        <f t="shared" si="1"/>
        <v>276.2</v>
      </c>
      <c r="N18" s="196"/>
      <c r="O18" s="261">
        <f t="shared" si="2"/>
        <v>0.2251658800000001</v>
      </c>
      <c r="P18" s="262"/>
      <c r="R18" s="42" t="s">
        <v>155</v>
      </c>
      <c r="T18" s="42">
        <v>2762</v>
      </c>
      <c r="U18" s="42">
        <v>2.2516588000000008</v>
      </c>
    </row>
    <row r="19" spans="1:21" ht="18.75" customHeight="1" x14ac:dyDescent="0.25">
      <c r="A19" s="186">
        <v>14</v>
      </c>
      <c r="B19" s="123" t="s">
        <v>45</v>
      </c>
      <c r="C19" s="257">
        <v>15</v>
      </c>
      <c r="D19" s="258"/>
      <c r="E19" s="257">
        <v>11</v>
      </c>
      <c r="F19" s="258"/>
      <c r="G19" s="257">
        <f t="shared" si="3"/>
        <v>26</v>
      </c>
      <c r="H19" s="258"/>
      <c r="I19" s="257">
        <v>7046.9999999999991</v>
      </c>
      <c r="J19" s="258"/>
      <c r="K19" s="259">
        <v>3.6660328999999994</v>
      </c>
      <c r="L19" s="260"/>
      <c r="M19" s="257">
        <f t="shared" si="1"/>
        <v>271.03846153846149</v>
      </c>
      <c r="N19" s="196"/>
      <c r="O19" s="261">
        <f t="shared" si="2"/>
        <v>0.14100126538461535</v>
      </c>
      <c r="P19" s="262"/>
      <c r="R19" s="42" t="s">
        <v>199</v>
      </c>
      <c r="T19" s="42">
        <v>7046.9999999999991</v>
      </c>
      <c r="U19" s="42">
        <v>3.6660328999999994</v>
      </c>
    </row>
    <row r="20" spans="1:21" ht="18.75" customHeight="1" x14ac:dyDescent="0.25">
      <c r="A20" s="186">
        <v>15</v>
      </c>
      <c r="B20" s="123" t="s">
        <v>304</v>
      </c>
      <c r="C20" s="257">
        <v>52</v>
      </c>
      <c r="D20" s="258"/>
      <c r="E20" s="257">
        <v>0</v>
      </c>
      <c r="F20" s="258"/>
      <c r="G20" s="257">
        <f t="shared" si="3"/>
        <v>52</v>
      </c>
      <c r="H20" s="258"/>
      <c r="I20" s="257">
        <v>11423</v>
      </c>
      <c r="J20" s="258"/>
      <c r="K20" s="259">
        <v>16.048251269999987</v>
      </c>
      <c r="L20" s="260"/>
      <c r="M20" s="257">
        <f t="shared" si="1"/>
        <v>219.67307692307693</v>
      </c>
      <c r="N20" s="196"/>
      <c r="O20" s="261">
        <f t="shared" si="2"/>
        <v>0.308620216730769</v>
      </c>
      <c r="P20" s="262"/>
      <c r="R20" s="42" t="s">
        <v>304</v>
      </c>
      <c r="T20" s="42">
        <v>11423</v>
      </c>
      <c r="U20" s="42">
        <v>16.048251269999987</v>
      </c>
    </row>
    <row r="21" spans="1:21" ht="18.75" customHeight="1" x14ac:dyDescent="0.25">
      <c r="A21" s="186">
        <v>16</v>
      </c>
      <c r="B21" s="64" t="s">
        <v>51</v>
      </c>
      <c r="C21" s="257">
        <v>76</v>
      </c>
      <c r="D21" s="258"/>
      <c r="E21" s="257">
        <v>49</v>
      </c>
      <c r="F21" s="258"/>
      <c r="G21" s="257">
        <f t="shared" si="3"/>
        <v>125</v>
      </c>
      <c r="H21" s="258"/>
      <c r="I21" s="257">
        <v>31651.999999999982</v>
      </c>
      <c r="J21" s="258"/>
      <c r="K21" s="259">
        <v>33.750724300000087</v>
      </c>
      <c r="L21" s="260"/>
      <c r="M21" s="257">
        <f t="shared" si="1"/>
        <v>253.21599999999987</v>
      </c>
      <c r="N21" s="196"/>
      <c r="O21" s="261">
        <f t="shared" si="2"/>
        <v>0.27000579440000072</v>
      </c>
      <c r="P21" s="262"/>
      <c r="R21" s="42" t="s">
        <v>51</v>
      </c>
      <c r="T21" s="42">
        <v>31651.999999999982</v>
      </c>
      <c r="U21" s="42">
        <v>33.750724300000087</v>
      </c>
    </row>
    <row r="22" spans="1:21" ht="18.75" customHeight="1" x14ac:dyDescent="0.25">
      <c r="A22" s="186">
        <v>17</v>
      </c>
      <c r="B22" s="123" t="s">
        <v>52</v>
      </c>
      <c r="C22" s="257">
        <v>57</v>
      </c>
      <c r="D22" s="258"/>
      <c r="E22" s="257">
        <v>0</v>
      </c>
      <c r="F22" s="258"/>
      <c r="G22" s="257">
        <f t="shared" si="3"/>
        <v>57</v>
      </c>
      <c r="H22" s="258"/>
      <c r="I22" s="257">
        <v>13541.000000000004</v>
      </c>
      <c r="J22" s="258"/>
      <c r="K22" s="259">
        <v>19.215842500000011</v>
      </c>
      <c r="L22" s="260"/>
      <c r="M22" s="257">
        <f t="shared" ref="M22" si="4">+I22/G22</f>
        <v>237.561403508772</v>
      </c>
      <c r="N22" s="196"/>
      <c r="O22" s="261">
        <f t="shared" ref="O22" si="5">+K22/G22</f>
        <v>0.33712004385964933</v>
      </c>
      <c r="P22" s="262"/>
      <c r="R22" s="42" t="s">
        <v>52</v>
      </c>
      <c r="T22" s="42">
        <v>13541.000000000004</v>
      </c>
      <c r="U22" s="42">
        <v>19.215842500000011</v>
      </c>
    </row>
    <row r="23" spans="1:21" ht="18.75" customHeight="1" x14ac:dyDescent="0.25">
      <c r="A23" s="186">
        <v>18</v>
      </c>
      <c r="B23" s="265" t="s">
        <v>134</v>
      </c>
      <c r="C23" s="257">
        <v>671</v>
      </c>
      <c r="D23" s="258"/>
      <c r="E23" s="257">
        <v>8140</v>
      </c>
      <c r="F23" s="258"/>
      <c r="G23" s="257">
        <f t="shared" si="3"/>
        <v>8811</v>
      </c>
      <c r="H23" s="258"/>
      <c r="I23" s="257">
        <v>1571613.999999997</v>
      </c>
      <c r="J23" s="258"/>
      <c r="K23" s="259">
        <v>7057.7985787000734</v>
      </c>
      <c r="L23" s="260"/>
      <c r="M23" s="257">
        <f t="shared" si="1"/>
        <v>178.36953807740289</v>
      </c>
      <c r="N23" s="196"/>
      <c r="O23" s="261">
        <f t="shared" si="2"/>
        <v>0.80102128914993453</v>
      </c>
      <c r="P23" s="262"/>
      <c r="R23" s="42" t="s">
        <v>168</v>
      </c>
      <c r="T23" s="42">
        <v>1571613.999999997</v>
      </c>
      <c r="U23" s="42">
        <v>7057.7985787000734</v>
      </c>
    </row>
    <row r="24" spans="1:21" ht="18.75" customHeight="1" x14ac:dyDescent="0.25">
      <c r="A24" s="186">
        <v>19</v>
      </c>
      <c r="B24" s="266" t="s">
        <v>138</v>
      </c>
      <c r="C24" s="257">
        <v>751</v>
      </c>
      <c r="D24" s="258"/>
      <c r="E24" s="257">
        <v>18</v>
      </c>
      <c r="F24" s="258"/>
      <c r="G24" s="257">
        <f t="shared" si="3"/>
        <v>769</v>
      </c>
      <c r="H24" s="258"/>
      <c r="I24" s="257">
        <v>1021427.0000000027</v>
      </c>
      <c r="J24" s="258"/>
      <c r="K24" s="259">
        <v>1934.5957732400038</v>
      </c>
      <c r="L24" s="260"/>
      <c r="M24" s="257">
        <f t="shared" si="1"/>
        <v>1328.2535760728254</v>
      </c>
      <c r="N24" s="196"/>
      <c r="O24" s="261">
        <f t="shared" si="2"/>
        <v>2.5157292239791986</v>
      </c>
      <c r="P24" s="262"/>
      <c r="R24" s="42" t="s">
        <v>138</v>
      </c>
      <c r="T24" s="42">
        <v>1021427.0000000027</v>
      </c>
      <c r="U24" s="42">
        <v>1934.5957732400038</v>
      </c>
    </row>
    <row r="25" spans="1:21" ht="18.75" customHeight="1" x14ac:dyDescent="0.25">
      <c r="A25" s="186">
        <v>20</v>
      </c>
      <c r="B25" s="64" t="s">
        <v>76</v>
      </c>
      <c r="C25" s="257">
        <v>814</v>
      </c>
      <c r="D25" s="258"/>
      <c r="E25" s="257">
        <v>3414</v>
      </c>
      <c r="F25" s="258"/>
      <c r="G25" s="257">
        <f t="shared" si="3"/>
        <v>4228</v>
      </c>
      <c r="H25" s="258"/>
      <c r="I25" s="257">
        <v>1296608.9999999949</v>
      </c>
      <c r="J25" s="258"/>
      <c r="K25" s="259">
        <v>6276.7400560999686</v>
      </c>
      <c r="L25" s="260"/>
      <c r="M25" s="257">
        <f t="shared" si="1"/>
        <v>306.67194891201393</v>
      </c>
      <c r="N25" s="196"/>
      <c r="O25" s="261">
        <f t="shared" si="2"/>
        <v>1.4845648193235499</v>
      </c>
      <c r="P25" s="262"/>
      <c r="R25" s="42" t="s">
        <v>76</v>
      </c>
      <c r="T25" s="42">
        <v>1296608.9999999949</v>
      </c>
      <c r="U25" s="42">
        <v>6276.7400560999686</v>
      </c>
    </row>
    <row r="26" spans="1:21" ht="18.75" customHeight="1" x14ac:dyDescent="0.25">
      <c r="A26" s="186">
        <v>21</v>
      </c>
      <c r="B26" s="226" t="s">
        <v>70</v>
      </c>
      <c r="C26" s="257">
        <v>65</v>
      </c>
      <c r="D26" s="258"/>
      <c r="E26" s="257">
        <v>0</v>
      </c>
      <c r="F26" s="258"/>
      <c r="G26" s="257">
        <f t="shared" si="3"/>
        <v>65</v>
      </c>
      <c r="H26" s="258"/>
      <c r="I26" s="257">
        <v>15691.000000000002</v>
      </c>
      <c r="J26" s="258"/>
      <c r="K26" s="259">
        <v>22.187959899999967</v>
      </c>
      <c r="L26" s="260"/>
      <c r="M26" s="257">
        <f t="shared" si="1"/>
        <v>241.40000000000003</v>
      </c>
      <c r="N26" s="196"/>
      <c r="O26" s="261">
        <f t="shared" si="2"/>
        <v>0.34135322923076872</v>
      </c>
      <c r="P26" s="262"/>
      <c r="R26" s="42" t="s">
        <v>70</v>
      </c>
      <c r="T26" s="42">
        <v>15691.000000000002</v>
      </c>
      <c r="U26" s="42">
        <v>22.187959899999967</v>
      </c>
    </row>
    <row r="27" spans="1:21" ht="18.75" customHeight="1" x14ac:dyDescent="0.25">
      <c r="A27" s="186">
        <v>22</v>
      </c>
      <c r="B27" s="226" t="s">
        <v>23</v>
      </c>
      <c r="C27" s="257">
        <v>17</v>
      </c>
      <c r="D27" s="258"/>
      <c r="E27" s="257">
        <v>8</v>
      </c>
      <c r="F27" s="258"/>
      <c r="G27" s="257">
        <f>+C27+E27</f>
        <v>25</v>
      </c>
      <c r="H27" s="258"/>
      <c r="I27" s="257">
        <v>8971</v>
      </c>
      <c r="J27" s="258"/>
      <c r="K27" s="259">
        <v>13.501038899999987</v>
      </c>
      <c r="L27" s="260"/>
      <c r="M27" s="257">
        <f t="shared" si="1"/>
        <v>358.84</v>
      </c>
      <c r="N27" s="196"/>
      <c r="O27" s="261">
        <f t="shared" si="2"/>
        <v>0.54004155599999948</v>
      </c>
      <c r="P27" s="262"/>
      <c r="R27" s="42" t="s">
        <v>23</v>
      </c>
      <c r="T27" s="42">
        <v>8971</v>
      </c>
      <c r="U27" s="42">
        <v>13.501038899999987</v>
      </c>
    </row>
    <row r="28" spans="1:21" ht="18.75" customHeight="1" thickBot="1" x14ac:dyDescent="0.3">
      <c r="A28" s="186">
        <v>23</v>
      </c>
      <c r="B28" s="64" t="s">
        <v>140</v>
      </c>
      <c r="C28" s="257">
        <v>210</v>
      </c>
      <c r="D28" s="258"/>
      <c r="E28" s="257">
        <v>0</v>
      </c>
      <c r="F28" s="258"/>
      <c r="G28" s="257">
        <f>+C28+E28</f>
        <v>210</v>
      </c>
      <c r="H28" s="258"/>
      <c r="I28" s="257">
        <v>491681.00000000169</v>
      </c>
      <c r="J28" s="258"/>
      <c r="K28" s="259">
        <v>1104.6249731999969</v>
      </c>
      <c r="L28" s="260"/>
      <c r="M28" s="257">
        <f t="shared" si="1"/>
        <v>2341.3380952381031</v>
      </c>
      <c r="N28" s="196"/>
      <c r="O28" s="261">
        <f t="shared" si="2"/>
        <v>5.2601189199999858</v>
      </c>
      <c r="P28" s="262"/>
      <c r="R28" s="42" t="s">
        <v>140</v>
      </c>
      <c r="T28" s="42">
        <v>491681.00000000169</v>
      </c>
      <c r="U28" s="42">
        <v>1104.6249731999969</v>
      </c>
    </row>
    <row r="29" spans="1:21" ht="18.75" customHeight="1" thickTop="1" thickBot="1" x14ac:dyDescent="0.3">
      <c r="A29" s="267"/>
      <c r="B29" s="268" t="s">
        <v>10</v>
      </c>
      <c r="C29" s="269">
        <f>SUM(C6:C28)</f>
        <v>5286</v>
      </c>
      <c r="D29" s="270"/>
      <c r="E29" s="269">
        <f>SUM(E6:E28)</f>
        <v>14308</v>
      </c>
      <c r="F29" s="271"/>
      <c r="G29" s="269">
        <f>SUM(G6:G28)</f>
        <v>19594</v>
      </c>
      <c r="H29" s="271"/>
      <c r="I29" s="205">
        <f>SUM(I6:I28)</f>
        <v>8582591.9999999925</v>
      </c>
      <c r="J29" s="271"/>
      <c r="K29" s="272">
        <f>SUM(K6:K28)</f>
        <v>23870.29282930003</v>
      </c>
      <c r="L29" s="273"/>
      <c r="M29" s="205">
        <f>+I29/G29</f>
        <v>438.02143513320368</v>
      </c>
      <c r="N29" s="206"/>
      <c r="O29" s="274">
        <f>+K29/G29</f>
        <v>1.2182450152750857</v>
      </c>
      <c r="P29" s="273"/>
      <c r="T29" s="275">
        <f>SUM(T6:T28)</f>
        <v>8582591.9999999925</v>
      </c>
      <c r="U29" s="275">
        <f>SUM(U6:U28)</f>
        <v>23870.29282930003</v>
      </c>
    </row>
    <row r="30" spans="1:21" ht="18.75" customHeight="1" x14ac:dyDescent="0.3">
      <c r="A30" s="276" t="s">
        <v>255</v>
      </c>
      <c r="B30" s="215" t="s">
        <v>256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277"/>
      <c r="N30" s="4"/>
      <c r="O30" s="4"/>
      <c r="P30" s="4"/>
    </row>
    <row r="31" spans="1:21" ht="18.75" customHeight="1" x14ac:dyDescent="0.3">
      <c r="A31" s="278" t="s">
        <v>306</v>
      </c>
      <c r="B31" s="215" t="s">
        <v>305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277"/>
      <c r="N31" s="4"/>
      <c r="O31" s="4"/>
      <c r="P31" s="4"/>
    </row>
    <row r="32" spans="1:21" ht="14.25" x14ac:dyDescent="0.3">
      <c r="A32" s="279"/>
      <c r="B32" s="215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8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8" x14ac:dyDescent="0.25">
      <c r="A34" s="4"/>
      <c r="B34" s="4"/>
      <c r="C34" s="88"/>
      <c r="D34" s="88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8" x14ac:dyDescent="0.25">
      <c r="A35" s="4"/>
      <c r="B35" s="4"/>
      <c r="C35" s="88"/>
      <c r="D35" s="88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8" x14ac:dyDescent="0.25">
      <c r="A36" s="4"/>
      <c r="B36" s="4"/>
      <c r="C36" s="88"/>
      <c r="D36" s="88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8" x14ac:dyDescent="0.25">
      <c r="A37" s="4"/>
      <c r="B37" s="4"/>
      <c r="C37" s="88"/>
      <c r="D37" s="88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8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0"/>
      <c r="N38" s="40"/>
      <c r="O38" s="4"/>
      <c r="P38" s="4"/>
      <c r="R38" s="43"/>
    </row>
    <row r="39" spans="1:18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R39" s="43"/>
    </row>
    <row r="40" spans="1:18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R40" s="43"/>
    </row>
    <row r="41" spans="1:18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R41" s="43"/>
    </row>
    <row r="42" spans="1:18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R42" s="43"/>
    </row>
    <row r="43" spans="1:18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R43" s="43"/>
    </row>
    <row r="44" spans="1:18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R44" s="43"/>
    </row>
    <row r="45" spans="1:18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R45" s="43"/>
    </row>
    <row r="46" spans="1:18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R46" s="43"/>
    </row>
    <row r="47" spans="1:18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R47" s="43"/>
    </row>
    <row r="48" spans="1:18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R48" s="43"/>
    </row>
    <row r="49" spans="1:18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R49" s="43"/>
    </row>
    <row r="50" spans="1:18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R50" s="43"/>
    </row>
    <row r="51" spans="1:18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R51" s="43"/>
    </row>
    <row r="52" spans="1:18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R52" s="43"/>
    </row>
    <row r="53" spans="1:18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R53" s="43"/>
    </row>
    <row r="54" spans="1:18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R54" s="43"/>
    </row>
    <row r="55" spans="1:18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R55" s="43"/>
    </row>
    <row r="56" spans="1:18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R56" s="43"/>
    </row>
    <row r="57" spans="1:18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R57" s="43"/>
    </row>
    <row r="58" spans="1:18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R58" s="43"/>
    </row>
    <row r="59" spans="1:18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R59" s="43"/>
    </row>
    <row r="60" spans="1:18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R60" s="43"/>
    </row>
    <row r="61" spans="1:18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R61" s="43"/>
    </row>
    <row r="62" spans="1:18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R62" s="43"/>
    </row>
    <row r="63" spans="1:18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R63" s="43"/>
    </row>
    <row r="64" spans="1:18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1:17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1:17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1:17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1:17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1:17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1:17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1:17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7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17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1:17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7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54"/>
    </row>
    <row r="76" spans="1:17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54"/>
    </row>
    <row r="77" spans="1:17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54"/>
    </row>
    <row r="78" spans="1:17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54"/>
    </row>
    <row r="79" spans="1:17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54"/>
    </row>
    <row r="80" spans="1:17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54"/>
    </row>
    <row r="81" spans="1:17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54"/>
    </row>
    <row r="82" spans="1:17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54"/>
    </row>
    <row r="83" spans="1:17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54"/>
    </row>
    <row r="84" spans="1:17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54"/>
    </row>
    <row r="85" spans="1:17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54"/>
    </row>
    <row r="86" spans="1:17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54"/>
    </row>
    <row r="87" spans="1:17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54"/>
    </row>
    <row r="88" spans="1:17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54"/>
    </row>
    <row r="89" spans="1:17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280"/>
    </row>
    <row r="90" spans="1:17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280"/>
    </row>
    <row r="91" spans="1:17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54"/>
    </row>
    <row r="92" spans="1:17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54"/>
    </row>
    <row r="93" spans="1:17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54"/>
    </row>
    <row r="94" spans="1:17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54"/>
    </row>
    <row r="95" spans="1:17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54"/>
    </row>
    <row r="96" spans="1:17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54"/>
    </row>
    <row r="97" spans="2:37" x14ac:dyDescent="0.25">
      <c r="B97" s="281"/>
      <c r="Q97" s="54"/>
    </row>
    <row r="98" spans="2:37" x14ac:dyDescent="0.25">
      <c r="B98" s="281"/>
    </row>
    <row r="99" spans="2:37" x14ac:dyDescent="0.25">
      <c r="I99" s="42"/>
      <c r="J99" s="42"/>
      <c r="K99" s="42"/>
      <c r="L99" s="42"/>
      <c r="M99" s="42"/>
      <c r="N99" s="42"/>
      <c r="O99" s="42"/>
      <c r="P99" s="42"/>
      <c r="Q99" s="42"/>
      <c r="AF99" s="42"/>
      <c r="AG99" s="42"/>
      <c r="AH99" s="42"/>
      <c r="AI99" s="42"/>
      <c r="AJ99" s="42"/>
      <c r="AK99" s="42"/>
    </row>
    <row r="100" spans="2:37" x14ac:dyDescent="0.25">
      <c r="I100" s="42"/>
      <c r="J100" s="42"/>
      <c r="K100" s="42"/>
      <c r="L100" s="42"/>
      <c r="M100" s="137"/>
      <c r="N100" s="42"/>
      <c r="O100" s="42"/>
      <c r="P100" s="42"/>
      <c r="Q100" s="42"/>
      <c r="T100" s="137" t="s">
        <v>291</v>
      </c>
      <c r="AF100" s="42"/>
      <c r="AG100" s="42"/>
      <c r="AH100" s="42"/>
      <c r="AI100" s="42"/>
      <c r="AJ100" s="42"/>
      <c r="AK100" s="42"/>
    </row>
    <row r="101" spans="2:37" x14ac:dyDescent="0.25">
      <c r="I101" s="42"/>
      <c r="J101" s="42"/>
      <c r="K101" s="42"/>
      <c r="L101" s="42"/>
      <c r="M101" s="137"/>
      <c r="N101" s="137"/>
      <c r="O101" s="137"/>
      <c r="P101" s="42"/>
      <c r="Q101" s="42"/>
      <c r="T101" s="282" t="s">
        <v>8</v>
      </c>
      <c r="U101" s="282" t="s">
        <v>43</v>
      </c>
      <c r="V101" s="282"/>
      <c r="X101" s="283" t="s">
        <v>8</v>
      </c>
      <c r="Y101" s="284" t="s">
        <v>43</v>
      </c>
      <c r="Z101" s="284"/>
      <c r="AA101" s="284" t="s">
        <v>44</v>
      </c>
      <c r="AF101" s="42"/>
      <c r="AG101" s="42"/>
      <c r="AH101" s="42"/>
      <c r="AI101" s="42"/>
      <c r="AJ101" s="42"/>
      <c r="AK101" s="42"/>
    </row>
    <row r="102" spans="2:37" x14ac:dyDescent="0.25">
      <c r="I102" s="42"/>
      <c r="J102" s="42"/>
      <c r="K102" s="42"/>
      <c r="L102" s="42"/>
      <c r="M102" s="285"/>
      <c r="N102" s="137"/>
      <c r="O102" s="46"/>
      <c r="P102" s="42"/>
      <c r="Q102" s="42"/>
      <c r="T102" s="286" t="s">
        <v>49</v>
      </c>
      <c r="U102" s="282" t="s">
        <v>49</v>
      </c>
      <c r="V102" s="287">
        <f>+M29</f>
        <v>438.02143513320368</v>
      </c>
      <c r="X102" s="286" t="s">
        <v>49</v>
      </c>
      <c r="Y102" s="282" t="s">
        <v>49</v>
      </c>
      <c r="Z102" s="282"/>
      <c r="AA102" s="136">
        <f>+O29</f>
        <v>1.2182450152750857</v>
      </c>
      <c r="AF102" s="42"/>
      <c r="AG102" s="42"/>
      <c r="AH102" s="42"/>
      <c r="AI102" s="42"/>
      <c r="AJ102" s="42"/>
      <c r="AK102" s="42"/>
    </row>
    <row r="103" spans="2:37" x14ac:dyDescent="0.25">
      <c r="I103" s="42"/>
      <c r="J103" s="42"/>
      <c r="K103" s="42"/>
      <c r="L103" s="42"/>
      <c r="M103" s="42"/>
      <c r="N103" s="42"/>
      <c r="O103" s="247"/>
      <c r="P103" s="42"/>
      <c r="Q103" s="42"/>
      <c r="V103" s="43"/>
      <c r="X103" s="194" t="s">
        <v>147</v>
      </c>
      <c r="Y103" s="42" t="s">
        <v>85</v>
      </c>
      <c r="AA103" s="43">
        <v>29.70280128333329</v>
      </c>
      <c r="AF103" s="42"/>
      <c r="AG103" s="42"/>
      <c r="AH103" s="42"/>
      <c r="AI103" s="42"/>
      <c r="AJ103" s="42"/>
      <c r="AK103" s="42"/>
    </row>
    <row r="104" spans="2:37" x14ac:dyDescent="0.25">
      <c r="I104" s="42"/>
      <c r="J104" s="42"/>
      <c r="K104" s="42"/>
      <c r="L104" s="42"/>
      <c r="M104" s="42"/>
      <c r="N104" s="42"/>
      <c r="O104" s="247"/>
      <c r="P104" s="42"/>
      <c r="Q104" s="42"/>
      <c r="T104" s="42" t="s">
        <v>2</v>
      </c>
      <c r="U104" s="42" t="s">
        <v>82</v>
      </c>
      <c r="V104" s="43">
        <v>2418.4095940959478</v>
      </c>
      <c r="X104" s="285" t="s">
        <v>140</v>
      </c>
      <c r="Y104" s="42" t="s">
        <v>81</v>
      </c>
      <c r="AA104" s="43">
        <v>5.2601189199999858</v>
      </c>
      <c r="AF104" s="42"/>
      <c r="AG104" s="42"/>
      <c r="AH104" s="42"/>
      <c r="AI104" s="42"/>
      <c r="AJ104" s="42"/>
      <c r="AK104" s="42"/>
    </row>
    <row r="105" spans="2:37" x14ac:dyDescent="0.25">
      <c r="I105" s="42"/>
      <c r="J105" s="42"/>
      <c r="K105" s="42"/>
      <c r="L105" s="42"/>
      <c r="M105" s="42"/>
      <c r="N105" s="42"/>
      <c r="O105" s="247"/>
      <c r="P105" s="42"/>
      <c r="Q105" s="42"/>
      <c r="T105" s="42" t="s">
        <v>140</v>
      </c>
      <c r="U105" s="42" t="s">
        <v>81</v>
      </c>
      <c r="V105" s="46">
        <v>2341.3380952381031</v>
      </c>
      <c r="X105" s="194" t="s">
        <v>60</v>
      </c>
      <c r="Y105" s="42" t="s">
        <v>83</v>
      </c>
      <c r="AA105" s="43">
        <v>3.1717109751970396</v>
      </c>
      <c r="AF105" s="42"/>
      <c r="AG105" s="42"/>
      <c r="AH105" s="42"/>
      <c r="AI105" s="42"/>
      <c r="AJ105" s="42"/>
      <c r="AK105" s="42"/>
    </row>
    <row r="106" spans="2:37" x14ac:dyDescent="0.25">
      <c r="I106" s="42"/>
      <c r="J106" s="42"/>
      <c r="K106" s="42"/>
      <c r="L106" s="42"/>
      <c r="M106" s="42"/>
      <c r="N106" s="42"/>
      <c r="O106" s="247"/>
      <c r="P106" s="42"/>
      <c r="Q106" s="42"/>
      <c r="T106" s="42" t="s">
        <v>1</v>
      </c>
      <c r="U106" s="42" t="s">
        <v>84</v>
      </c>
      <c r="V106" s="43">
        <v>2054.383233532928</v>
      </c>
      <c r="X106" s="288" t="s">
        <v>146</v>
      </c>
      <c r="Y106" s="42" t="s">
        <v>89</v>
      </c>
      <c r="AA106" s="43">
        <v>2.7835838516556159</v>
      </c>
      <c r="AF106" s="42"/>
      <c r="AG106" s="42"/>
      <c r="AH106" s="42"/>
      <c r="AI106" s="42"/>
      <c r="AJ106" s="42"/>
      <c r="AK106" s="42"/>
    </row>
    <row r="107" spans="2:37" x14ac:dyDescent="0.25">
      <c r="I107" s="42"/>
      <c r="J107" s="42"/>
      <c r="K107" s="42"/>
      <c r="L107" s="42"/>
      <c r="M107" s="42"/>
      <c r="N107" s="42"/>
      <c r="O107" s="247"/>
      <c r="P107" s="42"/>
      <c r="Q107" s="42"/>
      <c r="T107" s="42" t="s">
        <v>60</v>
      </c>
      <c r="U107" s="42" t="s">
        <v>83</v>
      </c>
      <c r="V107" s="43">
        <v>1388.6231527093639</v>
      </c>
      <c r="X107" s="285" t="s">
        <v>2</v>
      </c>
      <c r="Y107" s="42" t="s">
        <v>82</v>
      </c>
      <c r="AA107" s="43">
        <v>2.7224135992620009</v>
      </c>
      <c r="AF107" s="42"/>
      <c r="AG107" s="42"/>
      <c r="AH107" s="42"/>
      <c r="AI107" s="42"/>
      <c r="AJ107" s="42"/>
      <c r="AK107" s="42"/>
    </row>
    <row r="108" spans="2:37" x14ac:dyDescent="0.25">
      <c r="I108" s="42"/>
      <c r="J108" s="42"/>
      <c r="K108" s="42"/>
      <c r="L108" s="42"/>
      <c r="M108" s="42"/>
      <c r="N108" s="42"/>
      <c r="O108" s="247"/>
      <c r="P108" s="42"/>
      <c r="Q108" s="42"/>
      <c r="T108" s="42" t="s">
        <v>138</v>
      </c>
      <c r="U108" s="42" t="s">
        <v>12</v>
      </c>
      <c r="V108" s="43">
        <v>1328.2535760728254</v>
      </c>
      <c r="X108" s="285" t="s">
        <v>138</v>
      </c>
      <c r="Y108" s="42" t="s">
        <v>50</v>
      </c>
      <c r="AA108" s="43">
        <v>2.5157292239791986</v>
      </c>
      <c r="AF108" s="42"/>
      <c r="AG108" s="42"/>
      <c r="AH108" s="42"/>
      <c r="AI108" s="42"/>
      <c r="AJ108" s="42"/>
      <c r="AK108" s="42"/>
    </row>
    <row r="109" spans="2:37" x14ac:dyDescent="0.25">
      <c r="I109" s="42"/>
      <c r="J109" s="42"/>
      <c r="K109" s="42"/>
      <c r="L109" s="42"/>
      <c r="M109" s="42"/>
      <c r="N109" s="42"/>
      <c r="O109" s="247"/>
      <c r="P109" s="42"/>
      <c r="Q109" s="42"/>
      <c r="T109" s="42" t="s">
        <v>59</v>
      </c>
      <c r="U109" s="42" t="s">
        <v>12</v>
      </c>
      <c r="V109" s="43">
        <v>1325.5903890160146</v>
      </c>
      <c r="X109" s="194" t="s">
        <v>59</v>
      </c>
      <c r="Y109" s="42" t="s">
        <v>12</v>
      </c>
      <c r="AA109" s="43">
        <v>2.253188617848962</v>
      </c>
      <c r="AF109" s="42"/>
      <c r="AG109" s="42"/>
      <c r="AH109" s="42"/>
      <c r="AI109" s="42"/>
      <c r="AJ109" s="42"/>
      <c r="AK109" s="42"/>
    </row>
    <row r="110" spans="2:37" x14ac:dyDescent="0.25">
      <c r="I110" s="42"/>
      <c r="J110" s="42"/>
      <c r="K110" s="42"/>
      <c r="L110" s="42"/>
      <c r="M110" s="42"/>
      <c r="N110" s="42"/>
      <c r="O110" s="247"/>
      <c r="P110" s="42"/>
      <c r="Q110" s="42"/>
      <c r="T110" s="42" t="s">
        <v>146</v>
      </c>
      <c r="U110" s="42" t="s">
        <v>89</v>
      </c>
      <c r="V110" s="43">
        <v>1278.463576158942</v>
      </c>
      <c r="X110" s="285" t="s">
        <v>1</v>
      </c>
      <c r="Y110" s="42" t="s">
        <v>84</v>
      </c>
      <c r="AA110" s="43">
        <v>2.0839475922155901</v>
      </c>
      <c r="AF110" s="42"/>
      <c r="AG110" s="42"/>
      <c r="AH110" s="42"/>
      <c r="AI110" s="42"/>
      <c r="AJ110" s="42"/>
      <c r="AK110" s="42"/>
    </row>
    <row r="111" spans="2:37" x14ac:dyDescent="0.25">
      <c r="I111" s="42"/>
      <c r="J111" s="42"/>
      <c r="K111" s="42"/>
      <c r="L111" s="42"/>
      <c r="M111" s="42"/>
      <c r="N111" s="42"/>
      <c r="O111" s="247"/>
      <c r="P111" s="42"/>
      <c r="Q111" s="42"/>
      <c r="T111" s="42" t="s">
        <v>5</v>
      </c>
      <c r="U111" s="42" t="s">
        <v>53</v>
      </c>
      <c r="V111" s="43">
        <v>1080.7925000000034</v>
      </c>
      <c r="X111" s="289" t="s">
        <v>5</v>
      </c>
      <c r="Y111" s="42" t="s">
        <v>53</v>
      </c>
      <c r="AA111" s="43">
        <v>2.0442143155500054</v>
      </c>
      <c r="AF111" s="42"/>
      <c r="AG111" s="42"/>
      <c r="AH111" s="42"/>
      <c r="AI111" s="42"/>
      <c r="AJ111" s="42"/>
      <c r="AK111" s="42"/>
    </row>
    <row r="112" spans="2:37" x14ac:dyDescent="0.25">
      <c r="I112" s="42"/>
      <c r="J112" s="42"/>
      <c r="K112" s="42"/>
      <c r="L112" s="42"/>
      <c r="M112" s="42"/>
      <c r="N112" s="42"/>
      <c r="O112" s="247"/>
      <c r="P112" s="42"/>
      <c r="Q112" s="42"/>
      <c r="T112" s="42" t="s">
        <v>4</v>
      </c>
      <c r="U112" s="42" t="s">
        <v>13</v>
      </c>
      <c r="V112" s="43">
        <v>416.25294888597324</v>
      </c>
      <c r="X112" s="194" t="s">
        <v>76</v>
      </c>
      <c r="Y112" s="42" t="s">
        <v>227</v>
      </c>
      <c r="AA112" s="43">
        <v>1.4845648193235499</v>
      </c>
      <c r="AF112" s="42"/>
      <c r="AG112" s="42"/>
      <c r="AH112" s="42"/>
      <c r="AI112" s="42"/>
      <c r="AJ112" s="42"/>
      <c r="AK112" s="42"/>
    </row>
    <row r="113" spans="9:37" x14ac:dyDescent="0.25">
      <c r="I113" s="42"/>
      <c r="J113" s="42"/>
      <c r="K113" s="42"/>
      <c r="L113" s="42"/>
      <c r="M113" s="42"/>
      <c r="N113" s="42"/>
      <c r="O113" s="247"/>
      <c r="P113" s="42"/>
      <c r="Q113" s="42"/>
      <c r="T113" s="42" t="s">
        <v>58</v>
      </c>
      <c r="U113" s="42" t="s">
        <v>86</v>
      </c>
      <c r="V113" s="43">
        <v>403.1810089020762</v>
      </c>
      <c r="X113" s="290" t="s">
        <v>58</v>
      </c>
      <c r="Y113" s="168" t="s">
        <v>86</v>
      </c>
      <c r="Z113" s="168"/>
      <c r="AA113" s="291">
        <v>1.3953594866468924</v>
      </c>
      <c r="AF113" s="42"/>
      <c r="AG113" s="42"/>
      <c r="AH113" s="42"/>
      <c r="AI113" s="42"/>
      <c r="AJ113" s="42"/>
      <c r="AK113" s="42"/>
    </row>
    <row r="114" spans="9:37" x14ac:dyDescent="0.25">
      <c r="I114" s="42"/>
      <c r="J114" s="42"/>
      <c r="K114" s="42"/>
      <c r="L114" s="42"/>
      <c r="M114" s="42"/>
      <c r="N114" s="42"/>
      <c r="O114" s="247"/>
      <c r="P114" s="42"/>
      <c r="Q114" s="42"/>
      <c r="T114" s="42" t="s">
        <v>23</v>
      </c>
      <c r="U114" s="168" t="s">
        <v>263</v>
      </c>
      <c r="V114" s="291">
        <v>358.84</v>
      </c>
      <c r="X114" s="194" t="s">
        <v>3</v>
      </c>
      <c r="Y114" s="42" t="s">
        <v>88</v>
      </c>
      <c r="AA114" s="43">
        <v>0.98700542559523952</v>
      </c>
      <c r="AF114" s="42"/>
      <c r="AG114" s="42"/>
      <c r="AH114" s="42"/>
      <c r="AI114" s="42"/>
      <c r="AJ114" s="42"/>
      <c r="AK114" s="42"/>
    </row>
    <row r="115" spans="9:37" x14ac:dyDescent="0.25">
      <c r="I115" s="42"/>
      <c r="J115" s="42"/>
      <c r="K115" s="42"/>
      <c r="L115" s="42"/>
      <c r="M115" s="42"/>
      <c r="N115" s="42"/>
      <c r="O115" s="247"/>
      <c r="P115" s="42"/>
      <c r="Q115" s="42"/>
      <c r="T115" s="42" t="s">
        <v>3</v>
      </c>
      <c r="U115" s="42" t="s">
        <v>88</v>
      </c>
      <c r="V115" s="43">
        <v>321.96726190476221</v>
      </c>
      <c r="X115" s="194" t="s">
        <v>134</v>
      </c>
      <c r="Y115" s="42" t="s">
        <v>262</v>
      </c>
      <c r="AA115" s="43">
        <v>0.80102128914993453</v>
      </c>
      <c r="AF115" s="42"/>
      <c r="AG115" s="42"/>
      <c r="AH115" s="42"/>
      <c r="AI115" s="42"/>
      <c r="AJ115" s="42"/>
      <c r="AK115" s="42"/>
    </row>
    <row r="116" spans="9:37" x14ac:dyDescent="0.25">
      <c r="I116" s="42"/>
      <c r="J116" s="42"/>
      <c r="K116" s="42"/>
      <c r="L116" s="42"/>
      <c r="M116" s="42"/>
      <c r="N116" s="42"/>
      <c r="O116" s="247"/>
      <c r="P116" s="42"/>
      <c r="Q116" s="42"/>
      <c r="T116" s="42" t="s">
        <v>6</v>
      </c>
      <c r="U116" s="42" t="s">
        <v>257</v>
      </c>
      <c r="V116" s="43">
        <v>317.71428571428572</v>
      </c>
      <c r="X116" s="42" t="s">
        <v>6</v>
      </c>
      <c r="Y116" s="42" t="s">
        <v>257</v>
      </c>
      <c r="AA116" s="43">
        <v>0.55789488571428592</v>
      </c>
      <c r="AF116" s="42"/>
      <c r="AG116" s="42"/>
      <c r="AH116" s="42"/>
      <c r="AI116" s="42"/>
      <c r="AJ116" s="42"/>
      <c r="AK116" s="42"/>
    </row>
    <row r="117" spans="9:37" x14ac:dyDescent="0.25">
      <c r="I117" s="42"/>
      <c r="J117" s="42"/>
      <c r="K117" s="42"/>
      <c r="L117" s="42"/>
      <c r="M117" s="42"/>
      <c r="N117" s="42"/>
      <c r="O117" s="247"/>
      <c r="P117" s="42"/>
      <c r="Q117" s="42"/>
      <c r="T117" s="42" t="s">
        <v>76</v>
      </c>
      <c r="U117" s="42" t="s">
        <v>227</v>
      </c>
      <c r="V117" s="43">
        <v>306.67194891201393</v>
      </c>
      <c r="X117" s="288" t="s">
        <v>23</v>
      </c>
      <c r="Y117" s="42" t="s">
        <v>263</v>
      </c>
      <c r="AA117" s="43">
        <v>0.54004155599999948</v>
      </c>
      <c r="AF117" s="42"/>
      <c r="AG117" s="42"/>
      <c r="AH117" s="42"/>
      <c r="AI117" s="42"/>
      <c r="AJ117" s="42"/>
      <c r="AK117" s="42"/>
    </row>
    <row r="118" spans="9:37" x14ac:dyDescent="0.25">
      <c r="I118" s="42"/>
      <c r="J118" s="42"/>
      <c r="K118" s="42"/>
      <c r="L118" s="42"/>
      <c r="M118" s="42"/>
      <c r="N118" s="42"/>
      <c r="O118" s="247"/>
      <c r="P118" s="42"/>
      <c r="Q118" s="42"/>
      <c r="T118" s="42" t="s">
        <v>155</v>
      </c>
      <c r="U118" s="42" t="s">
        <v>258</v>
      </c>
      <c r="V118" s="43">
        <v>276.2</v>
      </c>
      <c r="X118" s="42" t="s">
        <v>4</v>
      </c>
      <c r="Y118" s="42" t="s">
        <v>13</v>
      </c>
      <c r="AA118" s="43">
        <v>0.42614519355176239</v>
      </c>
      <c r="AF118" s="42"/>
      <c r="AG118" s="42"/>
      <c r="AH118" s="42"/>
      <c r="AI118" s="42"/>
      <c r="AJ118" s="42"/>
      <c r="AK118" s="42"/>
    </row>
    <row r="119" spans="9:37" x14ac:dyDescent="0.25">
      <c r="I119" s="42"/>
      <c r="J119" s="42"/>
      <c r="K119" s="42"/>
      <c r="L119" s="42"/>
      <c r="M119" s="42"/>
      <c r="N119" s="42"/>
      <c r="O119" s="247"/>
      <c r="P119" s="42"/>
      <c r="Q119" s="42"/>
      <c r="T119" s="42" t="s">
        <v>45</v>
      </c>
      <c r="U119" s="42" t="s">
        <v>260</v>
      </c>
      <c r="V119" s="43">
        <v>271.03846153846149</v>
      </c>
      <c r="X119" s="285" t="s">
        <v>70</v>
      </c>
      <c r="Y119" s="42" t="s">
        <v>90</v>
      </c>
      <c r="AA119" s="43">
        <v>0.34135322923076872</v>
      </c>
      <c r="AF119" s="42"/>
      <c r="AG119" s="42"/>
      <c r="AH119" s="42"/>
      <c r="AI119" s="42"/>
      <c r="AJ119" s="42"/>
      <c r="AK119" s="42"/>
    </row>
    <row r="120" spans="9:37" x14ac:dyDescent="0.25">
      <c r="I120" s="42"/>
      <c r="J120" s="42"/>
      <c r="K120" s="42"/>
      <c r="L120" s="42"/>
      <c r="M120" s="42"/>
      <c r="N120" s="42"/>
      <c r="O120" s="247"/>
      <c r="P120" s="42"/>
      <c r="Q120" s="42"/>
      <c r="T120" s="42" t="s">
        <v>51</v>
      </c>
      <c r="U120" s="42" t="s">
        <v>79</v>
      </c>
      <c r="V120" s="43">
        <v>253.21599999999987</v>
      </c>
      <c r="X120" s="194" t="s">
        <v>52</v>
      </c>
      <c r="Y120" s="42" t="s">
        <v>259</v>
      </c>
      <c r="AA120" s="43">
        <v>0.33712004385964933</v>
      </c>
      <c r="AF120" s="42"/>
      <c r="AG120" s="42"/>
      <c r="AH120" s="42"/>
      <c r="AI120" s="42"/>
      <c r="AJ120" s="42"/>
      <c r="AK120" s="42"/>
    </row>
    <row r="121" spans="9:37" x14ac:dyDescent="0.25">
      <c r="I121" s="42"/>
      <c r="J121" s="42"/>
      <c r="K121" s="42"/>
      <c r="L121" s="42"/>
      <c r="M121" s="42"/>
      <c r="N121" s="42"/>
      <c r="O121" s="247"/>
      <c r="P121" s="42"/>
      <c r="Q121" s="42"/>
      <c r="T121" s="42" t="s">
        <v>147</v>
      </c>
      <c r="U121" s="42" t="s">
        <v>85</v>
      </c>
      <c r="V121" s="43">
        <v>243.27777777777789</v>
      </c>
      <c r="X121" s="290" t="s">
        <v>304</v>
      </c>
      <c r="Y121" s="42" t="s">
        <v>260</v>
      </c>
      <c r="AA121" s="43">
        <v>0.308620216730769</v>
      </c>
      <c r="AF121" s="42"/>
      <c r="AG121" s="42"/>
      <c r="AH121" s="42"/>
      <c r="AI121" s="42"/>
      <c r="AJ121" s="42"/>
      <c r="AK121" s="42"/>
    </row>
    <row r="122" spans="9:37" x14ac:dyDescent="0.25">
      <c r="I122" s="42"/>
      <c r="J122" s="42"/>
      <c r="K122" s="42"/>
      <c r="L122" s="42"/>
      <c r="M122" s="42"/>
      <c r="N122" s="42"/>
      <c r="O122" s="247"/>
      <c r="P122" s="42"/>
      <c r="Q122" s="42"/>
      <c r="T122" s="247" t="s">
        <v>70</v>
      </c>
      <c r="U122" s="42" t="s">
        <v>90</v>
      </c>
      <c r="V122" s="43">
        <v>241.40000000000003</v>
      </c>
      <c r="X122" s="42" t="s">
        <v>51</v>
      </c>
      <c r="Y122" s="42" t="s">
        <v>258</v>
      </c>
      <c r="AA122" s="43">
        <v>0.27000579440000072</v>
      </c>
      <c r="AF122" s="42"/>
      <c r="AG122" s="42"/>
      <c r="AH122" s="42"/>
      <c r="AI122" s="42"/>
      <c r="AJ122" s="42"/>
      <c r="AK122" s="42"/>
    </row>
    <row r="123" spans="9:37" x14ac:dyDescent="0.25">
      <c r="I123" s="42"/>
      <c r="J123" s="42"/>
      <c r="K123" s="42"/>
      <c r="L123" s="42"/>
      <c r="M123" s="247"/>
      <c r="N123" s="42"/>
      <c r="O123" s="247"/>
      <c r="P123" s="42"/>
      <c r="Q123" s="42"/>
      <c r="T123" s="42" t="s">
        <v>52</v>
      </c>
      <c r="U123" s="42" t="s">
        <v>259</v>
      </c>
      <c r="V123" s="43">
        <v>237.561403508772</v>
      </c>
      <c r="X123" s="42" t="s">
        <v>155</v>
      </c>
      <c r="Y123" s="42" t="s">
        <v>87</v>
      </c>
      <c r="AA123" s="43">
        <v>0.2251658800000001</v>
      </c>
      <c r="AF123" s="42"/>
      <c r="AG123" s="42"/>
      <c r="AH123" s="42"/>
      <c r="AI123" s="42"/>
      <c r="AJ123" s="42"/>
      <c r="AK123" s="42"/>
    </row>
    <row r="124" spans="9:37" x14ac:dyDescent="0.25">
      <c r="I124" s="42"/>
      <c r="J124" s="42"/>
      <c r="K124" s="42"/>
      <c r="L124" s="42"/>
      <c r="M124" s="42"/>
      <c r="N124" s="42"/>
      <c r="O124" s="247"/>
      <c r="P124" s="42"/>
      <c r="Q124" s="42"/>
      <c r="T124" s="42" t="s">
        <v>304</v>
      </c>
      <c r="U124" s="42" t="s">
        <v>262</v>
      </c>
      <c r="V124" s="43">
        <v>219.67307692307693</v>
      </c>
      <c r="X124" s="292" t="s">
        <v>45</v>
      </c>
      <c r="Y124" s="42" t="s">
        <v>79</v>
      </c>
      <c r="AA124" s="43">
        <v>0.14100126538461535</v>
      </c>
      <c r="AF124" s="42"/>
      <c r="AG124" s="42"/>
      <c r="AH124" s="42"/>
      <c r="AI124" s="42"/>
      <c r="AJ124" s="42"/>
      <c r="AK124" s="42"/>
    </row>
    <row r="125" spans="9:37" x14ac:dyDescent="0.25">
      <c r="I125" s="42"/>
      <c r="J125" s="42"/>
      <c r="K125" s="42"/>
      <c r="L125" s="42"/>
      <c r="M125" s="42"/>
      <c r="N125" s="42"/>
      <c r="O125" s="247"/>
      <c r="P125" s="42"/>
      <c r="Q125" s="42"/>
      <c r="T125" s="42" t="s">
        <v>134</v>
      </c>
      <c r="U125" s="42" t="s">
        <v>87</v>
      </c>
      <c r="V125" s="43">
        <v>178.36953807740289</v>
      </c>
      <c r="X125" s="194" t="s">
        <v>139</v>
      </c>
      <c r="Y125" s="42" t="s">
        <v>261</v>
      </c>
      <c r="AA125" s="43">
        <v>6.0758068333333339E-2</v>
      </c>
      <c r="AF125" s="42"/>
      <c r="AG125" s="42"/>
      <c r="AH125" s="42"/>
      <c r="AI125" s="42"/>
      <c r="AJ125" s="42"/>
      <c r="AK125" s="42"/>
    </row>
    <row r="126" spans="9:37" x14ac:dyDescent="0.25">
      <c r="I126" s="42"/>
      <c r="J126" s="42"/>
      <c r="K126" s="42"/>
      <c r="L126" s="42"/>
      <c r="M126" s="42"/>
      <c r="N126" s="42"/>
      <c r="O126" s="42"/>
      <c r="P126" s="42"/>
      <c r="Q126" s="42"/>
      <c r="T126" s="194" t="s">
        <v>139</v>
      </c>
      <c r="U126" s="42" t="s">
        <v>261</v>
      </c>
      <c r="V126" s="43">
        <v>65.716666666666669</v>
      </c>
      <c r="AF126" s="42"/>
      <c r="AG126" s="42"/>
      <c r="AH126" s="42"/>
      <c r="AI126" s="42"/>
      <c r="AJ126" s="42"/>
      <c r="AK126" s="42"/>
    </row>
    <row r="127" spans="9:37" x14ac:dyDescent="0.25">
      <c r="I127" s="42"/>
      <c r="J127" s="42"/>
      <c r="K127" s="42"/>
      <c r="L127" s="42"/>
      <c r="M127" s="42"/>
      <c r="N127" s="42"/>
      <c r="O127" s="42"/>
      <c r="P127" s="42"/>
      <c r="Q127" s="42"/>
      <c r="AF127" s="42"/>
      <c r="AG127" s="42"/>
      <c r="AH127" s="42"/>
      <c r="AI127" s="42"/>
      <c r="AJ127" s="42"/>
      <c r="AK127" s="42"/>
    </row>
    <row r="128" spans="9:37" x14ac:dyDescent="0.25">
      <c r="I128" s="42"/>
      <c r="J128" s="42"/>
      <c r="K128" s="42"/>
      <c r="L128" s="42"/>
      <c r="M128" s="42"/>
      <c r="N128" s="42"/>
      <c r="O128" s="42"/>
      <c r="P128" s="42"/>
      <c r="Q128" s="42"/>
      <c r="W128" s="293"/>
      <c r="AF128" s="42"/>
      <c r="AG128" s="42"/>
      <c r="AH128" s="42"/>
      <c r="AI128" s="42"/>
      <c r="AJ128" s="42"/>
      <c r="AK128" s="42"/>
    </row>
    <row r="129" spans="9:37" x14ac:dyDescent="0.25">
      <c r="I129" s="42"/>
      <c r="J129" s="42"/>
      <c r="K129" s="42"/>
      <c r="L129" s="42"/>
      <c r="M129" s="42"/>
      <c r="N129" s="42"/>
      <c r="O129" s="42"/>
      <c r="P129" s="42"/>
      <c r="Q129" s="42"/>
      <c r="AF129" s="42"/>
      <c r="AG129" s="42"/>
      <c r="AH129" s="42"/>
      <c r="AI129" s="42"/>
      <c r="AJ129" s="42"/>
      <c r="AK129" s="42"/>
    </row>
    <row r="130" spans="9:37" x14ac:dyDescent="0.25">
      <c r="I130" s="42"/>
      <c r="J130" s="42"/>
      <c r="K130" s="42"/>
      <c r="L130" s="42"/>
      <c r="M130" s="42"/>
      <c r="N130" s="42"/>
      <c r="O130" s="42"/>
      <c r="P130" s="42"/>
      <c r="Q130" s="42"/>
      <c r="T130" s="294"/>
      <c r="U130" s="294"/>
      <c r="V130" s="294"/>
      <c r="AF130" s="42"/>
      <c r="AG130" s="42"/>
      <c r="AH130" s="42"/>
      <c r="AI130" s="42"/>
      <c r="AJ130" s="42"/>
      <c r="AK130" s="42"/>
    </row>
    <row r="131" spans="9:37" x14ac:dyDescent="0.25">
      <c r="I131" s="42"/>
      <c r="J131" s="42"/>
      <c r="K131" s="42"/>
      <c r="L131" s="42"/>
      <c r="M131" s="42"/>
      <c r="N131" s="42"/>
      <c r="O131" s="42"/>
      <c r="P131" s="42"/>
      <c r="Q131" s="42"/>
      <c r="T131" s="283" t="s">
        <v>8</v>
      </c>
      <c r="U131" s="284" t="s">
        <v>43</v>
      </c>
      <c r="V131" s="284" t="s">
        <v>44</v>
      </c>
      <c r="W131" s="284" t="s">
        <v>25</v>
      </c>
      <c r="AF131" s="42"/>
      <c r="AG131" s="42"/>
      <c r="AH131" s="42"/>
      <c r="AI131" s="42"/>
      <c r="AJ131" s="42"/>
      <c r="AK131" s="42"/>
    </row>
    <row r="132" spans="9:37" x14ac:dyDescent="0.25">
      <c r="I132" s="42"/>
      <c r="J132" s="42"/>
      <c r="K132" s="42"/>
      <c r="L132" s="42"/>
      <c r="M132" s="42"/>
      <c r="N132" s="42"/>
      <c r="O132" s="42"/>
      <c r="P132" s="42"/>
      <c r="Q132" s="42"/>
      <c r="T132" s="290" t="s">
        <v>134</v>
      </c>
      <c r="U132" s="42" t="s">
        <v>262</v>
      </c>
      <c r="V132" s="42">
        <v>8811</v>
      </c>
      <c r="W132" s="47">
        <f>+V132/$V$155</f>
        <v>0.44967847300193936</v>
      </c>
      <c r="AF132" s="42"/>
      <c r="AG132" s="42"/>
      <c r="AH132" s="42"/>
      <c r="AI132" s="42"/>
      <c r="AJ132" s="42"/>
      <c r="AK132" s="42"/>
    </row>
    <row r="133" spans="9:37" x14ac:dyDescent="0.25">
      <c r="I133" s="42"/>
      <c r="J133" s="42"/>
      <c r="K133" s="42"/>
      <c r="L133" s="42"/>
      <c r="M133" s="42"/>
      <c r="N133" s="42"/>
      <c r="O133" s="42"/>
      <c r="P133" s="42"/>
      <c r="Q133" s="42"/>
      <c r="T133" s="194" t="s">
        <v>76</v>
      </c>
      <c r="U133" s="42" t="s">
        <v>227</v>
      </c>
      <c r="V133" s="42">
        <v>4228</v>
      </c>
      <c r="W133" s="47">
        <f t="shared" ref="W133:W141" si="6">+V133/$V$155</f>
        <v>0.21578034092069001</v>
      </c>
      <c r="AA133" s="247"/>
      <c r="AF133" s="42"/>
      <c r="AG133" s="42"/>
      <c r="AH133" s="42"/>
      <c r="AI133" s="42"/>
      <c r="AJ133" s="42"/>
      <c r="AK133" s="42"/>
    </row>
    <row r="134" spans="9:37" x14ac:dyDescent="0.25">
      <c r="I134" s="42"/>
      <c r="J134" s="42"/>
      <c r="K134" s="42"/>
      <c r="L134" s="42"/>
      <c r="M134" s="42"/>
      <c r="N134" s="42"/>
      <c r="O134" s="42"/>
      <c r="P134" s="42"/>
      <c r="Q134" s="42"/>
      <c r="T134" s="288" t="s">
        <v>4</v>
      </c>
      <c r="U134" s="42" t="s">
        <v>13</v>
      </c>
      <c r="V134" s="42">
        <v>2289</v>
      </c>
      <c r="W134" s="47">
        <f t="shared" si="6"/>
        <v>0.11682147596202919</v>
      </c>
      <c r="Y134" s="43"/>
      <c r="AF134" s="42"/>
      <c r="AG134" s="42"/>
      <c r="AH134" s="42"/>
      <c r="AI134" s="42"/>
      <c r="AJ134" s="42"/>
      <c r="AK134" s="42"/>
    </row>
    <row r="135" spans="9:37" x14ac:dyDescent="0.25">
      <c r="I135" s="42"/>
      <c r="J135" s="42"/>
      <c r="K135" s="42"/>
      <c r="L135" s="42"/>
      <c r="M135" s="42"/>
      <c r="N135" s="42"/>
      <c r="O135" s="42"/>
      <c r="P135" s="42"/>
      <c r="Q135" s="42"/>
      <c r="T135" s="289" t="s">
        <v>138</v>
      </c>
      <c r="U135" s="42" t="s">
        <v>50</v>
      </c>
      <c r="V135" s="42">
        <v>769</v>
      </c>
      <c r="W135" s="47">
        <f t="shared" si="6"/>
        <v>3.9246708175972235E-2</v>
      </c>
      <c r="AF135" s="42"/>
      <c r="AG135" s="42"/>
      <c r="AH135" s="42"/>
      <c r="AI135" s="42"/>
      <c r="AJ135" s="42"/>
      <c r="AK135" s="42"/>
    </row>
    <row r="136" spans="9:37" x14ac:dyDescent="0.25">
      <c r="I136" s="42"/>
      <c r="J136" s="42"/>
      <c r="K136" s="42"/>
      <c r="L136" s="42"/>
      <c r="M136" s="42"/>
      <c r="N136" s="42"/>
      <c r="O136" s="42"/>
      <c r="P136" s="42"/>
      <c r="Q136" s="42"/>
      <c r="T136" s="194" t="s">
        <v>58</v>
      </c>
      <c r="U136" s="42" t="s">
        <v>86</v>
      </c>
      <c r="V136" s="42">
        <v>674</v>
      </c>
      <c r="W136" s="47">
        <f t="shared" si="6"/>
        <v>3.4398285189343673E-2</v>
      </c>
      <c r="AF136" s="42"/>
      <c r="AG136" s="42"/>
      <c r="AH136" s="42"/>
      <c r="AI136" s="42"/>
      <c r="AJ136" s="42"/>
      <c r="AK136" s="42"/>
    </row>
    <row r="137" spans="9:37" x14ac:dyDescent="0.25">
      <c r="I137" s="42"/>
      <c r="J137" s="42"/>
      <c r="K137" s="42"/>
      <c r="L137" s="42"/>
      <c r="M137" s="42"/>
      <c r="N137" s="42"/>
      <c r="O137" s="42"/>
      <c r="P137" s="42"/>
      <c r="Q137" s="42"/>
      <c r="T137" s="285" t="s">
        <v>59</v>
      </c>
      <c r="U137" s="42" t="s">
        <v>12</v>
      </c>
      <c r="V137" s="42">
        <v>437</v>
      </c>
      <c r="W137" s="47">
        <f t="shared" si="6"/>
        <v>2.2302745738491375E-2</v>
      </c>
      <c r="Y137" s="136"/>
      <c r="AF137" s="42"/>
      <c r="AG137" s="42"/>
      <c r="AH137" s="42"/>
      <c r="AI137" s="42"/>
      <c r="AJ137" s="42"/>
      <c r="AK137" s="42"/>
    </row>
    <row r="138" spans="9:37" x14ac:dyDescent="0.25">
      <c r="I138" s="42"/>
      <c r="J138" s="42"/>
      <c r="K138" s="42"/>
      <c r="L138" s="42"/>
      <c r="M138" s="42"/>
      <c r="N138" s="42"/>
      <c r="O138" s="42"/>
      <c r="P138" s="42"/>
      <c r="Q138" s="42"/>
      <c r="T138" s="194" t="s">
        <v>60</v>
      </c>
      <c r="U138" s="42" t="s">
        <v>83</v>
      </c>
      <c r="V138" s="42">
        <v>406</v>
      </c>
      <c r="W138" s="47">
        <f t="shared" si="6"/>
        <v>2.0720628763907317E-2</v>
      </c>
      <c r="Y138" s="43"/>
      <c r="AA138" s="136"/>
      <c r="AF138" s="42"/>
      <c r="AG138" s="42"/>
      <c r="AH138" s="42"/>
      <c r="AI138" s="42"/>
      <c r="AJ138" s="42"/>
      <c r="AK138" s="42"/>
    </row>
    <row r="139" spans="9:37" x14ac:dyDescent="0.25">
      <c r="I139" s="42"/>
      <c r="J139" s="42"/>
      <c r="K139" s="42"/>
      <c r="L139" s="42"/>
      <c r="M139" s="42"/>
      <c r="N139" s="42"/>
      <c r="O139" s="42"/>
      <c r="P139" s="42"/>
      <c r="Q139" s="42"/>
      <c r="T139" s="285" t="s">
        <v>5</v>
      </c>
      <c r="U139" s="42" t="s">
        <v>53</v>
      </c>
      <c r="V139" s="42">
        <v>400</v>
      </c>
      <c r="W139" s="47">
        <f t="shared" si="6"/>
        <v>2.0414412575278148E-2</v>
      </c>
      <c r="Y139" s="43"/>
      <c r="AF139" s="42"/>
      <c r="AG139" s="42"/>
      <c r="AH139" s="42"/>
      <c r="AI139" s="42"/>
      <c r="AJ139" s="42"/>
      <c r="AK139" s="42"/>
    </row>
    <row r="140" spans="9:37" x14ac:dyDescent="0.25">
      <c r="I140" s="42"/>
      <c r="J140" s="42"/>
      <c r="K140" s="42"/>
      <c r="L140" s="42"/>
      <c r="M140" s="42"/>
      <c r="N140" s="42"/>
      <c r="O140" s="42"/>
      <c r="P140" s="42"/>
      <c r="Q140" s="42"/>
      <c r="T140" s="288" t="s">
        <v>3</v>
      </c>
      <c r="U140" s="42" t="s">
        <v>88</v>
      </c>
      <c r="V140" s="42">
        <v>336</v>
      </c>
      <c r="W140" s="47">
        <f t="shared" si="6"/>
        <v>1.7148106563233644E-2</v>
      </c>
      <c r="Y140" s="43"/>
      <c r="AF140" s="42"/>
      <c r="AG140" s="42"/>
      <c r="AH140" s="42"/>
      <c r="AI140" s="42"/>
      <c r="AJ140" s="42"/>
      <c r="AK140" s="42"/>
    </row>
    <row r="141" spans="9:37" x14ac:dyDescent="0.25">
      <c r="I141" s="42"/>
      <c r="J141" s="42"/>
      <c r="K141" s="42"/>
      <c r="L141" s="42"/>
      <c r="M141" s="42"/>
      <c r="N141" s="42"/>
      <c r="O141" s="42"/>
      <c r="P141" s="42"/>
      <c r="Q141" s="42"/>
      <c r="T141" s="194" t="s">
        <v>2</v>
      </c>
      <c r="U141" s="42" t="s">
        <v>82</v>
      </c>
      <c r="V141" s="42">
        <v>271</v>
      </c>
      <c r="W141" s="47">
        <f t="shared" si="6"/>
        <v>1.3830764519750944E-2</v>
      </c>
      <c r="Y141" s="43"/>
      <c r="AF141" s="42"/>
      <c r="AG141" s="42"/>
      <c r="AH141" s="42"/>
      <c r="AI141" s="42"/>
      <c r="AJ141" s="42"/>
      <c r="AK141" s="42"/>
    </row>
    <row r="142" spans="9:37" x14ac:dyDescent="0.25">
      <c r="I142" s="42"/>
      <c r="J142" s="42"/>
      <c r="K142" s="42"/>
      <c r="L142" s="42"/>
      <c r="M142" s="42"/>
      <c r="N142" s="42"/>
      <c r="O142" s="42"/>
      <c r="P142" s="42"/>
      <c r="Q142" s="42"/>
      <c r="T142" s="194" t="s">
        <v>140</v>
      </c>
      <c r="U142" s="42" t="s">
        <v>81</v>
      </c>
      <c r="V142" s="42">
        <v>210</v>
      </c>
      <c r="W142" s="47"/>
      <c r="AF142" s="42"/>
      <c r="AG142" s="42"/>
      <c r="AH142" s="42"/>
      <c r="AI142" s="42"/>
      <c r="AJ142" s="42"/>
      <c r="AK142" s="42"/>
    </row>
    <row r="143" spans="9:37" x14ac:dyDescent="0.25">
      <c r="I143" s="42"/>
      <c r="J143" s="42"/>
      <c r="K143" s="42"/>
      <c r="L143" s="42"/>
      <c r="M143" s="42"/>
      <c r="N143" s="42"/>
      <c r="O143" s="42"/>
      <c r="P143" s="42"/>
      <c r="Q143" s="42"/>
      <c r="T143" s="194" t="s">
        <v>1</v>
      </c>
      <c r="U143" s="42" t="s">
        <v>84</v>
      </c>
      <c r="V143" s="42">
        <v>167</v>
      </c>
      <c r="W143" s="47"/>
      <c r="AF143" s="42"/>
      <c r="AG143" s="42"/>
      <c r="AH143" s="42"/>
      <c r="AI143" s="42"/>
      <c r="AJ143" s="42"/>
      <c r="AK143" s="42"/>
    </row>
    <row r="144" spans="9:37" x14ac:dyDescent="0.25">
      <c r="I144" s="42"/>
      <c r="J144" s="42"/>
      <c r="K144" s="42"/>
      <c r="L144" s="42"/>
      <c r="M144" s="42"/>
      <c r="N144" s="42"/>
      <c r="O144" s="42"/>
      <c r="P144" s="42"/>
      <c r="Q144" s="42"/>
      <c r="T144" s="285" t="s">
        <v>146</v>
      </c>
      <c r="U144" s="42" t="s">
        <v>89</v>
      </c>
      <c r="V144" s="42">
        <v>151</v>
      </c>
      <c r="W144" s="47"/>
      <c r="Y144" s="43"/>
      <c r="AF144" s="42"/>
      <c r="AG144" s="42"/>
      <c r="AH144" s="42"/>
      <c r="AI144" s="42"/>
      <c r="AJ144" s="42"/>
      <c r="AK144" s="42"/>
    </row>
    <row r="145" spans="9:37" x14ac:dyDescent="0.25">
      <c r="I145" s="42"/>
      <c r="J145" s="42"/>
      <c r="K145" s="42"/>
      <c r="L145" s="42"/>
      <c r="M145" s="42"/>
      <c r="N145" s="42"/>
      <c r="O145" s="42"/>
      <c r="P145" s="42"/>
      <c r="Q145" s="42"/>
      <c r="T145" s="292" t="s">
        <v>51</v>
      </c>
      <c r="U145" s="42" t="s">
        <v>260</v>
      </c>
      <c r="V145" s="42">
        <v>125</v>
      </c>
      <c r="W145" s="47"/>
      <c r="AF145" s="42"/>
      <c r="AG145" s="42"/>
      <c r="AH145" s="42"/>
      <c r="AI145" s="42"/>
      <c r="AJ145" s="42"/>
      <c r="AK145" s="42"/>
    </row>
    <row r="146" spans="9:37" x14ac:dyDescent="0.25">
      <c r="I146" s="42"/>
      <c r="J146" s="42"/>
      <c r="K146" s="42"/>
      <c r="L146" s="42"/>
      <c r="M146" s="42"/>
      <c r="N146" s="42"/>
      <c r="O146" s="42"/>
      <c r="P146" s="42"/>
      <c r="Q146" s="42"/>
      <c r="T146" s="194" t="s">
        <v>70</v>
      </c>
      <c r="U146" s="42" t="s">
        <v>90</v>
      </c>
      <c r="V146" s="42">
        <v>65</v>
      </c>
      <c r="W146" s="47"/>
      <c r="AF146" s="42"/>
      <c r="AG146" s="42"/>
      <c r="AH146" s="42"/>
      <c r="AI146" s="42"/>
      <c r="AJ146" s="42"/>
      <c r="AK146" s="42"/>
    </row>
    <row r="147" spans="9:37" x14ac:dyDescent="0.25">
      <c r="I147" s="42"/>
      <c r="J147" s="42"/>
      <c r="K147" s="42"/>
      <c r="L147" s="42"/>
      <c r="M147" s="42"/>
      <c r="N147" s="42"/>
      <c r="O147" s="42"/>
      <c r="P147" s="42"/>
      <c r="Q147" s="42"/>
      <c r="T147" s="42" t="s">
        <v>139</v>
      </c>
      <c r="U147" s="42" t="s">
        <v>259</v>
      </c>
      <c r="V147" s="42">
        <v>60</v>
      </c>
      <c r="W147" s="47"/>
      <c r="AF147" s="42"/>
      <c r="AG147" s="42"/>
      <c r="AH147" s="42"/>
      <c r="AI147" s="42"/>
      <c r="AJ147" s="42"/>
      <c r="AK147" s="42"/>
    </row>
    <row r="148" spans="9:37" x14ac:dyDescent="0.25">
      <c r="I148" s="42"/>
      <c r="J148" s="42"/>
      <c r="K148" s="42"/>
      <c r="L148" s="42"/>
      <c r="M148" s="42"/>
      <c r="N148" s="42"/>
      <c r="O148" s="42"/>
      <c r="P148" s="42"/>
      <c r="Q148" s="42"/>
      <c r="T148" s="42" t="s">
        <v>52</v>
      </c>
      <c r="U148" s="42" t="s">
        <v>79</v>
      </c>
      <c r="V148" s="42">
        <v>57</v>
      </c>
      <c r="W148" s="47"/>
      <c r="AF148" s="42"/>
      <c r="AG148" s="42"/>
      <c r="AH148" s="42"/>
      <c r="AI148" s="42"/>
      <c r="AJ148" s="42"/>
      <c r="AK148" s="42"/>
    </row>
    <row r="149" spans="9:37" x14ac:dyDescent="0.25">
      <c r="I149" s="42"/>
      <c r="J149" s="42"/>
      <c r="K149" s="42"/>
      <c r="L149" s="42"/>
      <c r="M149" s="42"/>
      <c r="N149" s="42"/>
      <c r="O149" s="42"/>
      <c r="P149" s="42"/>
      <c r="Q149" s="42"/>
      <c r="T149" s="42" t="s">
        <v>304</v>
      </c>
      <c r="U149" s="42" t="s">
        <v>263</v>
      </c>
      <c r="V149" s="42">
        <v>52</v>
      </c>
      <c r="W149" s="47"/>
      <c r="AF149" s="42"/>
      <c r="AG149" s="42"/>
      <c r="AH149" s="42"/>
      <c r="AI149" s="42"/>
      <c r="AJ149" s="42"/>
      <c r="AK149" s="42"/>
    </row>
    <row r="150" spans="9:37" x14ac:dyDescent="0.25">
      <c r="I150" s="42"/>
      <c r="J150" s="42"/>
      <c r="K150" s="42"/>
      <c r="L150" s="42"/>
      <c r="M150" s="42"/>
      <c r="N150" s="42"/>
      <c r="O150" s="42"/>
      <c r="P150" s="42"/>
      <c r="Q150" s="42"/>
      <c r="T150" s="42" t="s">
        <v>45</v>
      </c>
      <c r="U150" s="42" t="s">
        <v>87</v>
      </c>
      <c r="V150" s="42">
        <v>26</v>
      </c>
      <c r="W150" s="47"/>
      <c r="AF150" s="42"/>
      <c r="AG150" s="42"/>
      <c r="AH150" s="42"/>
      <c r="AI150" s="42"/>
      <c r="AJ150" s="42"/>
      <c r="AK150" s="42"/>
    </row>
    <row r="151" spans="9:37" x14ac:dyDescent="0.25">
      <c r="I151" s="42"/>
      <c r="J151" s="42"/>
      <c r="K151" s="42"/>
      <c r="L151" s="42"/>
      <c r="M151" s="42"/>
      <c r="N151" s="42"/>
      <c r="O151" s="42"/>
      <c r="P151" s="42"/>
      <c r="Q151" s="42"/>
      <c r="T151" s="194" t="s">
        <v>23</v>
      </c>
      <c r="U151" s="42" t="s">
        <v>85</v>
      </c>
      <c r="V151" s="42">
        <v>25</v>
      </c>
      <c r="W151" s="47"/>
      <c r="AF151" s="42"/>
      <c r="AG151" s="42"/>
      <c r="AH151" s="42"/>
      <c r="AI151" s="42"/>
      <c r="AJ151" s="42"/>
      <c r="AK151" s="42"/>
    </row>
    <row r="152" spans="9:37" x14ac:dyDescent="0.25">
      <c r="I152" s="42"/>
      <c r="J152" s="42"/>
      <c r="K152" s="42"/>
      <c r="L152" s="42"/>
      <c r="M152" s="42"/>
      <c r="N152" s="42"/>
      <c r="O152" s="42"/>
      <c r="P152" s="42"/>
      <c r="Q152" s="42"/>
      <c r="T152" s="285" t="s">
        <v>147</v>
      </c>
      <c r="U152" s="42" t="s">
        <v>258</v>
      </c>
      <c r="V152" s="42">
        <v>18</v>
      </c>
      <c r="W152" s="47"/>
      <c r="AF152" s="42"/>
      <c r="AG152" s="42"/>
      <c r="AH152" s="42"/>
      <c r="AI152" s="42"/>
      <c r="AJ152" s="42"/>
      <c r="AK152" s="42"/>
    </row>
    <row r="153" spans="9:37" ht="27" x14ac:dyDescent="0.25">
      <c r="I153" s="42"/>
      <c r="J153" s="42"/>
      <c r="K153" s="42"/>
      <c r="L153" s="42"/>
      <c r="M153" s="42"/>
      <c r="N153" s="42"/>
      <c r="O153" s="42"/>
      <c r="P153" s="42"/>
      <c r="Q153" s="42"/>
      <c r="T153" s="290" t="s">
        <v>155</v>
      </c>
      <c r="U153" s="42" t="s">
        <v>257</v>
      </c>
      <c r="V153" s="42">
        <v>10</v>
      </c>
      <c r="W153" s="47"/>
      <c r="AF153" s="42"/>
      <c r="AG153" s="42"/>
      <c r="AH153" s="42"/>
      <c r="AI153" s="42"/>
      <c r="AJ153" s="42"/>
      <c r="AK153" s="42"/>
    </row>
    <row r="154" spans="9:37" x14ac:dyDescent="0.25">
      <c r="I154" s="42"/>
      <c r="J154" s="42"/>
      <c r="K154" s="42"/>
      <c r="L154" s="42"/>
      <c r="M154" s="42"/>
      <c r="N154" s="42"/>
      <c r="O154" s="42"/>
      <c r="P154" s="42"/>
      <c r="Q154" s="42"/>
      <c r="T154" s="285" t="s">
        <v>6</v>
      </c>
      <c r="U154" s="42" t="s">
        <v>261</v>
      </c>
      <c r="V154" s="42">
        <v>7</v>
      </c>
      <c r="W154" s="47"/>
      <c r="AF154" s="42"/>
      <c r="AG154" s="42"/>
      <c r="AH154" s="42"/>
      <c r="AI154" s="42"/>
      <c r="AJ154" s="42"/>
      <c r="AK154" s="42"/>
    </row>
    <row r="155" spans="9:37" x14ac:dyDescent="0.25">
      <c r="I155" s="42"/>
      <c r="J155" s="42"/>
      <c r="K155" s="42"/>
      <c r="L155" s="42"/>
      <c r="M155" s="42"/>
      <c r="N155" s="42"/>
      <c r="O155" s="42"/>
      <c r="P155" s="42"/>
      <c r="Q155" s="42"/>
      <c r="V155" s="42">
        <f>SUM(V132:V154)</f>
        <v>19594</v>
      </c>
      <c r="W155" s="295"/>
      <c r="AF155" s="42"/>
      <c r="AG155" s="42"/>
      <c r="AH155" s="42"/>
      <c r="AI155" s="42"/>
      <c r="AJ155" s="42"/>
      <c r="AK155" s="42"/>
    </row>
    <row r="156" spans="9:37" x14ac:dyDescent="0.25">
      <c r="I156" s="42"/>
      <c r="J156" s="42"/>
      <c r="K156" s="42"/>
      <c r="L156" s="42"/>
      <c r="M156" s="42"/>
      <c r="N156" s="42"/>
      <c r="O156" s="42"/>
      <c r="P156" s="42"/>
      <c r="Q156" s="42"/>
      <c r="AF156" s="42"/>
      <c r="AG156" s="42"/>
      <c r="AH156" s="42"/>
      <c r="AI156" s="42"/>
      <c r="AJ156" s="42"/>
      <c r="AK156" s="42"/>
    </row>
    <row r="157" spans="9:37" x14ac:dyDescent="0.25">
      <c r="I157" s="42"/>
      <c r="J157" s="42"/>
      <c r="K157" s="42"/>
      <c r="L157" s="42"/>
      <c r="M157" s="42"/>
      <c r="N157" s="42"/>
      <c r="O157" s="42"/>
      <c r="P157" s="42"/>
      <c r="Q157" s="42"/>
      <c r="AF157" s="42"/>
      <c r="AG157" s="42"/>
      <c r="AH157" s="42"/>
      <c r="AI157" s="42"/>
      <c r="AJ157" s="42"/>
      <c r="AK157" s="42"/>
    </row>
  </sheetData>
  <sortState xmlns:xlrd2="http://schemas.microsoft.com/office/spreadsheetml/2017/richdata2" ref="Y132:Z154">
    <sortCondition descending="1" ref="Z132:Z154"/>
  </sortState>
  <mergeCells count="17">
    <mergeCell ref="T130:V130"/>
    <mergeCell ref="M3:P3"/>
    <mergeCell ref="M4:N5"/>
    <mergeCell ref="O4:P5"/>
    <mergeCell ref="I4:J5"/>
    <mergeCell ref="K3:L3"/>
    <mergeCell ref="K4:L5"/>
    <mergeCell ref="T4:U4"/>
    <mergeCell ref="C4:D5"/>
    <mergeCell ref="A3:A5"/>
    <mergeCell ref="B3:B5"/>
    <mergeCell ref="C3:D3"/>
    <mergeCell ref="I3:J3"/>
    <mergeCell ref="E3:F3"/>
    <mergeCell ref="E4:F5"/>
    <mergeCell ref="G3:H3"/>
    <mergeCell ref="G4:H5"/>
  </mergeCells>
  <phoneticPr fontId="0" type="noConversion"/>
  <pageMargins left="0.78740157480314965" right="0.78740157480314965" top="0.78740157480314965" bottom="0.78740157480314965" header="0.23622047244094491" footer="0"/>
  <pageSetup paperSize="9" scale="4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6.1 y 6.2</vt:lpstr>
      <vt:lpstr>6.3</vt:lpstr>
      <vt:lpstr>6.4</vt:lpstr>
      <vt:lpstr>6.4.2 y 6.5</vt:lpstr>
      <vt:lpstr>6.6</vt:lpstr>
      <vt:lpstr>'6.1 y 6.2'!Área_de_impresión</vt:lpstr>
      <vt:lpstr>'6.3'!Área_de_impresión</vt:lpstr>
      <vt:lpstr>'6.4'!Área_de_impresión</vt:lpstr>
      <vt:lpstr>'6.4.2 y 6.5'!Área_de_impresión</vt:lpstr>
      <vt:lpstr>'6.6'!Área_de_impresión</vt:lpstr>
    </vt:vector>
  </TitlesOfParts>
  <Company>MEM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N° Trabajadores</dc:subject>
  <dc:creator>Neyra Vilca, Anival Wenceslao</dc:creator>
  <dc:description>5.1; 5.2; 5.3 y 5.4</dc:description>
  <cp:lastModifiedBy>Neyra Vilca Anival Wenceslao</cp:lastModifiedBy>
  <cp:lastPrinted>2023-06-14T21:08:11Z</cp:lastPrinted>
  <dcterms:created xsi:type="dcterms:W3CDTF">2001-10-09T22:51:21Z</dcterms:created>
  <dcterms:modified xsi:type="dcterms:W3CDTF">2025-01-23T17:15:09Z</dcterms:modified>
</cp:coreProperties>
</file>