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pe\DOC_DIFUSION\ANUARIOS\ANUARIO 2023\08. Capitulo 8 Inversiones 2023\"/>
    </mc:Choice>
  </mc:AlternateContent>
  <xr:revisionPtr revIDLastSave="0" documentId="13_ncr:1_{B8C1B938-6B51-4121-97D1-D0CBA80D9EDF}" xr6:coauthVersionLast="47" xr6:coauthVersionMax="47" xr10:uidLastSave="{00000000-0000-0000-0000-000000000000}"/>
  <bookViews>
    <workbookView xWindow="-120" yWindow="-120" windowWidth="38640" windowHeight="15840" tabRatio="868" activeTab="3" xr2:uid="{00000000-000D-0000-FFFF-FFFF00000000}"/>
  </bookViews>
  <sheets>
    <sheet name="8.1" sheetId="4" r:id="rId1"/>
    <sheet name="8.2" sheetId="5" r:id="rId2"/>
    <sheet name="8.3 y 8.4" sheetId="6" r:id="rId3"/>
    <sheet name="8.5" sheetId="15" r:id="rId4"/>
  </sheets>
  <externalReferences>
    <externalReference r:id="rId5"/>
  </externalReferences>
  <definedNames>
    <definedName name="_xlnm._FilterDatabase" localSheetId="1" hidden="1">'8.2'!$G$5:$G$101</definedName>
    <definedName name="_xlnm.Print_Area" localSheetId="0">'8.1'!$A$1:$G$53</definedName>
    <definedName name="_xlnm.Print_Area" localSheetId="1">'8.2'!$A$1:$G$170</definedName>
    <definedName name="_xlnm.Print_Area" localSheetId="2">'8.3 y 8.4'!$A$1:$F$64</definedName>
    <definedName name="_xlnm.Print_Area" localSheetId="3">'8.5'!$A$60:$F$90,'8.5'!$A$1:$F$58</definedName>
    <definedName name="AYACUCHO">[1]X_DEPA!#REF!</definedName>
    <definedName name="LIMA_I">[1]X_DEPA!#REF!</definedName>
    <definedName name="LIMA_II">[1]X_DEPA!#REF!</definedName>
    <definedName name="PIURA_I">[1]X_DEPA!#REF!</definedName>
    <definedName name="_xlnm.Print_Titles" localSheetId="1">'8.2'!$5:$5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" l="1"/>
  <c r="B22" i="6"/>
  <c r="B23" i="6"/>
  <c r="B24" i="6"/>
  <c r="B25" i="6"/>
  <c r="B26" i="6"/>
  <c r="B27" i="6"/>
  <c r="B28" i="6" s="1"/>
  <c r="B29" i="6" s="1"/>
  <c r="B20" i="6"/>
  <c r="B19" i="6"/>
  <c r="F90" i="5"/>
  <c r="F82" i="5"/>
  <c r="B90" i="5"/>
  <c r="B91" i="5"/>
  <c r="F54" i="5"/>
  <c r="F55" i="5"/>
  <c r="F30" i="5"/>
  <c r="F13" i="5"/>
  <c r="F113" i="5"/>
  <c r="F109" i="5"/>
  <c r="F26" i="5"/>
  <c r="F27" i="5"/>
  <c r="F21" i="5"/>
  <c r="F123" i="5" l="1"/>
  <c r="F124" i="5"/>
  <c r="F125" i="5"/>
  <c r="F138" i="5" l="1"/>
  <c r="F139" i="5"/>
  <c r="F140" i="5"/>
  <c r="F141" i="5"/>
  <c r="F142" i="5"/>
  <c r="D144" i="5"/>
  <c r="E144" i="5"/>
  <c r="F136" i="5"/>
  <c r="F137" i="5"/>
  <c r="B137" i="5"/>
  <c r="B138" i="5" s="1"/>
  <c r="B139" i="5" s="1"/>
  <c r="B140" i="5" s="1"/>
  <c r="B141" i="5" s="1"/>
  <c r="B142" i="5" s="1"/>
  <c r="F115" i="5"/>
  <c r="F144" i="5" l="1"/>
  <c r="E11" i="15"/>
  <c r="D31" i="6"/>
  <c r="F11" i="6"/>
  <c r="F10" i="6"/>
  <c r="F9" i="6"/>
  <c r="F8" i="6"/>
  <c r="F7" i="6"/>
  <c r="E12" i="6"/>
  <c r="D12" i="6"/>
  <c r="F126" i="5"/>
  <c r="F122" i="5"/>
  <c r="F121" i="5"/>
  <c r="F120" i="5"/>
  <c r="F119" i="5"/>
  <c r="F118" i="5"/>
  <c r="F117" i="5"/>
  <c r="F116" i="5"/>
  <c r="F114" i="5"/>
  <c r="F112" i="5"/>
  <c r="F111" i="5"/>
  <c r="F110" i="5"/>
  <c r="F108" i="5"/>
  <c r="F107" i="5"/>
  <c r="D128" i="5"/>
  <c r="E100" i="5"/>
  <c r="D100" i="5"/>
  <c r="F99" i="5"/>
  <c r="F98" i="5"/>
  <c r="F97" i="5"/>
  <c r="F96" i="5"/>
  <c r="F95" i="5"/>
  <c r="F94" i="5"/>
  <c r="F93" i="5"/>
  <c r="F92" i="5"/>
  <c r="F91" i="5"/>
  <c r="F89" i="5"/>
  <c r="F88" i="5"/>
  <c r="F87" i="5"/>
  <c r="F86" i="5"/>
  <c r="F85" i="5"/>
  <c r="F84" i="5"/>
  <c r="F83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29" i="5"/>
  <c r="F28" i="5"/>
  <c r="F25" i="5"/>
  <c r="F24" i="5"/>
  <c r="F23" i="5"/>
  <c r="F22" i="5"/>
  <c r="F20" i="5"/>
  <c r="F19" i="5"/>
  <c r="F18" i="5"/>
  <c r="F17" i="5"/>
  <c r="F16" i="5"/>
  <c r="F15" i="5"/>
  <c r="F14" i="5"/>
  <c r="F12" i="5"/>
  <c r="F11" i="5"/>
  <c r="F10" i="5"/>
  <c r="F9" i="5"/>
  <c r="F8" i="5"/>
  <c r="F7" i="5"/>
  <c r="F6" i="5"/>
  <c r="D148" i="5" l="1"/>
  <c r="F128" i="5"/>
  <c r="F100" i="5"/>
  <c r="F29" i="6" l="1"/>
  <c r="F28" i="6"/>
  <c r="F27" i="6"/>
  <c r="F26" i="6"/>
  <c r="F25" i="6"/>
  <c r="F24" i="6"/>
  <c r="F23" i="6"/>
  <c r="F22" i="6"/>
  <c r="F21" i="6"/>
  <c r="F20" i="6"/>
  <c r="F18" i="6"/>
  <c r="F12" i="6" l="1"/>
  <c r="E128" i="5" l="1"/>
  <c r="J9" i="5"/>
  <c r="E69" i="15" l="1"/>
  <c r="E38" i="15"/>
  <c r="E31" i="6"/>
  <c r="J8" i="6" s="1"/>
  <c r="J7" i="6"/>
  <c r="I7" i="6"/>
  <c r="K8" i="5"/>
  <c r="J8" i="5"/>
  <c r="K10" i="5"/>
  <c r="J10" i="5"/>
  <c r="K9" i="5"/>
  <c r="B7" i="5"/>
  <c r="B8" i="5" s="1"/>
  <c r="B9" i="5" s="1"/>
  <c r="B10" i="5" s="1"/>
  <c r="B11" i="5" s="1"/>
  <c r="B12" i="5" s="1"/>
  <c r="F31" i="6"/>
  <c r="F33" i="6" s="1"/>
  <c r="I6" i="6"/>
  <c r="J6" i="6"/>
  <c r="B8" i="6"/>
  <c r="B9" i="6" s="1"/>
  <c r="B10" i="6" s="1"/>
  <c r="B11" i="6" s="1"/>
  <c r="J6" i="5"/>
  <c r="K6" i="5"/>
  <c r="B108" i="5"/>
  <c r="B109" i="5" s="1"/>
  <c r="B110" i="5" s="1"/>
  <c r="B111" i="5" s="1"/>
  <c r="B112" i="5" s="1"/>
  <c r="M9" i="6"/>
  <c r="E6" i="4"/>
  <c r="D8" i="4"/>
  <c r="E5" i="4"/>
  <c r="C8" i="4"/>
  <c r="E7" i="4"/>
  <c r="I8" i="6"/>
  <c r="B13" i="5" l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113" i="5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M7" i="6"/>
  <c r="F7" i="4"/>
  <c r="G5" i="4"/>
  <c r="F6" i="4"/>
  <c r="F5" i="4"/>
  <c r="G6" i="4"/>
  <c r="L10" i="5"/>
  <c r="E8" i="4"/>
  <c r="I5" i="4" s="1"/>
  <c r="G7" i="4"/>
  <c r="E148" i="5"/>
  <c r="D33" i="6"/>
  <c r="M8" i="6"/>
  <c r="E33" i="6"/>
  <c r="F148" i="5"/>
  <c r="L8" i="5"/>
  <c r="L9" i="5"/>
  <c r="B26" i="5" l="1"/>
  <c r="B27" i="5" s="1"/>
  <c r="B28" i="5" s="1"/>
  <c r="B29" i="5" s="1"/>
  <c r="I7" i="4"/>
  <c r="E12" i="4"/>
  <c r="J15" i="4" s="1"/>
  <c r="I6" i="4"/>
  <c r="G8" i="4"/>
  <c r="F8" i="4"/>
  <c r="L11" i="5"/>
  <c r="B30" i="5" l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l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2" i="5" s="1"/>
  <c r="B93" i="5" s="1"/>
  <c r="B94" i="5" s="1"/>
  <c r="B95" i="5" s="1"/>
  <c r="B96" i="5" s="1"/>
  <c r="B97" i="5" s="1"/>
  <c r="B98" i="5" s="1"/>
</calcChain>
</file>

<file path=xl/sharedStrings.xml><?xml version="1.0" encoding="utf-8"?>
<sst xmlns="http://schemas.openxmlformats.org/spreadsheetml/2006/main" count="266" uniqueCount="192">
  <si>
    <t>Nº</t>
  </si>
  <si>
    <t>Nombre de la empresa</t>
  </si>
  <si>
    <t>Total</t>
  </si>
  <si>
    <t>Total General</t>
  </si>
  <si>
    <t>Institución</t>
  </si>
  <si>
    <t>Actividad</t>
  </si>
  <si>
    <t>Empresas Privadas</t>
  </si>
  <si>
    <t>Empresas Estatales</t>
  </si>
  <si>
    <t>Participación</t>
  </si>
  <si>
    <t>% Privado</t>
  </si>
  <si>
    <t>% Estatal</t>
  </si>
  <si>
    <t>Generación</t>
  </si>
  <si>
    <t>Transmisión</t>
  </si>
  <si>
    <t>Distribución</t>
  </si>
  <si>
    <t xml:space="preserve">         </t>
  </si>
  <si>
    <t>Generadoras</t>
  </si>
  <si>
    <t>Distribuidoras</t>
  </si>
  <si>
    <t>Inversiones eléctricas</t>
  </si>
  <si>
    <t>Inversiones no eléctricas</t>
  </si>
  <si>
    <t>Tipo de empresa</t>
  </si>
  <si>
    <t>Electrif. Rural</t>
  </si>
  <si>
    <t>Dirección General de Electrificación Rural - DGER</t>
  </si>
  <si>
    <t>8.2.1     Inversión de Empresas Generadoras</t>
  </si>
  <si>
    <t>8.2.2 Inversión de Empresas Transmisoras</t>
  </si>
  <si>
    <t>8.2.3 Inversión de Empresas Distribuidoras</t>
  </si>
  <si>
    <t>8.3.1 Inversión de Empresas Generadoras</t>
  </si>
  <si>
    <t>8.3.2 Inversión de Empresas Distribuidoras</t>
  </si>
  <si>
    <t>8.1  INVERSIÓN TOTAL EN EL SUBSECTOR ELECTRICIDAD (miles US$)</t>
  </si>
  <si>
    <t>Transmisoras</t>
  </si>
  <si>
    <t>Total General (miles US$)</t>
  </si>
  <si>
    <t xml:space="preserve">   (*) No considera la inversión ejecutada por la DGER</t>
  </si>
  <si>
    <t>(*) Información estimada de empresas con proyectos en ejecución.</t>
  </si>
  <si>
    <t>PRIVADA</t>
  </si>
  <si>
    <t>PÚBLICA</t>
  </si>
  <si>
    <t xml:space="preserve">Agro Industrial Paramonga S.A.A. </t>
  </si>
  <si>
    <t xml:space="preserve">Agropecuaria Aurora S.A.C.        </t>
  </si>
  <si>
    <t>Andean Power S.A.C. (Carbon Latam)</t>
  </si>
  <si>
    <t>Asociacion Santa Lucia de Chacas</t>
  </si>
  <si>
    <t>Bioenergía del Chira S.A..</t>
  </si>
  <si>
    <t>Centrales Santa Rosa S.A.C.</t>
  </si>
  <si>
    <t xml:space="preserve">Chinango S.A.C. </t>
  </si>
  <si>
    <t>Cia. Hidroeléctrica San Hilarión S.A..</t>
  </si>
  <si>
    <t>Compañía Eléctrica El Platanal S.A. (CELEPSA)</t>
  </si>
  <si>
    <t>Compañía Hidroeléctrica Tingo S.A.</t>
  </si>
  <si>
    <t>E.A.W. MULLER S.A.</t>
  </si>
  <si>
    <t>Eléctrica Santa Rosa S.A.C.</t>
  </si>
  <si>
    <t>Electrica Yanapampa S.A.C.</t>
  </si>
  <si>
    <t>Electro Zaña S.A.C.</t>
  </si>
  <si>
    <t>Empresa de Generación Eléctrica Canchayllo S.A.C</t>
  </si>
  <si>
    <t>Empresa de generacion electrica Junin SAC</t>
  </si>
  <si>
    <t>Empresa de Generación Eléctrica Río Baños</t>
  </si>
  <si>
    <t>Empresa de Generación Eléctrica Santa Ana S.R.L.</t>
  </si>
  <si>
    <t>Empresa de Generacion Huallaga S.A.</t>
  </si>
  <si>
    <t>Empresa de Generacion Huanza S. A.</t>
  </si>
  <si>
    <t>Empresa de Interés Local Hidroeléctrica Chacas S.A.</t>
  </si>
  <si>
    <t>Empresa Eléctrica Agua Azul S.A.</t>
  </si>
  <si>
    <t>Empresa Generadora Rio Doble</t>
  </si>
  <si>
    <t>Enel Generación Perú S.A.A.</t>
  </si>
  <si>
    <t>Enel Generación Piura S.A.</t>
  </si>
  <si>
    <t>Energía Eólica S.A.C.</t>
  </si>
  <si>
    <t>Engie Energía Perú S.A.</t>
  </si>
  <si>
    <t>Fénix Power Perú S.A.</t>
  </si>
  <si>
    <t>Generadora de Energía del Perú S.A..</t>
  </si>
  <si>
    <t>Genrent del Perú S.A.C.</t>
  </si>
  <si>
    <t>GTS Majes S.A.C.</t>
  </si>
  <si>
    <t>GTS Repartición S.A.C.</t>
  </si>
  <si>
    <t>Hidrocañete S.A.</t>
  </si>
  <si>
    <t xml:space="preserve">Hidroelectrica Huanchor SAC </t>
  </si>
  <si>
    <t>Hidroeléctrica Santa Cruz S.A.C.</t>
  </si>
  <si>
    <t>Hidroeleéctrica Marañon S.R.L.</t>
  </si>
  <si>
    <t>Huaura Power Group S.A.</t>
  </si>
  <si>
    <t>Hydro Pátapo S.A.C.</t>
  </si>
  <si>
    <t>INADE - Proyecto Especial Chavimochic</t>
  </si>
  <si>
    <t>Infraestructuras y Energias del Peru S.A.C.</t>
  </si>
  <si>
    <t>Inland Energy S.A.C.</t>
  </si>
  <si>
    <t>Maja Energía S.A.C.</t>
  </si>
  <si>
    <t>Moquegua FV S.A.C.</t>
  </si>
  <si>
    <t>Orazul Energy Perú S.A.</t>
  </si>
  <si>
    <t>Panamericana Solar S.A.C.</t>
  </si>
  <si>
    <t>Parque Eólico Marcona S.R.L.</t>
  </si>
  <si>
    <t>Parque Eólico Tres Hermanas S.A.C.</t>
  </si>
  <si>
    <t>Peruana de Inversiones en Energía Renovables S.A.</t>
  </si>
  <si>
    <t>Petramas S.A.C.</t>
  </si>
  <si>
    <t>Planta de Reserva Fría de Generación Éten S.A.</t>
  </si>
  <si>
    <t>SDF Energía S.A.C.</t>
  </si>
  <si>
    <t>Shougang Generación Eléctrica S.A.A.</t>
  </si>
  <si>
    <t xml:space="preserve">Sociedad Minera Cerro Verde S.A.  </t>
  </si>
  <si>
    <t>Statkraft Perú S.A.</t>
  </si>
  <si>
    <t>Tacna Solar</t>
  </si>
  <si>
    <t>Termochilca S.A.C.</t>
  </si>
  <si>
    <t>Termoselva S.R.L.</t>
  </si>
  <si>
    <t>Abengoa Transmisión Norte S.A.</t>
  </si>
  <si>
    <t>Conenhua</t>
  </si>
  <si>
    <t>Etenorte</t>
  </si>
  <si>
    <t>Eteselva</t>
  </si>
  <si>
    <t>Isa Peru</t>
  </si>
  <si>
    <t>Redesur</t>
  </si>
  <si>
    <t>Rep</t>
  </si>
  <si>
    <t>Tesur</t>
  </si>
  <si>
    <t>Transmantaro</t>
  </si>
  <si>
    <t>Consorcio Eléctrico de Villacurí S.A.C.</t>
  </si>
  <si>
    <t>Electro Dunas S. A.A.</t>
  </si>
  <si>
    <t>Enel Distribución Perú S.A.A.</t>
  </si>
  <si>
    <t>Luz del Sur S.A.A.</t>
  </si>
  <si>
    <t>Servicios Eléctricos Rioja S.A. (SERSA)</t>
  </si>
  <si>
    <t>Empresa de Generación Eléctrica San Gabán S.A.. (SAN GABAN)</t>
  </si>
  <si>
    <t>Electro Oriente S.A.</t>
  </si>
  <si>
    <t>Electro Puno S.A.A.</t>
  </si>
  <si>
    <t>Electro Sur Este S.A.A.</t>
  </si>
  <si>
    <t>Electro Ucayali S.A.</t>
  </si>
  <si>
    <t>Electrocentro S.A.</t>
  </si>
  <si>
    <t>Electronoroeste S.A.</t>
  </si>
  <si>
    <t>Electronorte Medio S.A. - HIDRANDINA</t>
  </si>
  <si>
    <t>Electronorte S.A.</t>
  </si>
  <si>
    <t>Electrosur S.A.</t>
  </si>
  <si>
    <t>Sociedad Eléctrica del Sur Oeste S.A.</t>
  </si>
  <si>
    <t>Amazonas Generación S.A.</t>
  </si>
  <si>
    <t>CH Mamacocha S.R.L.</t>
  </si>
  <si>
    <t>Compañía Minera Poderosa S.A.</t>
  </si>
  <si>
    <t>Consorcio Hidroeléctrico Sur-Medio</t>
  </si>
  <si>
    <t>Consorcio Hydrika 6</t>
  </si>
  <si>
    <t xml:space="preserve">Corporación Minera del Perú S.A. </t>
  </si>
  <si>
    <t>Egejunín Tulumayo IV S.A.C.</t>
  </si>
  <si>
    <t>Egejunín Tulumayo V S.A.C.</t>
  </si>
  <si>
    <t>Empesa de Generación Hidráulica Selva S.A.</t>
  </si>
  <si>
    <t>Empresa Concesionaria Energía Limpia S.A.C.</t>
  </si>
  <si>
    <t>Empresa de Generación Eléctrica Colca S.A.</t>
  </si>
  <si>
    <t>Empresa Generación Eléctrica Santa Lorenza S.A.C.</t>
  </si>
  <si>
    <t>Empresa Hydrica 1 S.A.C.</t>
  </si>
  <si>
    <t>Empresa Hydrica 2 S.A.C.</t>
  </si>
  <si>
    <t>Empresa Hydrica 3 S.A.C.</t>
  </si>
  <si>
    <t>Empresa Hydrica 4 S.A.C.</t>
  </si>
  <si>
    <t>Empresa Hydrica 5 S.A.C.</t>
  </si>
  <si>
    <t xml:space="preserve">Generación Andina S.A.C. </t>
  </si>
  <si>
    <t>GR Paino S.A.C.</t>
  </si>
  <si>
    <t>GR Taruca S.A.C.</t>
  </si>
  <si>
    <t>Hidroeléctrica Cola S.A.</t>
  </si>
  <si>
    <t>Hidroeléctrica Karpa S.A.C.</t>
  </si>
  <si>
    <t>Hidroenergía S.A.C.</t>
  </si>
  <si>
    <t>Hydro Global Perú S.A.C.</t>
  </si>
  <si>
    <t>La Virgen S.A.C.</t>
  </si>
  <si>
    <t>ATN1 S.A.</t>
  </si>
  <si>
    <t>ATN2 S.A.</t>
  </si>
  <si>
    <t>Electroperú S.A. (ELP)</t>
  </si>
  <si>
    <t>Empresa de Generación de Arequipa (EGASA)</t>
  </si>
  <si>
    <t>Empresa de Generación Eléctrica del Sur (EGESUR)</t>
  </si>
  <si>
    <t>Adinelsa</t>
  </si>
  <si>
    <t>8.2  INVERSIÓN EJECUTADA POR LAS EMPRESAS PRIVADAS (miles US$)</t>
  </si>
  <si>
    <t>Total Inversiones Eléctricas</t>
  </si>
  <si>
    <t>8.3  INVERSIÓN EJECUTADA POR LAS EMPRESAS ESTATALES (miles US$)</t>
  </si>
  <si>
    <t>8.4  INVERSIÓN EJECUTADA EN ELECTRIFICACIÓN RURAL (miles US$)</t>
  </si>
  <si>
    <t>Celepsa Renovables</t>
  </si>
  <si>
    <t>Consecionara Linea de Transmisión La Niña S.A.C.</t>
  </si>
  <si>
    <t>Empresa de Generación Eléctrica Machupicchu S.A. (EGEMSA)</t>
  </si>
  <si>
    <t>8.5     EMPRESAS CON MAYOR INVERSION</t>
  </si>
  <si>
    <t>8.5.1       Empresas Generadoras (miles US$)</t>
  </si>
  <si>
    <t>8.5.2       Empresas Transmisoras (miles US$)</t>
  </si>
  <si>
    <t>8.5.2       Empresas Distribuidoras (miles US$)</t>
  </si>
  <si>
    <t>Terna Plus S.R.L.</t>
  </si>
  <si>
    <t>Empresa de Transmisión Aymaraes S.A.C.</t>
  </si>
  <si>
    <t>Acciona.org Perú</t>
  </si>
  <si>
    <t>Electro Pangoa S.A.</t>
  </si>
  <si>
    <t>Kallpa Generación S.A.</t>
  </si>
  <si>
    <t>Tesur2</t>
  </si>
  <si>
    <t>Tesur3</t>
  </si>
  <si>
    <t>Enel Green Power Perú S.A.*</t>
  </si>
  <si>
    <t>Tesur4*</t>
  </si>
  <si>
    <t>Atlántica Transmisión Sur S.A. **</t>
  </si>
  <si>
    <t>(**) Cambio de razón social.</t>
  </si>
  <si>
    <t>ATN S.A.</t>
  </si>
  <si>
    <t>ATN S.A. ***</t>
  </si>
  <si>
    <t>(***) Empieza a reportar información desde el año 2023.</t>
  </si>
  <si>
    <t>Consecionara Linea de Transmisión CCNCM S.A.C.</t>
  </si>
  <si>
    <t>Central Hidroeléctrica Huallaga Hydro S.A.**</t>
  </si>
  <si>
    <t>Central Hidroeléctrica Langui S.A.</t>
  </si>
  <si>
    <t>Electro Araza S.A.C.</t>
  </si>
  <si>
    <t xml:space="preserve">Energia Renovable del Sur S.A. </t>
  </si>
  <si>
    <t>Energia Renovable del Sur S.A. **</t>
  </si>
  <si>
    <t>Energía Renovable La Joya S.A. **</t>
  </si>
  <si>
    <t>Nueva Esperanza Hydro S.A. **</t>
  </si>
  <si>
    <t>Samay I S.A.</t>
  </si>
  <si>
    <t>Sindicato Energético S.A.</t>
  </si>
  <si>
    <t>Empresa Municipal de Servicios Eléctricos Utcubamba S.A.*</t>
  </si>
  <si>
    <t>(**) Empieza a reportar información desde el año 2023.</t>
  </si>
  <si>
    <t>(*) Empieza a reportar información desde el año 2023.</t>
  </si>
  <si>
    <t>Enel Green Power Perú S.A.</t>
  </si>
  <si>
    <t>Concesionaria Linea de Transmision La Niña S.A.C.</t>
  </si>
  <si>
    <t>Consorcio Transmantaro S.A.</t>
  </si>
  <si>
    <t>Red de Energía del Perú S.A.</t>
  </si>
  <si>
    <t>Atlántica Transmisión Sur S.A.</t>
  </si>
  <si>
    <r>
      <t>Electrificación Rural</t>
    </r>
    <r>
      <rPr>
        <vertAlign val="superscript"/>
        <sz val="10"/>
        <rFont val="Century Gothic"/>
        <family val="2"/>
      </rPr>
      <t>1</t>
    </r>
  </si>
  <si>
    <r>
      <t>1</t>
    </r>
    <r>
      <rPr>
        <sz val="9"/>
        <rFont val="Century Gothic"/>
        <family val="2"/>
      </rPr>
      <t xml:space="preserve"> Ejecutado por la Dirección General de Electrificación Rural (DGER)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</si>
</sst>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_-* #,##0\ _€_-;\-* #,##0\ _€_-;_-* &quot;-&quot;\ _€_-;_-@_-"/>
    <numFmt numFmtId="166" formatCode="_-* #,##0.00\ _€_-;\-* #,##0.00\ _€_-;_-* &quot;-&quot;\ _€_-;_-@_-"/>
    <numFmt numFmtId="167" formatCode="#\ ###\ ###\ ##0"/>
    <numFmt numFmtId="168" formatCode="#\ ###\ ##0"/>
    <numFmt numFmtId="169" formatCode="_-[$€]* #,##0.00_-;\-[$€]* #,##0.00_-;_-[$€]* &quot;-&quot;??_-;_-@_-"/>
    <numFmt numFmtId="170" formatCode="#\ ##0"/>
    <numFmt numFmtId="171" formatCode="_-* #,##0_-;\-* #,##0_-;_-* &quot;-&quot;??_-;_-@_-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color theme="1"/>
      <name val="Tahoma"/>
      <family val="2"/>
    </font>
    <font>
      <b/>
      <sz val="12.5"/>
      <name val="Century Gothic"/>
      <family val="2"/>
    </font>
    <font>
      <sz val="10"/>
      <name val="Century Gothic"/>
      <family val="2"/>
    </font>
    <font>
      <sz val="10"/>
      <color rgb="FF9F9F9F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vertAlign val="superscript"/>
      <sz val="10"/>
      <name val="Century Gothic"/>
      <family val="2"/>
    </font>
    <font>
      <vertAlign val="superscript"/>
      <sz val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color indexed="9"/>
      <name val="Century Gothic"/>
      <family val="2"/>
    </font>
    <font>
      <b/>
      <sz val="10"/>
      <color rgb="FF9F9F9F"/>
      <name val="Century Gothic"/>
      <family val="2"/>
    </font>
    <font>
      <b/>
      <sz val="9"/>
      <color rgb="FF9F9F9F"/>
      <name val="Century Gothic"/>
      <family val="2"/>
    </font>
    <font>
      <sz val="10"/>
      <color theme="0" tint="-0.499984740745262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1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585858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9" fillId="4" borderId="3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9" fontId="6" fillId="0" borderId="27" xfId="0" applyNumberFormat="1" applyFont="1" applyBorder="1" applyAlignment="1">
      <alignment vertical="center"/>
    </xf>
    <xf numFmtId="9" fontId="6" fillId="0" borderId="39" xfId="0" applyNumberFormat="1" applyFont="1" applyBorder="1" applyAlignment="1">
      <alignment vertical="center"/>
    </xf>
    <xf numFmtId="9" fontId="7" fillId="0" borderId="0" xfId="11" applyFont="1" applyAlignment="1">
      <alignment vertical="center"/>
    </xf>
    <xf numFmtId="0" fontId="10" fillId="0" borderId="40" xfId="0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9" fontId="6" fillId="0" borderId="41" xfId="0" applyNumberFormat="1" applyFont="1" applyBorder="1" applyAlignment="1">
      <alignment vertical="center"/>
    </xf>
    <xf numFmtId="9" fontId="6" fillId="0" borderId="22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0" xfId="0" applyFont="1"/>
    <xf numFmtId="9" fontId="7" fillId="0" borderId="0" xfId="11" applyFon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left"/>
    </xf>
    <xf numFmtId="168" fontId="15" fillId="0" borderId="0" xfId="0" applyNumberFormat="1" applyFont="1" applyAlignment="1">
      <alignment horizontal="left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1" fontId="6" fillId="0" borderId="7" xfId="16" applyNumberFormat="1" applyFont="1" applyFill="1" applyBorder="1" applyAlignment="1">
      <alignment horizontal="left" vertical="center" wrapText="1"/>
    </xf>
    <xf numFmtId="171" fontId="6" fillId="0" borderId="7" xfId="16" applyNumberFormat="1" applyFont="1" applyFill="1" applyBorder="1"/>
    <xf numFmtId="171" fontId="6" fillId="0" borderId="23" xfId="16" applyNumberFormat="1" applyFont="1" applyFill="1" applyBorder="1"/>
    <xf numFmtId="171" fontId="10" fillId="0" borderId="24" xfId="16" applyNumberFormat="1" applyFont="1" applyFill="1" applyBorder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1" fontId="6" fillId="0" borderId="1" xfId="16" applyNumberFormat="1" applyFont="1" applyFill="1" applyBorder="1" applyAlignment="1">
      <alignment horizontal="left" vertical="center" wrapText="1"/>
    </xf>
    <xf numFmtId="171" fontId="6" fillId="0" borderId="1" xfId="16" applyNumberFormat="1" applyFont="1" applyFill="1" applyBorder="1"/>
    <xf numFmtId="171" fontId="6" fillId="0" borderId="5" xfId="16" applyNumberFormat="1" applyFont="1" applyFill="1" applyBorder="1"/>
    <xf numFmtId="171" fontId="10" fillId="0" borderId="14" xfId="16" applyNumberFormat="1" applyFont="1" applyFill="1" applyBorder="1"/>
    <xf numFmtId="167" fontId="7" fillId="0" borderId="0" xfId="0" applyNumberFormat="1" applyFont="1"/>
    <xf numFmtId="0" fontId="6" fillId="0" borderId="1" xfId="0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10" fillId="0" borderId="14" xfId="0" applyNumberFormat="1" applyFont="1" applyBorder="1"/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68" fontId="10" fillId="0" borderId="17" xfId="0" applyNumberFormat="1" applyFont="1" applyBorder="1"/>
    <xf numFmtId="168" fontId="10" fillId="0" borderId="21" xfId="0" applyNumberFormat="1" applyFont="1" applyBorder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9" fontId="10" fillId="0" borderId="0" xfId="11" applyFont="1" applyFill="1" applyBorder="1"/>
    <xf numFmtId="168" fontId="10" fillId="0" borderId="0" xfId="0" applyNumberFormat="1" applyFont="1"/>
    <xf numFmtId="0" fontId="16" fillId="0" borderId="0" xfId="0" applyFont="1" applyAlignment="1">
      <alignment horizontal="center"/>
    </xf>
    <xf numFmtId="3" fontId="15" fillId="0" borderId="0" xfId="0" applyNumberFormat="1" applyFont="1"/>
    <xf numFmtId="3" fontId="16" fillId="0" borderId="0" xfId="0" applyNumberFormat="1" applyFont="1"/>
    <xf numFmtId="0" fontId="6" fillId="0" borderId="16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5" xfId="0" applyNumberFormat="1" applyFont="1" applyBorder="1"/>
    <xf numFmtId="168" fontId="6" fillId="0" borderId="1" xfId="0" applyNumberFormat="1" applyFont="1" applyBorder="1"/>
    <xf numFmtId="168" fontId="6" fillId="0" borderId="5" xfId="0" applyNumberFormat="1" applyFont="1" applyBorder="1"/>
    <xf numFmtId="165" fontId="6" fillId="0" borderId="20" xfId="0" applyNumberFormat="1" applyFont="1" applyBorder="1"/>
    <xf numFmtId="0" fontId="10" fillId="0" borderId="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8" fontId="10" fillId="0" borderId="0" xfId="0" applyNumberFormat="1" applyFont="1" applyAlignment="1">
      <alignment horizontal="left" indent="3"/>
    </xf>
    <xf numFmtId="171" fontId="6" fillId="0" borderId="1" xfId="16" applyNumberFormat="1" applyFont="1" applyFill="1" applyBorder="1" applyAlignment="1">
      <alignment horizontal="center"/>
    </xf>
    <xf numFmtId="171" fontId="6" fillId="0" borderId="5" xfId="16" applyNumberFormat="1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171" fontId="6" fillId="0" borderId="1" xfId="16" applyNumberFormat="1" applyFont="1" applyFill="1" applyBorder="1" applyAlignment="1">
      <alignment horizontal="center" vertical="center"/>
    </xf>
    <xf numFmtId="171" fontId="6" fillId="0" borderId="5" xfId="16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6" fillId="0" borderId="10" xfId="0" applyFont="1" applyBorder="1"/>
    <xf numFmtId="167" fontId="6" fillId="0" borderId="10" xfId="0" applyNumberFormat="1" applyFont="1" applyBorder="1"/>
    <xf numFmtId="167" fontId="6" fillId="0" borderId="11" xfId="0" applyNumberFormat="1" applyFont="1" applyBorder="1"/>
    <xf numFmtId="167" fontId="10" fillId="0" borderId="17" xfId="0" applyNumberFormat="1" applyFont="1" applyBorder="1"/>
    <xf numFmtId="167" fontId="10" fillId="0" borderId="0" xfId="0" applyNumberFormat="1" applyFont="1"/>
    <xf numFmtId="167" fontId="10" fillId="0" borderId="0" xfId="0" applyNumberFormat="1" applyFont="1" applyAlignment="1">
      <alignment horizontal="left" indent="2"/>
    </xf>
    <xf numFmtId="167" fontId="6" fillId="0" borderId="0" xfId="0" applyNumberFormat="1" applyFont="1"/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167" fontId="9" fillId="4" borderId="26" xfId="0" applyNumberFormat="1" applyFont="1" applyFill="1" applyBorder="1"/>
    <xf numFmtId="9" fontId="16" fillId="0" borderId="0" xfId="11" applyFont="1"/>
    <xf numFmtId="0" fontId="10" fillId="0" borderId="0" xfId="0" applyFont="1" applyAlignment="1">
      <alignment horizontal="left"/>
    </xf>
    <xf numFmtId="0" fontId="20" fillId="0" borderId="0" xfId="0" applyFont="1"/>
    <xf numFmtId="170" fontId="10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3" fontId="6" fillId="0" borderId="4" xfId="0" applyNumberFormat="1" applyFont="1" applyBorder="1"/>
    <xf numFmtId="170" fontId="6" fillId="0" borderId="18" xfId="0" applyNumberFormat="1" applyFont="1" applyBorder="1"/>
    <xf numFmtId="170" fontId="10" fillId="0" borderId="19" xfId="0" applyNumberFormat="1" applyFont="1" applyBorder="1"/>
    <xf numFmtId="3" fontId="7" fillId="0" borderId="0" xfId="0" applyNumberFormat="1" applyFont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3" fontId="6" fillId="0" borderId="12" xfId="0" applyNumberFormat="1" applyFont="1" applyBorder="1"/>
    <xf numFmtId="3" fontId="10" fillId="0" borderId="2" xfId="0" applyNumberFormat="1" applyFont="1" applyBorder="1"/>
    <xf numFmtId="170" fontId="6" fillId="0" borderId="1" xfId="0" applyNumberFormat="1" applyFont="1" applyBorder="1"/>
    <xf numFmtId="170" fontId="10" fillId="0" borderId="2" xfId="0" applyNumberFormat="1" applyFont="1" applyBorder="1"/>
    <xf numFmtId="0" fontId="6" fillId="0" borderId="10" xfId="0" applyFont="1" applyBorder="1" applyAlignment="1">
      <alignment horizontal="center"/>
    </xf>
    <xf numFmtId="3" fontId="6" fillId="0" borderId="10" xfId="0" applyNumberFormat="1" applyFont="1" applyBorder="1"/>
    <xf numFmtId="3" fontId="6" fillId="0" borderId="13" xfId="0" applyNumberFormat="1" applyFont="1" applyBorder="1"/>
    <xf numFmtId="3" fontId="10" fillId="0" borderId="3" xfId="0" applyNumberFormat="1" applyFont="1" applyBorder="1"/>
    <xf numFmtId="0" fontId="10" fillId="0" borderId="6" xfId="0" applyFont="1" applyBorder="1" applyAlignment="1">
      <alignment horizontal="center"/>
    </xf>
    <xf numFmtId="170" fontId="10" fillId="0" borderId="6" xfId="0" applyNumberFormat="1" applyFont="1" applyBorder="1"/>
    <xf numFmtId="3" fontId="10" fillId="0" borderId="0" xfId="0" applyNumberFormat="1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170" fontId="7" fillId="0" borderId="0" xfId="0" applyNumberFormat="1" applyFont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3" fontId="21" fillId="0" borderId="1" xfId="0" quotePrefix="1" applyNumberFormat="1" applyFont="1" applyBorder="1" applyAlignment="1">
      <alignment horizontal="right"/>
    </xf>
    <xf numFmtId="3" fontId="21" fillId="0" borderId="5" xfId="0" quotePrefix="1" applyNumberFormat="1" applyFont="1" applyBorder="1" applyAlignment="1">
      <alignment horizontal="right"/>
    </xf>
    <xf numFmtId="3" fontId="21" fillId="0" borderId="4" xfId="0" applyNumberFormat="1" applyFont="1" applyBorder="1"/>
    <xf numFmtId="3" fontId="21" fillId="0" borderId="1" xfId="0" applyNumberFormat="1" applyFont="1" applyBorder="1"/>
    <xf numFmtId="170" fontId="21" fillId="0" borderId="1" xfId="0" applyNumberFormat="1" applyFont="1" applyBorder="1"/>
    <xf numFmtId="3" fontId="21" fillId="0" borderId="5" xfId="0" applyNumberFormat="1" applyFont="1" applyBorder="1"/>
    <xf numFmtId="170" fontId="21" fillId="0" borderId="5" xfId="0" applyNumberFormat="1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3" fontId="21" fillId="0" borderId="10" xfId="0" applyNumberFormat="1" applyFont="1" applyBorder="1"/>
    <xf numFmtId="3" fontId="21" fillId="0" borderId="11" xfId="0" applyNumberFormat="1" applyFont="1" applyBorder="1"/>
    <xf numFmtId="0" fontId="22" fillId="0" borderId="6" xfId="0" applyFont="1" applyBorder="1" applyAlignment="1">
      <alignment horizontal="center"/>
    </xf>
    <xf numFmtId="170" fontId="22" fillId="0" borderId="6" xfId="0" applyNumberFormat="1" applyFont="1" applyBorder="1"/>
    <xf numFmtId="170" fontId="22" fillId="0" borderId="42" xfId="0" applyNumberFormat="1" applyFont="1" applyBorder="1"/>
    <xf numFmtId="0" fontId="21" fillId="0" borderId="0" xfId="0" applyFont="1"/>
    <xf numFmtId="0" fontId="23" fillId="4" borderId="27" xfId="0" applyFont="1" applyFill="1" applyBorder="1" applyAlignment="1">
      <alignment horizontal="center"/>
    </xf>
    <xf numFmtId="170" fontId="23" fillId="4" borderId="27" xfId="0" applyNumberFormat="1" applyFont="1" applyFill="1" applyBorder="1"/>
    <xf numFmtId="3" fontId="20" fillId="0" borderId="0" xfId="0" applyNumberFormat="1" applyFont="1"/>
    <xf numFmtId="0" fontId="24" fillId="0" borderId="0" xfId="0" applyFont="1" applyAlignment="1">
      <alignment horizontal="left"/>
    </xf>
    <xf numFmtId="0" fontId="23" fillId="4" borderId="27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left"/>
    </xf>
    <xf numFmtId="3" fontId="22" fillId="2" borderId="27" xfId="0" applyNumberFormat="1" applyFont="1" applyFill="1" applyBorder="1"/>
    <xf numFmtId="0" fontId="15" fillId="2" borderId="0" xfId="0" applyFont="1" applyFill="1"/>
    <xf numFmtId="0" fontId="6" fillId="2" borderId="0" xfId="0" applyFont="1" applyFill="1"/>
    <xf numFmtId="0" fontId="10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66" fontId="10" fillId="2" borderId="1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166" fontId="10" fillId="2" borderId="22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/>
  </cellXfs>
  <cellStyles count="17">
    <cellStyle name="Diseño" xfId="1" xr:uid="{00000000-0005-0000-0000-000000000000}"/>
    <cellStyle name="Euro" xfId="2" xr:uid="{00000000-0005-0000-0000-000001000000}"/>
    <cellStyle name="Millares" xfId="16" builtinId="3"/>
    <cellStyle name="Millares 2" xfId="3" xr:uid="{00000000-0005-0000-0000-000003000000}"/>
    <cellStyle name="Millares 2 2" xfId="4" xr:uid="{00000000-0005-0000-0000-000004000000}"/>
    <cellStyle name="Millares 3" xfId="5" xr:uid="{00000000-0005-0000-0000-000005000000}"/>
    <cellStyle name="Normal" xfId="0" builtinId="0"/>
    <cellStyle name="Normal 2" xfId="6" xr:uid="{00000000-0005-0000-0000-000007000000}"/>
    <cellStyle name="Normal 2 2" xfId="7" xr:uid="{00000000-0005-0000-0000-000008000000}"/>
    <cellStyle name="Normal 3" xfId="8" xr:uid="{00000000-0005-0000-0000-000009000000}"/>
    <cellStyle name="Normal 4" xfId="9" xr:uid="{00000000-0005-0000-0000-00000A000000}"/>
    <cellStyle name="Normal 5" xfId="10" xr:uid="{00000000-0005-0000-0000-00000B000000}"/>
    <cellStyle name="Porcentaje" xfId="11" builtinId="5"/>
    <cellStyle name="Porcentaje 2" xfId="12" xr:uid="{00000000-0005-0000-0000-00000D000000}"/>
    <cellStyle name="Porcentaje 2 2" xfId="13" xr:uid="{00000000-0005-0000-0000-00000E000000}"/>
    <cellStyle name="Porcentaje 3" xfId="14" xr:uid="{00000000-0005-0000-0000-00000F000000}"/>
    <cellStyle name="Porcentual 2" xfId="15" xr:uid="{00000000-0005-0000-0000-000010000000}"/>
  </cellStyles>
  <dxfs count="0"/>
  <tableStyles count="0" defaultTableStyle="TableStyleMedium9" defaultPivotStyle="PivotStyleLight16"/>
  <colors>
    <mruColors>
      <color rgb="FF4B4B4B"/>
      <color rgb="FF0B7D8F"/>
      <color rgb="FF4B6DB0"/>
      <color rgb="FFA9D08E"/>
      <color rgb="FF3798AF"/>
      <color rgb="FF003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 algn="ctr" rtl="0">
              <a:def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INVERSIONES POR SECTOR* </a:t>
            </a:r>
          </a:p>
        </c:rich>
      </c:tx>
      <c:layout>
        <c:manualLayout>
          <c:xMode val="edge"/>
          <c:yMode val="edge"/>
          <c:x val="0.36357968942642976"/>
          <c:y val="2.9909594634004083E-2"/>
        </c:manualLayout>
      </c:layout>
      <c:overlay val="0"/>
      <c:spPr>
        <a:solidFill>
          <a:srgbClr val="4B4B4B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>
        <c:manualLayout>
          <c:layoutTarget val="inner"/>
          <c:xMode val="edge"/>
          <c:yMode val="edge"/>
          <c:x val="0.15773503206972866"/>
          <c:y val="0.19462196844567797"/>
          <c:w val="0.79873821063803696"/>
          <c:h val="0.58416316482158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'8.1'!$C$3</c:f>
              <c:strCache>
                <c:ptCount val="1"/>
                <c:pt idx="0">
                  <c:v>Empresas Privadas</c:v>
                </c:pt>
              </c:strCache>
            </c:strRef>
          </c:tx>
          <c:invertIfNegative val="0"/>
          <c:dLbls>
            <c:dLbl>
              <c:idx val="0"/>
              <c:numFmt formatCode="#\ ###\ ###\ ##0" sourceLinked="0"/>
              <c:spPr/>
              <c:txPr>
                <a:bodyPr rot="0" vert="horz"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2D7-4E1A-9C3F-99AF6CDCF4B6}"/>
                </c:ext>
              </c:extLst>
            </c:dLbl>
            <c:dLbl>
              <c:idx val="1"/>
              <c:numFmt formatCode="#\ ###\ ###\ ##0" sourceLinked="0"/>
              <c:spPr/>
              <c:txPr>
                <a:bodyPr rot="0" vert="horz"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2D7-4E1A-9C3F-99AF6CDCF4B6}"/>
                </c:ext>
              </c:extLst>
            </c:dLbl>
            <c:dLbl>
              <c:idx val="2"/>
              <c:numFmt formatCode="#\ ###\ ###\ ##0" sourceLinked="0"/>
              <c:spPr/>
              <c:txPr>
                <a:bodyPr rot="0" vert="horz"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2D7-4E1A-9C3F-99AF6CDCF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'8.1'!$B$5:$B$7</c:f>
              <c:strCache>
                <c:ptCount val="3"/>
                <c:pt idx="0">
                  <c:v>Generadoras</c:v>
                </c:pt>
                <c:pt idx="1">
                  <c:v>Transmisoras</c:v>
                </c:pt>
                <c:pt idx="2">
                  <c:v>Distribuidoras</c:v>
                </c:pt>
              </c:strCache>
            </c:strRef>
          </c:cat>
          <c:val>
            <c:numRef>
              <c:f>'8.1'!$C$5:$C$7</c:f>
              <c:numCache>
                <c:formatCode>#,##0</c:formatCode>
                <c:ptCount val="3"/>
                <c:pt idx="0">
                  <c:v>369316.67198090616</c:v>
                </c:pt>
                <c:pt idx="1">
                  <c:v>243044.54286608248</c:v>
                </c:pt>
                <c:pt idx="2">
                  <c:v>269214.6698768264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0-405F-8B72-808179FFF408}"/>
            </c:ext>
          </c:extLst>
        </c:ser>
        <c:ser>
          <c:idx val="1"/>
          <c:order val="1"/>
          <c:tx>
            <c:strRef>
              <c:f>'8.1'!$D$3</c:f>
              <c:strCache>
                <c:ptCount val="1"/>
                <c:pt idx="0">
                  <c:v>Empresas Estatales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3281142450853587E-6"/>
                  <c:y val="-3.660898869122841E-2"/>
                </c:manualLayout>
              </c:layout>
              <c:numFmt formatCode="#\ ###\ ###\ ##0" sourceLinked="0"/>
              <c:spPr/>
              <c:txPr>
                <a:bodyPr rot="0" vert="horz"/>
                <a:lstStyle/>
                <a:p>
                  <a:pPr>
                    <a:defRPr/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0-405F-8B72-808179FFF40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0-405F-8B72-808179FFF408}"/>
                </c:ext>
              </c:extLst>
            </c:dLbl>
            <c:dLbl>
              <c:idx val="2"/>
              <c:layout>
                <c:manualLayout>
                  <c:x val="2.2526795101619535E-3"/>
                  <c:y val="-3.5588606979683095E-3"/>
                </c:manualLayout>
              </c:layout>
              <c:numFmt formatCode="#\ ###\ ###\ ##0" sourceLinked="0"/>
              <c:spPr/>
              <c:txPr>
                <a:bodyPr rot="0" vert="horz"/>
                <a:lstStyle/>
                <a:p>
                  <a:pPr>
                    <a:defRPr/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0-405F-8B72-808179FFF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'8.1'!$B$5:$B$7</c:f>
              <c:strCache>
                <c:ptCount val="3"/>
                <c:pt idx="0">
                  <c:v>Generadoras</c:v>
                </c:pt>
                <c:pt idx="1">
                  <c:v>Transmisoras</c:v>
                </c:pt>
                <c:pt idx="2">
                  <c:v>Distribuidoras</c:v>
                </c:pt>
              </c:strCache>
            </c:strRef>
          </c:cat>
          <c:val>
            <c:numRef>
              <c:f>'8.1'!$D$5:$D$7</c:f>
              <c:numCache>
                <c:formatCode>#,##0</c:formatCode>
                <c:ptCount val="3"/>
                <c:pt idx="0">
                  <c:v>11511.23898782206</c:v>
                </c:pt>
                <c:pt idx="2">
                  <c:v>166374.24140669109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90-405F-8B72-808179FF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392448"/>
        <c:axId val="108393984"/>
      </c:barChart>
      <c:catAx>
        <c:axId val="10839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PE"/>
          </a:p>
        </c:txPr>
        <c:crossAx val="108393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8393984"/>
        <c:scaling>
          <c:orientation val="minMax"/>
          <c:max val="6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Miles US$</a:t>
                </a:r>
              </a:p>
            </c:rich>
          </c:tx>
          <c:layout>
            <c:manualLayout>
              <c:xMode val="edge"/>
              <c:yMode val="edge"/>
              <c:x val="1.1672195797860293E-2"/>
              <c:y val="0.41984867632286704"/>
            </c:manualLayout>
          </c:layout>
          <c:overlay val="0"/>
        </c:title>
        <c:numFmt formatCode="#\ ###\ ###\ ##0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PE"/>
          </a:p>
        </c:txPr>
        <c:crossAx val="108392448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PE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bg1"/>
                </a:solidFill>
              </a:defRPr>
            </a:pPr>
            <a:r>
              <a:rPr lang="es-PE" sz="1100">
                <a:solidFill>
                  <a:schemeClr val="bg1"/>
                </a:solidFill>
              </a:rPr>
              <a:t>INVERSIONES </a:t>
            </a:r>
            <a:r>
              <a: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POR</a:t>
            </a:r>
            <a:r>
              <a:rPr lang="es-PE" sz="1100">
                <a:solidFill>
                  <a:schemeClr val="bg1"/>
                </a:solidFill>
              </a:rPr>
              <a:t> TIPO DE ACTIVIDAD DE LA EMPRESA*</a:t>
            </a:r>
          </a:p>
        </c:rich>
      </c:tx>
      <c:layout>
        <c:manualLayout>
          <c:xMode val="edge"/>
          <c:yMode val="edge"/>
          <c:x val="0.24438908498506653"/>
          <c:y val="2.8943029180176008E-2"/>
        </c:manualLayout>
      </c:layout>
      <c:overlay val="0"/>
      <c:spPr>
        <a:solidFill>
          <a:srgbClr val="4B4B4B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99960780764473"/>
          <c:y val="0.24064186094385262"/>
          <c:w val="0.60020152653332126"/>
          <c:h val="0.65010508980495096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A1-4EAB-B266-B431DE6AD913}"/>
              </c:ext>
            </c:extLst>
          </c:dPt>
          <c:dPt>
            <c:idx val="1"/>
            <c:bubble3D val="0"/>
            <c:explosion val="10"/>
            <c:extLst>
              <c:ext xmlns:c16="http://schemas.microsoft.com/office/drawing/2014/chart" uri="{C3380CC4-5D6E-409C-BE32-E72D297353CC}">
                <c16:uniqueId val="{00000003-DBA1-4EAB-B266-B431DE6AD9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BA1-4EAB-B266-B431DE6AD913}"/>
              </c:ext>
            </c:extLst>
          </c:dPt>
          <c:dLbls>
            <c:dLbl>
              <c:idx val="0"/>
              <c:layout>
                <c:manualLayout>
                  <c:x val="2.2117084502368239E-2"/>
                  <c:y val="6.51330348412328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1-4EAB-B266-B431DE6AD913}"/>
                </c:ext>
              </c:extLst>
            </c:dLbl>
            <c:dLbl>
              <c:idx val="1"/>
              <c:layout>
                <c:manualLayout>
                  <c:x val="1.9702386339638511E-2"/>
                  <c:y val="4.80329370593380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1-4EAB-B266-B431DE6AD913}"/>
                </c:ext>
              </c:extLst>
            </c:dLbl>
            <c:dLbl>
              <c:idx val="2"/>
              <c:layout>
                <c:manualLayout>
                  <c:x val="-1.2129613646523527E-2"/>
                  <c:y val="-1.25358447841078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Distribuidoras
43%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BA1-4EAB-B266-B431DE6AD9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'8.1'!$B$5:$B$7</c:f>
              <c:strCache>
                <c:ptCount val="3"/>
                <c:pt idx="0">
                  <c:v>Generadoras</c:v>
                </c:pt>
                <c:pt idx="1">
                  <c:v>Transmisoras</c:v>
                </c:pt>
                <c:pt idx="2">
                  <c:v>Distribuidoras</c:v>
                </c:pt>
              </c:strCache>
            </c:strRef>
          </c:cat>
          <c:val>
            <c:numRef>
              <c:f>'8.1'!$E$5:$E$7</c:f>
              <c:numCache>
                <c:formatCode>#,##0</c:formatCode>
                <c:ptCount val="3"/>
                <c:pt idx="0">
                  <c:v>380827.91096872825</c:v>
                </c:pt>
                <c:pt idx="1">
                  <c:v>243044.54286608248</c:v>
                </c:pt>
                <c:pt idx="2">
                  <c:v>435588.91128351749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A1-4EAB-B266-B431DE6A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 rot="0" vert="horz"/>
          <a:lstStyle/>
          <a:p>
            <a:pPr algn="ctr" rtl="0">
              <a:defRPr lang="es-PE"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INVERSIÓN PRIVADA</a:t>
            </a:r>
          </a:p>
        </c:rich>
      </c:tx>
      <c:layout>
        <c:manualLayout>
          <c:xMode val="edge"/>
          <c:yMode val="edge"/>
          <c:x val="0.44185753746507495"/>
          <c:y val="3.1132053375217857E-2"/>
        </c:manualLayout>
      </c:layout>
      <c:overlay val="0"/>
      <c:spPr>
        <a:solidFill>
          <a:srgbClr val="4B4B4B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>
        <c:manualLayout>
          <c:layoutTarget val="inner"/>
          <c:xMode val="edge"/>
          <c:yMode val="edge"/>
          <c:x val="0.20244622522142558"/>
          <c:y val="0.14803179867697169"/>
          <c:w val="0.74155761377285456"/>
          <c:h val="0.66314836629673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'8.2'!$J$6</c:f>
              <c:strCache>
                <c:ptCount val="1"/>
                <c:pt idx="0">
                  <c:v>Inversiones eléctricas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'8.2'!$I$8:$I$10</c:f>
              <c:strCache>
                <c:ptCount val="3"/>
                <c:pt idx="0">
                  <c:v>Generación</c:v>
                </c:pt>
                <c:pt idx="1">
                  <c:v>Transmisión</c:v>
                </c:pt>
                <c:pt idx="2">
                  <c:v>Distribución</c:v>
                </c:pt>
              </c:strCache>
            </c:strRef>
          </c:cat>
          <c:val>
            <c:numRef>
              <c:f>'8.2'!$J$8:$J$10</c:f>
              <c:numCache>
                <c:formatCode>#\ ###\ ###\ ##0</c:formatCode>
                <c:ptCount val="3"/>
                <c:pt idx="0">
                  <c:v>259643.35795833275</c:v>
                </c:pt>
                <c:pt idx="1">
                  <c:v>237529.65546608251</c:v>
                </c:pt>
                <c:pt idx="2">
                  <c:v>251976.24885757011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3-4050-A5FC-64BA1C7E58F3}"/>
            </c:ext>
          </c:extLst>
        </c:ser>
        <c:ser>
          <c:idx val="1"/>
          <c:order val="1"/>
          <c:tx>
            <c:strRef>
              <c:f>'8.2'!$K$6</c:f>
              <c:strCache>
                <c:ptCount val="1"/>
                <c:pt idx="0">
                  <c:v>Inversiones no eléctricas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6673631815440549E-4"/>
                  <c:y val="4.42881092980283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3-4050-A5FC-64BA1C7E58F3}"/>
                </c:ext>
              </c:extLst>
            </c:dLbl>
            <c:dLbl>
              <c:idx val="1"/>
              <c:layout>
                <c:manualLayout>
                  <c:x val="2.9730738600285932E-3"/>
                  <c:y val="-3.20726663807075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3-4050-A5FC-64BA1C7E58F3}"/>
                </c:ext>
              </c:extLst>
            </c:dLbl>
            <c:dLbl>
              <c:idx val="2"/>
              <c:layout>
                <c:manualLayout>
                  <c:x val="3.5498550289408976E-3"/>
                  <c:y val="-5.01302691494272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3-4050-A5FC-64BA1C7E5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'8.2'!$I$8:$I$10</c:f>
              <c:strCache>
                <c:ptCount val="3"/>
                <c:pt idx="0">
                  <c:v>Generación</c:v>
                </c:pt>
                <c:pt idx="1">
                  <c:v>Transmisión</c:v>
                </c:pt>
                <c:pt idx="2">
                  <c:v>Distribución</c:v>
                </c:pt>
              </c:strCache>
            </c:strRef>
          </c:cat>
          <c:val>
            <c:numRef>
              <c:f>'8.2'!$K$8:$K$10</c:f>
              <c:numCache>
                <c:formatCode>#\ ###\ ###\ ##0</c:formatCode>
                <c:ptCount val="3"/>
                <c:pt idx="0">
                  <c:v>109673.31402257334</c:v>
                </c:pt>
                <c:pt idx="1">
                  <c:v>5514.8873999999987</c:v>
                </c:pt>
                <c:pt idx="2">
                  <c:v>16486.688208421052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3-4050-A5FC-64BA1C7E5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068160"/>
        <c:axId val="119069696"/>
      </c:barChart>
      <c:catAx>
        <c:axId val="1190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PE"/>
          </a:p>
        </c:txPr>
        <c:crossAx val="11906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69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Miles US$</a:t>
                </a:r>
              </a:p>
            </c:rich>
          </c:tx>
          <c:layout>
            <c:manualLayout>
              <c:xMode val="edge"/>
              <c:yMode val="edge"/>
              <c:x val="3.8513910761154853E-2"/>
              <c:y val="0.37954684798258487"/>
            </c:manualLayout>
          </c:layout>
          <c:overlay val="0"/>
        </c:title>
        <c:numFmt formatCode="#\ ###\ ##0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PE"/>
          </a:p>
        </c:txPr>
        <c:crossAx val="119068160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PE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 rot="0" vert="horz"/>
          <a:lstStyle/>
          <a:p>
            <a:pPr algn="ctr" rtl="0">
              <a:def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INVERSIÓN ESTATAL *  </a:t>
            </a:r>
          </a:p>
        </c:rich>
      </c:tx>
      <c:layout>
        <c:manualLayout>
          <c:xMode val="edge"/>
          <c:yMode val="edge"/>
          <c:x val="0.4431687328977495"/>
          <c:y val="3.7074323413500809E-2"/>
        </c:manualLayout>
      </c:layout>
      <c:overlay val="0"/>
      <c:spPr>
        <a:solidFill>
          <a:srgbClr val="4B4B4B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>
        <c:manualLayout>
          <c:layoutTarget val="inner"/>
          <c:xMode val="edge"/>
          <c:yMode val="edge"/>
          <c:x val="0.20244622522142569"/>
          <c:y val="0.18849870352308681"/>
          <c:w val="0.70637541967559403"/>
          <c:h val="0.57697673793760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'8.3 y 8.4'!$I$6</c:f>
              <c:strCache>
                <c:ptCount val="1"/>
                <c:pt idx="0">
                  <c:v>Inversiones eléctricas</c:v>
                </c:pt>
              </c:strCache>
            </c:strRef>
          </c:tx>
          <c:invertIfNegative val="0"/>
          <c:dLbls>
            <c:numFmt formatCode="#\ ###\ ###\ 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'8.3 y 8.4'!$H$7:$H$8</c:f>
              <c:strCache>
                <c:ptCount val="2"/>
                <c:pt idx="0">
                  <c:v>Generación</c:v>
                </c:pt>
                <c:pt idx="1">
                  <c:v>Distribución</c:v>
                </c:pt>
              </c:strCache>
            </c:strRef>
          </c:cat>
          <c:val>
            <c:numRef>
              <c:f>'8.3 y 8.4'!$I$7:$I$8</c:f>
              <c:numCache>
                <c:formatCode>#,##0</c:formatCode>
                <c:ptCount val="2"/>
                <c:pt idx="0">
                  <c:v>7233.2582581917404</c:v>
                </c:pt>
                <c:pt idx="1">
                  <c:v>140433.96866142112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A-4868-8BDE-D6CCE42A3826}"/>
            </c:ext>
          </c:extLst>
        </c:ser>
        <c:ser>
          <c:idx val="1"/>
          <c:order val="1"/>
          <c:tx>
            <c:strRef>
              <c:f>'8.3 y 8.4'!$J$6</c:f>
              <c:strCache>
                <c:ptCount val="1"/>
                <c:pt idx="0">
                  <c:v>Inversiones no eléctricas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A-4868-8BDE-D6CCE42A38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A-4868-8BDE-D6CCE42A3826}"/>
                </c:ext>
              </c:extLst>
            </c:dLbl>
            <c:dLbl>
              <c:idx val="2"/>
              <c:layout>
                <c:manualLayout>
                  <c:x val="5.9873363099684478E-3"/>
                  <c:y val="-5.28858682678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A-4868-8BDE-D6CCE42A3826}"/>
                </c:ext>
              </c:extLst>
            </c:dLbl>
            <c:numFmt formatCode="#\ ###\ ###\ 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'8.3 y 8.4'!$H$7:$H$8</c:f>
              <c:strCache>
                <c:ptCount val="2"/>
                <c:pt idx="0">
                  <c:v>Generación</c:v>
                </c:pt>
                <c:pt idx="1">
                  <c:v>Distribución</c:v>
                </c:pt>
              </c:strCache>
            </c:strRef>
          </c:cat>
          <c:val>
            <c:numRef>
              <c:f>'8.3 y 8.4'!$J$7:$J$8</c:f>
              <c:numCache>
                <c:formatCode>#,##0</c:formatCode>
                <c:ptCount val="2"/>
                <c:pt idx="0">
                  <c:v>4277.9807296303215</c:v>
                </c:pt>
                <c:pt idx="1">
                  <c:v>25940.272745269947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4A-4868-8BDE-D6CCE42A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345152"/>
        <c:axId val="121346688"/>
      </c:barChart>
      <c:catAx>
        <c:axId val="121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PE"/>
          </a:p>
        </c:txPr>
        <c:crossAx val="12134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46688"/>
        <c:scaling>
          <c:orientation val="minMax"/>
          <c:max val="17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Miles    US$</a:t>
                </a:r>
              </a:p>
            </c:rich>
          </c:tx>
          <c:layout>
            <c:manualLayout>
              <c:xMode val="edge"/>
              <c:yMode val="edge"/>
              <c:x val="9.1164307707286202E-2"/>
              <c:y val="0.38510518511470054"/>
            </c:manualLayout>
          </c:layout>
          <c:overlay val="0"/>
        </c:title>
        <c:numFmt formatCode="#\ ###\ ###\ ##0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PE"/>
          </a:p>
        </c:txPr>
        <c:crossAx val="121345152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PE"/>
        </a:p>
      </c:txPr>
    </c:legend>
    <c:plotVisOnly val="1"/>
    <c:dispBlanksAs val="gap"/>
    <c:showDLblsOverMax val="0"/>
  </c:chart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 rtl="0">
              <a:def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EMPRESAS GENERADORAS CON MAYOR MAYOR INVERSIÓN </a:t>
            </a:r>
          </a:p>
        </c:rich>
      </c:tx>
      <c:layout>
        <c:manualLayout>
          <c:xMode val="edge"/>
          <c:yMode val="edge"/>
          <c:x val="0.25524785254115961"/>
          <c:y val="2.4983019979645402E-2"/>
        </c:manualLayout>
      </c:layout>
      <c:overlay val="0"/>
      <c:spPr>
        <a:solidFill>
          <a:srgbClr val="4B4B4B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>
        <c:manualLayout>
          <c:layoutTarget val="inner"/>
          <c:xMode val="edge"/>
          <c:yMode val="edge"/>
          <c:x val="0.30488544325463379"/>
          <c:y val="0.17911765460093707"/>
          <c:w val="0.62864375525152094"/>
          <c:h val="0.6241449430471676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'8.5'!$C$6:$C$10</c:f>
              <c:strCache>
                <c:ptCount val="5"/>
                <c:pt idx="0">
                  <c:v>Energia Renovable del Sur S.A. </c:v>
                </c:pt>
                <c:pt idx="1">
                  <c:v>Engie Energía Perú S.A.</c:v>
                </c:pt>
                <c:pt idx="2">
                  <c:v>Enel Generación Perú S.A.A.</c:v>
                </c:pt>
                <c:pt idx="3">
                  <c:v>Kallpa Generación S.A.</c:v>
                </c:pt>
                <c:pt idx="4">
                  <c:v>Enel Green Power Perú S.A.</c:v>
                </c:pt>
              </c:strCache>
            </c:strRef>
          </c:cat>
          <c:val>
            <c:numRef>
              <c:f>'8.5'!$E$6:$E$10</c:f>
              <c:numCache>
                <c:formatCode>_-* #,##0.00\ _€_-;\-* #,##0.00\ _€_-;_-* "-"\ _€_-;_-@_-</c:formatCode>
                <c:ptCount val="5"/>
                <c:pt idx="0">
                  <c:v>105012</c:v>
                </c:pt>
                <c:pt idx="1">
                  <c:v>97124.54</c:v>
                </c:pt>
                <c:pt idx="2">
                  <c:v>74951.99482837267</c:v>
                </c:pt>
                <c:pt idx="3">
                  <c:v>23988</c:v>
                </c:pt>
                <c:pt idx="4">
                  <c:v>15557.634400000003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B-4347-963C-BBDFE0AE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21410688"/>
        <c:axId val="121412224"/>
      </c:barChart>
      <c:catAx>
        <c:axId val="12141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21412224"/>
        <c:crosses val="autoZero"/>
        <c:auto val="1"/>
        <c:lblAlgn val="ctr"/>
        <c:lblOffset val="100"/>
        <c:noMultiLvlLbl val="0"/>
      </c:catAx>
      <c:valAx>
        <c:axId val="121412224"/>
        <c:scaling>
          <c:orientation val="minMax"/>
          <c:max val="120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Miles US$ </a:t>
                </a:r>
              </a:p>
            </c:rich>
          </c:tx>
          <c:layout>
            <c:manualLayout>
              <c:xMode val="edge"/>
              <c:yMode val="edge"/>
              <c:x val="0.51784322252215165"/>
              <c:y val="0.90895846757019461"/>
            </c:manualLayout>
          </c:layout>
          <c:overlay val="0"/>
        </c:title>
        <c:numFmt formatCode="_-* #,##0.00\ _€_-;\-* #,##0.00\ _€_-;_-* &quot;-&quot;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21410688"/>
        <c:crosses val="autoZero"/>
        <c:crossBetween val="between"/>
        <c:majorUnit val="50000"/>
        <c:minorUnit val="5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 rtl="0">
              <a:def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EMPRESAS TRANSMISORAS CON MAYOR INVERSIÓN</a:t>
            </a:r>
          </a:p>
        </c:rich>
      </c:tx>
      <c:layout>
        <c:manualLayout>
          <c:xMode val="edge"/>
          <c:yMode val="edge"/>
          <c:x val="0.3064828886203278"/>
          <c:y val="4.5285046860224519E-2"/>
        </c:manualLayout>
      </c:layout>
      <c:overlay val="0"/>
      <c:spPr>
        <a:solidFill>
          <a:srgbClr val="4B4B4B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>
        <c:manualLayout>
          <c:layoutTarget val="inner"/>
          <c:xMode val="edge"/>
          <c:yMode val="edge"/>
          <c:x val="0.30488544325463379"/>
          <c:y val="0.17911765460093707"/>
          <c:w val="0.62864375525152094"/>
          <c:h val="0.6542526238916924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'8.5'!$C$32:$C$36</c:f>
              <c:strCache>
                <c:ptCount val="5"/>
                <c:pt idx="0">
                  <c:v>Concesionaria Linea de Transmision La Niña S.A.C.</c:v>
                </c:pt>
                <c:pt idx="1">
                  <c:v>Consorcio Transmantaro S.A.</c:v>
                </c:pt>
                <c:pt idx="2">
                  <c:v>ATN S.A.</c:v>
                </c:pt>
                <c:pt idx="3">
                  <c:v>Red de Energía del Perú S.A.</c:v>
                </c:pt>
                <c:pt idx="4">
                  <c:v>Atlántica Transmisión Sur S.A.</c:v>
                </c:pt>
              </c:strCache>
            </c:strRef>
          </c:cat>
          <c:val>
            <c:numRef>
              <c:f>'8.5'!$E$32:$E$36</c:f>
              <c:numCache>
                <c:formatCode>_-* #,##0.00\ _€_-;\-* #,##0.00\ _€_-;_-* "-"\ _€_-;_-@_-</c:formatCode>
                <c:ptCount val="5"/>
                <c:pt idx="0">
                  <c:v>157164.87637000001</c:v>
                </c:pt>
                <c:pt idx="1">
                  <c:v>78291.822599999985</c:v>
                </c:pt>
                <c:pt idx="2">
                  <c:v>5656</c:v>
                </c:pt>
                <c:pt idx="3">
                  <c:v>3685.85482</c:v>
                </c:pt>
                <c:pt idx="4">
                  <c:v>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4-4CE9-887C-4F726F4F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21436800"/>
        <c:axId val="124465536"/>
      </c:barChart>
      <c:catAx>
        <c:axId val="12143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24465536"/>
        <c:crosses val="autoZero"/>
        <c:auto val="1"/>
        <c:lblAlgn val="ctr"/>
        <c:lblOffset val="100"/>
        <c:noMultiLvlLbl val="0"/>
      </c:catAx>
      <c:valAx>
        <c:axId val="124465536"/>
        <c:scaling>
          <c:orientation val="minMax"/>
          <c:max val="200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Miles US$ </a:t>
                </a:r>
              </a:p>
            </c:rich>
          </c:tx>
          <c:overlay val="0"/>
        </c:title>
        <c:numFmt formatCode="_-* #,##0.00\ _€_-;\-* #,##0.00\ _€_-;_-* &quot;-&quot;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21436800"/>
        <c:crosses val="autoZero"/>
        <c:crossBetween val="between"/>
        <c:minorUnit val="5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 rtl="0">
              <a:def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EMPRESAS DISTRIBUIDORAS CON MAYOR INVERSIÓN</a:t>
            </a:r>
          </a:p>
        </c:rich>
      </c:tx>
      <c:layout>
        <c:manualLayout>
          <c:xMode val="edge"/>
          <c:yMode val="edge"/>
          <c:x val="0.29004275186650919"/>
          <c:y val="2.626007658674057E-2"/>
        </c:manualLayout>
      </c:layout>
      <c:overlay val="0"/>
      <c:spPr>
        <a:solidFill>
          <a:srgbClr val="4B4B4B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>
        <c:manualLayout>
          <c:layoutTarget val="inner"/>
          <c:xMode val="edge"/>
          <c:yMode val="edge"/>
          <c:x val="0.30488544325463379"/>
          <c:y val="0.17911765460093707"/>
          <c:w val="0.62864375525152094"/>
          <c:h val="0.6685213515968054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'8.5'!$C$64:$C$68</c:f>
              <c:strCache>
                <c:ptCount val="5"/>
                <c:pt idx="0">
                  <c:v>Enel Distribución Perú S.A.A.</c:v>
                </c:pt>
                <c:pt idx="1">
                  <c:v>Luz del Sur S.A.A.</c:v>
                </c:pt>
                <c:pt idx="2">
                  <c:v>Electronorte Medio S.A. - HIDRANDINA</c:v>
                </c:pt>
                <c:pt idx="3">
                  <c:v>Electrocentro S.A.</c:v>
                </c:pt>
                <c:pt idx="4">
                  <c:v>Electronoroeste S.A.</c:v>
                </c:pt>
              </c:strCache>
            </c:strRef>
          </c:cat>
          <c:val>
            <c:numRef>
              <c:f>'8.5'!$E$64:$E$68</c:f>
              <c:numCache>
                <c:formatCode>_-* #,##0.00\ _€_-;\-* #,##0.00\ _€_-;_-* "-"\ _€_-;_-@_-</c:formatCode>
                <c:ptCount val="5"/>
                <c:pt idx="0">
                  <c:v>118637.10974473687</c:v>
                </c:pt>
                <c:pt idx="1">
                  <c:v>99155.1</c:v>
                </c:pt>
                <c:pt idx="2">
                  <c:v>36601.853737837839</c:v>
                </c:pt>
                <c:pt idx="3">
                  <c:v>35604.48082084726</c:v>
                </c:pt>
                <c:pt idx="4">
                  <c:v>24547.756545209173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D-4DB1-8143-A25A42AAC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24506880"/>
        <c:axId val="124508416"/>
      </c:barChart>
      <c:catAx>
        <c:axId val="124506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24508416"/>
        <c:crosses val="autoZero"/>
        <c:auto val="1"/>
        <c:lblAlgn val="ctr"/>
        <c:lblOffset val="100"/>
        <c:noMultiLvlLbl val="0"/>
      </c:catAx>
      <c:valAx>
        <c:axId val="1245084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Miles US$ </a:t>
                </a:r>
              </a:p>
            </c:rich>
          </c:tx>
          <c:overlay val="0"/>
        </c:title>
        <c:numFmt formatCode="_-* #,##0.00\ _€_-;\-* #,##0.00\ _€_-;_-* &quot;-&quot;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24506880"/>
        <c:crosses val="autoZero"/>
        <c:crossBetween val="between"/>
        <c:majorUnit val="5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31</xdr:row>
      <xdr:rowOff>28575</xdr:rowOff>
    </xdr:from>
    <xdr:to>
      <xdr:col>6</xdr:col>
      <xdr:colOff>371475</xdr:colOff>
      <xdr:row>50</xdr:row>
      <xdr:rowOff>38100</xdr:rowOff>
    </xdr:to>
    <xdr:graphicFrame macro="">
      <xdr:nvGraphicFramePr>
        <xdr:cNvPr id="3604544" name="Chart 1">
          <a:extLst>
            <a:ext uri="{FF2B5EF4-FFF2-40B4-BE49-F238E27FC236}">
              <a16:creationId xmlns:a16="http://schemas.microsoft.com/office/drawing/2014/main" id="{00000000-0008-0000-0000-00004000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14</xdr:row>
      <xdr:rowOff>0</xdr:rowOff>
    </xdr:from>
    <xdr:to>
      <xdr:col>6</xdr:col>
      <xdr:colOff>381000</xdr:colOff>
      <xdr:row>28</xdr:row>
      <xdr:rowOff>161925</xdr:rowOff>
    </xdr:to>
    <xdr:graphicFrame macro="">
      <xdr:nvGraphicFramePr>
        <xdr:cNvPr id="3604545" name="3 Gráfico">
          <a:extLst>
            <a:ext uri="{FF2B5EF4-FFF2-40B4-BE49-F238E27FC236}">
              <a16:creationId xmlns:a16="http://schemas.microsoft.com/office/drawing/2014/main" id="{00000000-0008-0000-0000-00004100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149</xdr:row>
      <xdr:rowOff>95250</xdr:rowOff>
    </xdr:from>
    <xdr:to>
      <xdr:col>5</xdr:col>
      <xdr:colOff>228600</xdr:colOff>
      <xdr:row>168</xdr:row>
      <xdr:rowOff>104775</xdr:rowOff>
    </xdr:to>
    <xdr:graphicFrame macro="">
      <xdr:nvGraphicFramePr>
        <xdr:cNvPr id="10752" name="Chart 1">
          <a:extLst>
            <a:ext uri="{FF2B5EF4-FFF2-40B4-BE49-F238E27FC236}">
              <a16:creationId xmlns:a16="http://schemas.microsoft.com/office/drawing/2014/main" id="{00000000-0008-0000-0100-0000002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35</xdr:row>
      <xdr:rowOff>123825</xdr:rowOff>
    </xdr:from>
    <xdr:to>
      <xdr:col>4</xdr:col>
      <xdr:colOff>1047750</xdr:colOff>
      <xdr:row>55</xdr:row>
      <xdr:rowOff>38100</xdr:rowOff>
    </xdr:to>
    <xdr:graphicFrame macro="">
      <xdr:nvGraphicFramePr>
        <xdr:cNvPr id="12890" name="Chart 1">
          <a:extLst>
            <a:ext uri="{FF2B5EF4-FFF2-40B4-BE49-F238E27FC236}">
              <a16:creationId xmlns:a16="http://schemas.microsoft.com/office/drawing/2014/main" id="{00000000-0008-0000-0200-00005A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918883</xdr:colOff>
      <xdr:row>51</xdr:row>
      <xdr:rowOff>142315</xdr:rowOff>
    </xdr:from>
    <xdr:to>
      <xdr:col>4</xdr:col>
      <xdr:colOff>23533</xdr:colOff>
      <xdr:row>53</xdr:row>
      <xdr:rowOff>71157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90383" y="8815668"/>
          <a:ext cx="5514415" cy="2426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(*) No incluye Inversión realizada por la DGER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9525</xdr:rowOff>
    </xdr:from>
    <xdr:to>
      <xdr:col>4</xdr:col>
      <xdr:colOff>914400</xdr:colOff>
      <xdr:row>26</xdr:row>
      <xdr:rowOff>76200</xdr:rowOff>
    </xdr:to>
    <xdr:graphicFrame macro="">
      <xdr:nvGraphicFramePr>
        <xdr:cNvPr id="3621976" name="2 Gráfico">
          <a:extLst>
            <a:ext uri="{FF2B5EF4-FFF2-40B4-BE49-F238E27FC236}">
              <a16:creationId xmlns:a16="http://schemas.microsoft.com/office/drawing/2014/main" id="{00000000-0008-0000-0700-00005844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127000</xdr:rowOff>
    </xdr:from>
    <xdr:to>
      <xdr:col>4</xdr:col>
      <xdr:colOff>904875</xdr:colOff>
      <xdr:row>56</xdr:row>
      <xdr:rowOff>114300</xdr:rowOff>
    </xdr:to>
    <xdr:graphicFrame macro="">
      <xdr:nvGraphicFramePr>
        <xdr:cNvPr id="3621977" name="3 Gráfico">
          <a:extLst>
            <a:ext uri="{FF2B5EF4-FFF2-40B4-BE49-F238E27FC236}">
              <a16:creationId xmlns:a16="http://schemas.microsoft.com/office/drawing/2014/main" id="{00000000-0008-0000-0700-00005944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70</xdr:row>
      <xdr:rowOff>28575</xdr:rowOff>
    </xdr:from>
    <xdr:to>
      <xdr:col>5</xdr:col>
      <xdr:colOff>9525</xdr:colOff>
      <xdr:row>87</xdr:row>
      <xdr:rowOff>0</xdr:rowOff>
    </xdr:to>
    <xdr:graphicFrame macro="">
      <xdr:nvGraphicFramePr>
        <xdr:cNvPr id="3621978" name="4 Gráfico">
          <a:extLst>
            <a:ext uri="{FF2B5EF4-FFF2-40B4-BE49-F238E27FC236}">
              <a16:creationId xmlns:a16="http://schemas.microsoft.com/office/drawing/2014/main" id="{00000000-0008-0000-0700-00005A44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LIVETI/STD98/ANUARI~1/LASERJC5/P_INST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showGridLines="0" view="pageBreakPreview" zoomScale="90" zoomScaleNormal="75" zoomScaleSheetLayoutView="90" workbookViewId="0">
      <selection activeCell="M8" sqref="M8"/>
    </sheetView>
  </sheetViews>
  <sheetFormatPr baseColWidth="10" defaultRowHeight="13.5" x14ac:dyDescent="0.25"/>
  <cols>
    <col min="1" max="1" width="1.5703125" style="2" customWidth="1"/>
    <col min="2" max="2" width="23.28515625" style="2" customWidth="1"/>
    <col min="3" max="5" width="19.85546875" style="2" customWidth="1"/>
    <col min="6" max="7" width="11.85546875" style="2" customWidth="1"/>
    <col min="8" max="8" width="4.85546875" style="2" customWidth="1"/>
    <col min="9" max="9" width="11.42578125" style="3"/>
    <col min="10" max="10" width="13.28515625" style="3" customWidth="1"/>
    <col min="11" max="11" width="8" style="3" customWidth="1"/>
    <col min="12" max="17" width="11.42578125" style="3"/>
    <col min="18" max="16384" width="11.42578125" style="2"/>
  </cols>
  <sheetData>
    <row r="1" spans="1:17" ht="16.5" x14ac:dyDescent="0.25">
      <c r="A1" s="1" t="s">
        <v>27</v>
      </c>
      <c r="C1" s="1"/>
      <c r="D1" s="1"/>
      <c r="E1" s="1"/>
      <c r="F1" s="1"/>
      <c r="G1" s="1"/>
      <c r="H1" s="1"/>
    </row>
    <row r="2" spans="1:17" ht="14.25" thickBot="1" x14ac:dyDescent="0.3">
      <c r="A2" s="4"/>
      <c r="B2" s="4"/>
      <c r="C2" s="4"/>
      <c r="D2" s="4"/>
      <c r="E2" s="4"/>
      <c r="F2" s="4"/>
      <c r="G2" s="4"/>
      <c r="H2" s="4"/>
    </row>
    <row r="3" spans="1:17" s="5" customFormat="1" ht="18.75" customHeight="1" x14ac:dyDescent="0.2">
      <c r="B3" s="6" t="s">
        <v>5</v>
      </c>
      <c r="C3" s="7" t="s">
        <v>6</v>
      </c>
      <c r="D3" s="7" t="s">
        <v>7</v>
      </c>
      <c r="E3" s="7" t="s">
        <v>2</v>
      </c>
      <c r="F3" s="7" t="s">
        <v>8</v>
      </c>
      <c r="G3" s="8"/>
      <c r="I3" s="9"/>
      <c r="J3" s="9"/>
      <c r="K3" s="9"/>
      <c r="L3" s="9"/>
      <c r="M3" s="10"/>
      <c r="N3" s="9"/>
      <c r="O3" s="9"/>
      <c r="P3" s="9"/>
      <c r="Q3" s="9"/>
    </row>
    <row r="4" spans="1:17" s="5" customFormat="1" ht="18.75" customHeight="1" x14ac:dyDescent="0.2">
      <c r="B4" s="11"/>
      <c r="C4" s="12"/>
      <c r="D4" s="12"/>
      <c r="E4" s="12"/>
      <c r="F4" s="13" t="s">
        <v>9</v>
      </c>
      <c r="G4" s="14" t="s">
        <v>10</v>
      </c>
      <c r="I4" s="9"/>
      <c r="J4" s="9"/>
      <c r="K4" s="9"/>
      <c r="L4" s="9"/>
      <c r="M4" s="9"/>
      <c r="N4" s="9"/>
      <c r="O4" s="9"/>
      <c r="P4" s="9"/>
      <c r="Q4" s="9"/>
    </row>
    <row r="5" spans="1:17" s="5" customFormat="1" ht="18.75" customHeight="1" x14ac:dyDescent="0.2">
      <c r="B5" s="15" t="s">
        <v>15</v>
      </c>
      <c r="C5" s="16">
        <v>369316.67198090616</v>
      </c>
      <c r="D5" s="16">
        <v>11511.23898782206</v>
      </c>
      <c r="E5" s="17">
        <f>C5+D5</f>
        <v>380827.91096872825</v>
      </c>
      <c r="F5" s="18">
        <f>C5/E5</f>
        <v>0.96977312151690653</v>
      </c>
      <c r="G5" s="19">
        <f>D5/E5</f>
        <v>3.0226878483093397E-2</v>
      </c>
      <c r="I5" s="20">
        <f>+E5/$E$8</f>
        <v>0.35945426941188613</v>
      </c>
      <c r="J5" s="9"/>
      <c r="K5" s="9"/>
      <c r="L5" s="9"/>
      <c r="M5" s="9"/>
      <c r="N5" s="9"/>
      <c r="O5" s="9"/>
      <c r="P5" s="9"/>
      <c r="Q5" s="9"/>
    </row>
    <row r="6" spans="1:17" s="5" customFormat="1" ht="18.75" customHeight="1" x14ac:dyDescent="0.2">
      <c r="B6" s="15" t="s">
        <v>28</v>
      </c>
      <c r="C6" s="16">
        <v>243044.54286608248</v>
      </c>
      <c r="D6" s="16"/>
      <c r="E6" s="17">
        <f>C6+D6</f>
        <v>243044.54286608248</v>
      </c>
      <c r="F6" s="18">
        <f>C6/E6</f>
        <v>1</v>
      </c>
      <c r="G6" s="19">
        <f>D6/E6</f>
        <v>0</v>
      </c>
      <c r="I6" s="20">
        <f>+E6/$E$8</f>
        <v>0.22940387527858322</v>
      </c>
      <c r="J6" s="9"/>
      <c r="K6" s="9"/>
      <c r="L6" s="9"/>
      <c r="M6" s="9"/>
      <c r="N6" s="20"/>
      <c r="O6" s="9"/>
      <c r="P6" s="9"/>
      <c r="Q6" s="9"/>
    </row>
    <row r="7" spans="1:17" s="5" customFormat="1" ht="18.75" customHeight="1" x14ac:dyDescent="0.2">
      <c r="B7" s="15" t="s">
        <v>16</v>
      </c>
      <c r="C7" s="16">
        <v>269214.6698768264</v>
      </c>
      <c r="D7" s="16">
        <v>166374.24140669109</v>
      </c>
      <c r="E7" s="17">
        <f>C7+D7</f>
        <v>435588.91128351749</v>
      </c>
      <c r="F7" s="18">
        <f>C7/E7</f>
        <v>0.61804757399253241</v>
      </c>
      <c r="G7" s="19">
        <f>D7/E7</f>
        <v>0.38195242600746759</v>
      </c>
      <c r="I7" s="20">
        <f>+E7/$E$8</f>
        <v>0.41114185530953062</v>
      </c>
      <c r="J7" s="9"/>
      <c r="K7" s="9"/>
      <c r="L7" s="9"/>
      <c r="M7" s="9"/>
      <c r="N7" s="9"/>
      <c r="O7" s="9"/>
      <c r="P7" s="9"/>
      <c r="Q7" s="9"/>
    </row>
    <row r="8" spans="1:17" s="5" customFormat="1" ht="18.75" customHeight="1" thickBot="1" x14ac:dyDescent="0.25">
      <c r="B8" s="21" t="s">
        <v>2</v>
      </c>
      <c r="C8" s="22">
        <f>SUM(C5:C7)</f>
        <v>881575.88472381514</v>
      </c>
      <c r="D8" s="22">
        <f>SUM(D5:D7)</f>
        <v>177885.48039451314</v>
      </c>
      <c r="E8" s="22">
        <f>SUM(E5:E7)</f>
        <v>1059461.3651183282</v>
      </c>
      <c r="F8" s="23">
        <f>C8/E8</f>
        <v>0.83209819040957134</v>
      </c>
      <c r="G8" s="24">
        <f>D8/E8</f>
        <v>0.16790180959042864</v>
      </c>
      <c r="I8" s="9"/>
      <c r="J8" s="9"/>
      <c r="K8" s="9"/>
      <c r="L8" s="9"/>
      <c r="M8" s="9"/>
      <c r="N8" s="9"/>
      <c r="O8" s="9"/>
      <c r="P8" s="9"/>
      <c r="Q8" s="9"/>
    </row>
    <row r="9" spans="1:17" s="5" customFormat="1" ht="18.75" customHeight="1" x14ac:dyDescent="0.2">
      <c r="C9" s="25"/>
      <c r="D9" s="25"/>
      <c r="E9" s="25"/>
      <c r="F9" s="25"/>
      <c r="I9" s="9"/>
      <c r="J9" s="9"/>
      <c r="K9" s="9"/>
      <c r="L9" s="9"/>
      <c r="M9" s="9"/>
      <c r="N9" s="26"/>
      <c r="O9" s="9"/>
      <c r="P9" s="9"/>
      <c r="Q9" s="9"/>
    </row>
    <row r="10" spans="1:17" s="5" customFormat="1" ht="18.75" customHeight="1" x14ac:dyDescent="0.2">
      <c r="B10" s="27" t="s">
        <v>190</v>
      </c>
      <c r="C10" s="27"/>
      <c r="D10" s="27"/>
      <c r="E10" s="17">
        <v>97232.983184219032</v>
      </c>
      <c r="I10" s="9"/>
      <c r="J10" s="9"/>
      <c r="K10" s="9"/>
      <c r="L10" s="9"/>
      <c r="M10" s="9"/>
      <c r="N10" s="9"/>
      <c r="O10" s="9"/>
      <c r="P10" s="9"/>
      <c r="Q10" s="9"/>
    </row>
    <row r="11" spans="1:17" s="5" customFormat="1" ht="18.75" customHeight="1" x14ac:dyDescent="0.2">
      <c r="I11" s="9"/>
      <c r="J11" s="9"/>
      <c r="K11" s="9"/>
      <c r="L11" s="9"/>
      <c r="M11" s="9"/>
      <c r="N11" s="20"/>
      <c r="O11" s="9"/>
      <c r="P11" s="9"/>
      <c r="Q11" s="9"/>
    </row>
    <row r="12" spans="1:17" s="5" customFormat="1" ht="18.75" customHeight="1" x14ac:dyDescent="0.2">
      <c r="B12" s="28" t="s">
        <v>148</v>
      </c>
      <c r="C12" s="28"/>
      <c r="D12" s="28"/>
      <c r="E12" s="17">
        <f>E8+E10</f>
        <v>1156694.3483025474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ht="16.5" x14ac:dyDescent="0.3">
      <c r="B13" s="29" t="s">
        <v>191</v>
      </c>
    </row>
    <row r="14" spans="1:17" x14ac:dyDescent="0.25">
      <c r="I14" s="30"/>
    </row>
    <row r="15" spans="1:17" x14ac:dyDescent="0.25">
      <c r="J15" s="3">
        <f>+C8/E12</f>
        <v>0.76215111279615966</v>
      </c>
    </row>
    <row r="29" spans="2:2" ht="19.5" customHeight="1" x14ac:dyDescent="0.25"/>
    <row r="30" spans="2:2" ht="14.25" x14ac:dyDescent="0.3">
      <c r="B30" s="31" t="s">
        <v>30</v>
      </c>
    </row>
    <row r="52" spans="2:2" ht="14.25" x14ac:dyDescent="0.3">
      <c r="B52" s="31" t="s">
        <v>30</v>
      </c>
    </row>
  </sheetData>
  <mergeCells count="7">
    <mergeCell ref="B10:D10"/>
    <mergeCell ref="B12:D12"/>
    <mergeCell ref="F3:G3"/>
    <mergeCell ref="E3:E4"/>
    <mergeCell ref="D3:D4"/>
    <mergeCell ref="C3:C4"/>
    <mergeCell ref="B3:B4"/>
  </mergeCells>
  <phoneticPr fontId="0" type="noConversion"/>
  <printOptions horizontalCentered="1"/>
  <pageMargins left="0.78740157480314965" right="0.59055118110236215" top="0.78740157480314965" bottom="0.59055118110236215" header="0" footer="0"/>
  <pageSetup paperSize="9" scale="8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0"/>
  <sheetViews>
    <sheetView showGridLines="0" view="pageBreakPreview" zoomScale="90" zoomScaleNormal="75" zoomScaleSheetLayoutView="90" workbookViewId="0">
      <selection activeCell="J13" sqref="J13"/>
    </sheetView>
  </sheetViews>
  <sheetFormatPr baseColWidth="10" defaultRowHeight="13.5" x14ac:dyDescent="0.25"/>
  <cols>
    <col min="1" max="1" width="2.5703125" style="2" customWidth="1"/>
    <col min="2" max="2" width="6.42578125" style="2" customWidth="1"/>
    <col min="3" max="3" width="64.85546875" style="2" customWidth="1"/>
    <col min="4" max="6" width="16.28515625" style="2" customWidth="1"/>
    <col min="7" max="7" width="1.140625" style="2" customWidth="1"/>
    <col min="8" max="8" width="12.7109375" style="2" customWidth="1"/>
    <col min="9" max="16384" width="11.42578125" style="2"/>
  </cols>
  <sheetData>
    <row r="1" spans="1:15" ht="17.25" x14ac:dyDescent="0.3">
      <c r="A1" s="32" t="s">
        <v>147</v>
      </c>
      <c r="C1" s="32"/>
      <c r="D1" s="32"/>
      <c r="E1" s="32"/>
      <c r="F1" s="33"/>
    </row>
    <row r="2" spans="1:15" ht="6" customHeight="1" x14ac:dyDescent="0.3">
      <c r="B2" s="34"/>
      <c r="C2" s="34"/>
      <c r="D2" s="35"/>
      <c r="E2" s="35"/>
      <c r="F2" s="33"/>
    </row>
    <row r="3" spans="1:15" ht="17.25" x14ac:dyDescent="0.3">
      <c r="B3" s="32" t="s">
        <v>22</v>
      </c>
      <c r="C3" s="32"/>
      <c r="D3" s="35"/>
      <c r="E3" s="35"/>
      <c r="F3" s="33"/>
      <c r="H3" s="3"/>
      <c r="I3" s="3"/>
      <c r="J3" s="3"/>
      <c r="K3" s="3"/>
      <c r="L3" s="3"/>
      <c r="M3" s="3"/>
      <c r="N3" s="3"/>
      <c r="O3" s="3"/>
    </row>
    <row r="4" spans="1:15" ht="18" thickBot="1" x14ac:dyDescent="0.35">
      <c r="B4" s="33"/>
      <c r="C4" s="33"/>
      <c r="D4" s="33"/>
      <c r="E4" s="33"/>
      <c r="F4" s="33"/>
      <c r="H4" s="3"/>
      <c r="I4" s="3"/>
      <c r="J4" s="3"/>
      <c r="K4" s="3"/>
      <c r="L4" s="3"/>
      <c r="M4" s="3"/>
      <c r="N4" s="3"/>
      <c r="O4" s="3"/>
    </row>
    <row r="5" spans="1:15" ht="26.25" thickBot="1" x14ac:dyDescent="0.3">
      <c r="B5" s="36" t="s">
        <v>0</v>
      </c>
      <c r="C5" s="37" t="s">
        <v>1</v>
      </c>
      <c r="D5" s="37" t="s">
        <v>17</v>
      </c>
      <c r="E5" s="37" t="s">
        <v>18</v>
      </c>
      <c r="F5" s="38" t="s">
        <v>2</v>
      </c>
      <c r="G5" s="39"/>
      <c r="H5" s="40"/>
      <c r="I5" s="3"/>
      <c r="J5" s="3"/>
      <c r="K5" s="3"/>
      <c r="L5" s="3"/>
      <c r="M5" s="3"/>
      <c r="N5" s="3"/>
      <c r="O5" s="3"/>
    </row>
    <row r="6" spans="1:15" ht="15" customHeight="1" x14ac:dyDescent="0.25">
      <c r="B6" s="41">
        <v>1</v>
      </c>
      <c r="C6" s="42" t="s">
        <v>34</v>
      </c>
      <c r="D6" s="43">
        <v>0</v>
      </c>
      <c r="E6" s="44">
        <v>0</v>
      </c>
      <c r="F6" s="45">
        <f>+D6+E6</f>
        <v>0</v>
      </c>
      <c r="H6" s="3"/>
      <c r="I6" s="3"/>
      <c r="J6" s="46" t="str">
        <f>D5</f>
        <v>Inversiones eléctricas</v>
      </c>
      <c r="K6" s="47" t="str">
        <f>E5</f>
        <v>Inversiones no eléctricas</v>
      </c>
      <c r="L6" s="3" t="s">
        <v>2</v>
      </c>
      <c r="M6" s="3"/>
      <c r="N6" s="3"/>
      <c r="O6" s="3"/>
    </row>
    <row r="7" spans="1:15" x14ac:dyDescent="0.25">
      <c r="B7" s="48">
        <f>B6+1</f>
        <v>2</v>
      </c>
      <c r="C7" s="49" t="s">
        <v>35</v>
      </c>
      <c r="D7" s="50"/>
      <c r="E7" s="51">
        <v>85.22684000000001</v>
      </c>
      <c r="F7" s="52">
        <f t="shared" ref="F7:F74" si="0">+D7+E7</f>
        <v>85.22684000000001</v>
      </c>
      <c r="H7" s="3"/>
      <c r="I7" s="3"/>
      <c r="J7" s="47"/>
      <c r="K7" s="47"/>
      <c r="L7" s="3"/>
      <c r="M7" s="3"/>
      <c r="N7" s="3"/>
      <c r="O7" s="3"/>
    </row>
    <row r="8" spans="1:15" x14ac:dyDescent="0.25">
      <c r="B8" s="48">
        <f>B7+1</f>
        <v>3</v>
      </c>
      <c r="C8" s="50" t="s">
        <v>116</v>
      </c>
      <c r="D8" s="50"/>
      <c r="E8" s="51"/>
      <c r="F8" s="52">
        <f t="shared" si="0"/>
        <v>0</v>
      </c>
      <c r="H8" s="3"/>
      <c r="I8" s="3" t="s">
        <v>11</v>
      </c>
      <c r="J8" s="53">
        <f>D100</f>
        <v>259643.35795833275</v>
      </c>
      <c r="K8" s="53">
        <f>E100</f>
        <v>109673.31402257334</v>
      </c>
      <c r="L8" s="53">
        <f>SUM(J8:K8)</f>
        <v>369316.6719809061</v>
      </c>
      <c r="M8" s="3"/>
      <c r="N8" s="3"/>
      <c r="O8" s="3"/>
    </row>
    <row r="9" spans="1:15" x14ac:dyDescent="0.25">
      <c r="B9" s="48">
        <f>B8+1</f>
        <v>4</v>
      </c>
      <c r="C9" s="50" t="s">
        <v>36</v>
      </c>
      <c r="D9" s="50"/>
      <c r="E9" s="51"/>
      <c r="F9" s="52">
        <f t="shared" si="0"/>
        <v>0</v>
      </c>
      <c r="H9" s="3"/>
      <c r="I9" s="3" t="s">
        <v>12</v>
      </c>
      <c r="J9" s="53">
        <f>D128</f>
        <v>237529.65546608251</v>
      </c>
      <c r="K9" s="53">
        <f>E128</f>
        <v>5514.8873999999987</v>
      </c>
      <c r="L9" s="53">
        <f>SUM(J9:K9)</f>
        <v>243044.54286608251</v>
      </c>
      <c r="M9" s="3"/>
      <c r="N9" s="3"/>
      <c r="O9" s="3"/>
    </row>
    <row r="10" spans="1:15" x14ac:dyDescent="0.25">
      <c r="B10" s="48">
        <f t="shared" ref="B10:B77" si="1">B9+1</f>
        <v>5</v>
      </c>
      <c r="C10" s="50" t="s">
        <v>37</v>
      </c>
      <c r="D10" s="50"/>
      <c r="E10" s="51"/>
      <c r="F10" s="52">
        <f t="shared" si="0"/>
        <v>0</v>
      </c>
      <c r="H10" s="3"/>
      <c r="I10" s="3" t="s">
        <v>13</v>
      </c>
      <c r="J10" s="53">
        <f>D144</f>
        <v>251976.24885757011</v>
      </c>
      <c r="K10" s="53">
        <f>E144</f>
        <v>16486.688208421052</v>
      </c>
      <c r="L10" s="53">
        <f>SUM(J10:K10)</f>
        <v>268462.93706599117</v>
      </c>
      <c r="M10" s="3"/>
      <c r="N10" s="3"/>
      <c r="O10" s="3"/>
    </row>
    <row r="11" spans="1:15" x14ac:dyDescent="0.25">
      <c r="B11" s="48">
        <f t="shared" si="1"/>
        <v>6</v>
      </c>
      <c r="C11" s="50" t="s">
        <v>38</v>
      </c>
      <c r="D11" s="50"/>
      <c r="E11" s="51"/>
      <c r="F11" s="52">
        <f t="shared" si="0"/>
        <v>0</v>
      </c>
      <c r="H11" s="3"/>
      <c r="I11" s="3"/>
      <c r="J11" s="3"/>
      <c r="K11" s="3" t="s">
        <v>2</v>
      </c>
      <c r="L11" s="53">
        <f>SUM(L8:L10)</f>
        <v>880824.15191297978</v>
      </c>
      <c r="M11" s="3"/>
      <c r="N11" s="3"/>
      <c r="O11" s="3"/>
    </row>
    <row r="12" spans="1:15" x14ac:dyDescent="0.25">
      <c r="B12" s="48">
        <f t="shared" si="1"/>
        <v>7</v>
      </c>
      <c r="C12" s="50" t="s">
        <v>151</v>
      </c>
      <c r="D12" s="50">
        <v>351.4</v>
      </c>
      <c r="E12" s="51">
        <v>24.4</v>
      </c>
      <c r="F12" s="52">
        <f t="shared" si="0"/>
        <v>375.79999999999995</v>
      </c>
      <c r="H12" s="3"/>
      <c r="I12" s="3"/>
      <c r="J12" s="3"/>
      <c r="K12" s="3"/>
      <c r="L12" s="3"/>
      <c r="M12" s="3"/>
      <c r="N12" s="3"/>
      <c r="O12" s="3"/>
    </row>
    <row r="13" spans="1:15" x14ac:dyDescent="0.25">
      <c r="B13" s="48">
        <f t="shared" si="1"/>
        <v>8</v>
      </c>
      <c r="C13" s="50" t="s">
        <v>173</v>
      </c>
      <c r="D13" s="50">
        <v>82.411280000000005</v>
      </c>
      <c r="E13" s="51"/>
      <c r="F13" s="52">
        <f t="shared" si="0"/>
        <v>82.411280000000005</v>
      </c>
      <c r="H13" s="3"/>
      <c r="I13" s="3"/>
      <c r="J13" s="3"/>
      <c r="K13" s="3"/>
      <c r="L13" s="3"/>
      <c r="M13" s="3"/>
      <c r="N13" s="3"/>
      <c r="O13" s="3"/>
    </row>
    <row r="14" spans="1:15" x14ac:dyDescent="0.25">
      <c r="B14" s="48">
        <f t="shared" si="1"/>
        <v>9</v>
      </c>
      <c r="C14" s="50" t="s">
        <v>174</v>
      </c>
      <c r="D14" s="50"/>
      <c r="E14" s="51"/>
      <c r="F14" s="52">
        <f t="shared" si="0"/>
        <v>0</v>
      </c>
      <c r="H14" s="3"/>
      <c r="I14" s="3"/>
      <c r="J14" s="3"/>
      <c r="K14" s="3"/>
      <c r="L14" s="3"/>
      <c r="M14" s="3"/>
      <c r="N14" s="3"/>
      <c r="O14" s="3"/>
    </row>
    <row r="15" spans="1:15" x14ac:dyDescent="0.25">
      <c r="B15" s="48">
        <f t="shared" si="1"/>
        <v>10</v>
      </c>
      <c r="C15" s="50" t="s">
        <v>39</v>
      </c>
      <c r="D15" s="50">
        <v>0</v>
      </c>
      <c r="E15" s="51">
        <v>0</v>
      </c>
      <c r="F15" s="52">
        <f t="shared" si="0"/>
        <v>0</v>
      </c>
      <c r="H15" s="3"/>
      <c r="I15" s="3"/>
      <c r="J15" s="3"/>
      <c r="K15" s="3"/>
      <c r="L15" s="3"/>
      <c r="M15" s="3"/>
      <c r="N15" s="3"/>
      <c r="O15" s="3"/>
    </row>
    <row r="16" spans="1:15" x14ac:dyDescent="0.25">
      <c r="B16" s="48">
        <f t="shared" si="1"/>
        <v>11</v>
      </c>
      <c r="C16" s="50" t="s">
        <v>117</v>
      </c>
      <c r="D16" s="50"/>
      <c r="E16" s="51"/>
      <c r="F16" s="52">
        <f t="shared" si="0"/>
        <v>0</v>
      </c>
      <c r="H16" s="3"/>
      <c r="I16" s="3"/>
      <c r="J16" s="3"/>
      <c r="K16" s="3"/>
      <c r="L16" s="3"/>
      <c r="M16" s="3"/>
      <c r="N16" s="3"/>
      <c r="O16" s="3"/>
    </row>
    <row r="17" spans="2:15" x14ac:dyDescent="0.25">
      <c r="B17" s="48">
        <f t="shared" si="1"/>
        <v>12</v>
      </c>
      <c r="C17" s="50" t="s">
        <v>40</v>
      </c>
      <c r="D17" s="50">
        <v>4475.0850943033101</v>
      </c>
      <c r="E17" s="51">
        <v>43.020125744489732</v>
      </c>
      <c r="F17" s="52">
        <f t="shared" si="0"/>
        <v>4518.1052200477998</v>
      </c>
      <c r="H17" s="3"/>
      <c r="I17" s="3"/>
      <c r="J17" s="3"/>
      <c r="K17" s="3"/>
      <c r="L17" s="3"/>
      <c r="M17" s="3"/>
      <c r="N17" s="3"/>
      <c r="O17" s="3"/>
    </row>
    <row r="18" spans="2:15" x14ac:dyDescent="0.25">
      <c r="B18" s="48">
        <f t="shared" si="1"/>
        <v>13</v>
      </c>
      <c r="C18" s="50" t="s">
        <v>41</v>
      </c>
      <c r="D18" s="51"/>
      <c r="E18" s="51"/>
      <c r="F18" s="52">
        <f t="shared" si="0"/>
        <v>0</v>
      </c>
      <c r="H18" s="3"/>
      <c r="I18" s="3"/>
      <c r="J18" s="3"/>
      <c r="K18" s="3"/>
      <c r="L18" s="3"/>
      <c r="M18" s="3"/>
      <c r="N18" s="3"/>
      <c r="O18" s="3"/>
    </row>
    <row r="19" spans="2:15" x14ac:dyDescent="0.25">
      <c r="B19" s="48">
        <f t="shared" si="1"/>
        <v>14</v>
      </c>
      <c r="C19" s="50" t="s">
        <v>42</v>
      </c>
      <c r="D19" s="51">
        <v>3012.2</v>
      </c>
      <c r="E19" s="51">
        <v>1463.3000000000002</v>
      </c>
      <c r="F19" s="52">
        <f t="shared" si="0"/>
        <v>4475.5</v>
      </c>
      <c r="H19" s="3"/>
      <c r="I19" s="3"/>
      <c r="J19" s="3"/>
      <c r="K19" s="3"/>
      <c r="L19" s="3"/>
      <c r="M19" s="3"/>
      <c r="N19" s="3"/>
      <c r="O19" s="3"/>
    </row>
    <row r="20" spans="2:15" x14ac:dyDescent="0.25">
      <c r="B20" s="48">
        <f t="shared" si="1"/>
        <v>15</v>
      </c>
      <c r="C20" s="50" t="s">
        <v>43</v>
      </c>
      <c r="D20" s="51"/>
      <c r="E20" s="51"/>
      <c r="F20" s="52">
        <f t="shared" si="0"/>
        <v>0</v>
      </c>
      <c r="H20" s="3"/>
      <c r="I20" s="3"/>
      <c r="J20" s="3"/>
      <c r="K20" s="3"/>
      <c r="L20" s="3"/>
      <c r="M20" s="3"/>
      <c r="N20" s="3"/>
      <c r="O20" s="3"/>
    </row>
    <row r="21" spans="2:15" x14ac:dyDescent="0.25">
      <c r="B21" s="48">
        <f t="shared" si="1"/>
        <v>16</v>
      </c>
      <c r="C21" s="50" t="s">
        <v>118</v>
      </c>
      <c r="D21" s="51"/>
      <c r="E21" s="51"/>
      <c r="F21" s="52">
        <f t="shared" si="0"/>
        <v>0</v>
      </c>
      <c r="H21" s="3"/>
      <c r="I21" s="3"/>
      <c r="J21" s="3"/>
      <c r="K21" s="3"/>
      <c r="L21" s="3"/>
      <c r="M21" s="3"/>
      <c r="N21" s="3"/>
      <c r="O21" s="3"/>
    </row>
    <row r="22" spans="2:15" x14ac:dyDescent="0.25">
      <c r="B22" s="48">
        <f>B21+1</f>
        <v>17</v>
      </c>
      <c r="C22" s="50" t="s">
        <v>119</v>
      </c>
      <c r="D22" s="51"/>
      <c r="E22" s="51"/>
      <c r="F22" s="52">
        <f t="shared" si="0"/>
        <v>0</v>
      </c>
      <c r="H22" s="3"/>
      <c r="I22" s="3"/>
      <c r="J22" s="3"/>
      <c r="K22" s="3"/>
      <c r="L22" s="3"/>
      <c r="M22" s="3"/>
      <c r="N22" s="3"/>
      <c r="O22" s="3"/>
    </row>
    <row r="23" spans="2:15" x14ac:dyDescent="0.25">
      <c r="B23" s="48">
        <f t="shared" si="1"/>
        <v>18</v>
      </c>
      <c r="C23" s="50" t="s">
        <v>120</v>
      </c>
      <c r="D23" s="51"/>
      <c r="E23" s="51"/>
      <c r="F23" s="52">
        <f t="shared" si="0"/>
        <v>0</v>
      </c>
      <c r="H23" s="3"/>
      <c r="I23" s="3"/>
      <c r="J23" s="3"/>
      <c r="K23" s="3"/>
      <c r="L23" s="3"/>
      <c r="M23" s="3"/>
      <c r="N23" s="3"/>
      <c r="O23" s="3"/>
    </row>
    <row r="24" spans="2:15" x14ac:dyDescent="0.25">
      <c r="B24" s="48">
        <f t="shared" si="1"/>
        <v>19</v>
      </c>
      <c r="C24" s="50" t="s">
        <v>121</v>
      </c>
      <c r="D24" s="51"/>
      <c r="E24" s="51"/>
      <c r="F24" s="52">
        <f t="shared" si="0"/>
        <v>0</v>
      </c>
      <c r="H24" s="3"/>
      <c r="I24" s="3"/>
      <c r="J24" s="3"/>
      <c r="K24" s="3"/>
      <c r="L24" s="3"/>
      <c r="M24" s="3"/>
      <c r="N24" s="3"/>
      <c r="O24" s="3"/>
    </row>
    <row r="25" spans="2:15" x14ac:dyDescent="0.25">
      <c r="B25" s="48">
        <f t="shared" si="1"/>
        <v>20</v>
      </c>
      <c r="C25" s="50" t="s">
        <v>44</v>
      </c>
      <c r="D25" s="50"/>
      <c r="E25" s="51"/>
      <c r="F25" s="52">
        <f t="shared" si="0"/>
        <v>0</v>
      </c>
      <c r="H25" s="3"/>
      <c r="I25" s="3"/>
      <c r="J25" s="3"/>
      <c r="K25" s="3"/>
      <c r="L25" s="3"/>
      <c r="M25" s="3"/>
      <c r="N25" s="3"/>
      <c r="O25" s="3"/>
    </row>
    <row r="26" spans="2:15" x14ac:dyDescent="0.25">
      <c r="B26" s="48">
        <f t="shared" si="1"/>
        <v>21</v>
      </c>
      <c r="C26" s="50" t="s">
        <v>122</v>
      </c>
      <c r="D26" s="50"/>
      <c r="E26" s="51"/>
      <c r="F26" s="52">
        <f t="shared" si="0"/>
        <v>0</v>
      </c>
      <c r="H26" s="3"/>
      <c r="I26" s="3"/>
      <c r="J26" s="3"/>
      <c r="K26" s="3"/>
      <c r="L26" s="3"/>
      <c r="M26" s="3"/>
      <c r="N26" s="3"/>
      <c r="O26" s="3"/>
    </row>
    <row r="27" spans="2:15" x14ac:dyDescent="0.25">
      <c r="B27" s="48">
        <f t="shared" si="1"/>
        <v>22</v>
      </c>
      <c r="C27" s="50" t="s">
        <v>123</v>
      </c>
      <c r="D27" s="50"/>
      <c r="E27" s="51"/>
      <c r="F27" s="52">
        <f t="shared" si="0"/>
        <v>0</v>
      </c>
      <c r="H27" s="3"/>
      <c r="I27" s="3"/>
      <c r="J27" s="3"/>
      <c r="K27" s="3"/>
      <c r="L27" s="3"/>
      <c r="M27" s="3"/>
      <c r="N27" s="3"/>
      <c r="O27" s="3"/>
    </row>
    <row r="28" spans="2:15" x14ac:dyDescent="0.25">
      <c r="B28" s="48">
        <f>B27+1</f>
        <v>23</v>
      </c>
      <c r="C28" s="50" t="s">
        <v>45</v>
      </c>
      <c r="D28" s="50"/>
      <c r="E28" s="51"/>
      <c r="F28" s="52">
        <f t="shared" si="0"/>
        <v>0</v>
      </c>
      <c r="H28" s="3"/>
      <c r="I28" s="3"/>
      <c r="J28" s="3"/>
      <c r="K28" s="3"/>
      <c r="L28" s="3"/>
      <c r="M28" s="3"/>
      <c r="N28" s="3"/>
      <c r="O28" s="3"/>
    </row>
    <row r="29" spans="2:15" x14ac:dyDescent="0.25">
      <c r="B29" s="48">
        <f t="shared" si="1"/>
        <v>24</v>
      </c>
      <c r="C29" s="50" t="s">
        <v>46</v>
      </c>
      <c r="D29" s="50"/>
      <c r="E29" s="51"/>
      <c r="F29" s="52">
        <f t="shared" si="0"/>
        <v>0</v>
      </c>
      <c r="H29" s="3"/>
      <c r="I29" s="3"/>
      <c r="J29" s="3"/>
      <c r="K29" s="3"/>
      <c r="L29" s="3"/>
      <c r="M29" s="3"/>
      <c r="N29" s="3"/>
      <c r="O29" s="3"/>
    </row>
    <row r="30" spans="2:15" x14ac:dyDescent="0.25">
      <c r="B30" s="48">
        <f t="shared" si="1"/>
        <v>25</v>
      </c>
      <c r="C30" s="50" t="s">
        <v>175</v>
      </c>
      <c r="D30" s="50">
        <v>1119.5</v>
      </c>
      <c r="E30" s="51"/>
      <c r="F30" s="52">
        <f t="shared" si="0"/>
        <v>1119.5</v>
      </c>
      <c r="H30" s="3"/>
      <c r="I30" s="3"/>
      <c r="J30" s="3"/>
      <c r="K30" s="3"/>
      <c r="L30" s="3"/>
      <c r="M30" s="3"/>
      <c r="N30" s="3"/>
      <c r="O30" s="3"/>
    </row>
    <row r="31" spans="2:15" x14ac:dyDescent="0.25">
      <c r="B31" s="48">
        <f t="shared" si="1"/>
        <v>26</v>
      </c>
      <c r="C31" s="50" t="s">
        <v>47</v>
      </c>
      <c r="D31" s="50"/>
      <c r="E31" s="51"/>
      <c r="F31" s="52">
        <f t="shared" si="0"/>
        <v>0</v>
      </c>
    </row>
    <row r="32" spans="2:15" x14ac:dyDescent="0.25">
      <c r="B32" s="48">
        <f t="shared" si="1"/>
        <v>27</v>
      </c>
      <c r="C32" s="50" t="s">
        <v>124</v>
      </c>
      <c r="D32" s="50"/>
      <c r="E32" s="51"/>
      <c r="F32" s="52">
        <f t="shared" si="0"/>
        <v>0</v>
      </c>
    </row>
    <row r="33" spans="2:6" x14ac:dyDescent="0.25">
      <c r="B33" s="48">
        <f t="shared" si="1"/>
        <v>28</v>
      </c>
      <c r="C33" s="50" t="s">
        <v>125</v>
      </c>
      <c r="D33" s="50"/>
      <c r="E33" s="51"/>
      <c r="F33" s="52">
        <f t="shared" si="0"/>
        <v>0</v>
      </c>
    </row>
    <row r="34" spans="2:6" x14ac:dyDescent="0.25">
      <c r="B34" s="48">
        <f t="shared" si="1"/>
        <v>29</v>
      </c>
      <c r="C34" s="50" t="s">
        <v>48</v>
      </c>
      <c r="D34" s="50"/>
      <c r="E34" s="51"/>
      <c r="F34" s="52">
        <f t="shared" si="0"/>
        <v>0</v>
      </c>
    </row>
    <row r="35" spans="2:6" x14ac:dyDescent="0.25">
      <c r="B35" s="48">
        <f t="shared" si="1"/>
        <v>30</v>
      </c>
      <c r="C35" s="50" t="s">
        <v>126</v>
      </c>
      <c r="D35" s="50"/>
      <c r="E35" s="51"/>
      <c r="F35" s="52">
        <f t="shared" si="0"/>
        <v>0</v>
      </c>
    </row>
    <row r="36" spans="2:6" x14ac:dyDescent="0.25">
      <c r="B36" s="48">
        <f t="shared" si="1"/>
        <v>31</v>
      </c>
      <c r="C36" s="50" t="s">
        <v>49</v>
      </c>
      <c r="D36" s="50"/>
      <c r="E36" s="51"/>
      <c r="F36" s="52">
        <f t="shared" si="0"/>
        <v>0</v>
      </c>
    </row>
    <row r="37" spans="2:6" x14ac:dyDescent="0.25">
      <c r="B37" s="48">
        <f t="shared" si="1"/>
        <v>32</v>
      </c>
      <c r="C37" s="50" t="s">
        <v>50</v>
      </c>
      <c r="D37" s="50"/>
      <c r="E37" s="51"/>
      <c r="F37" s="52">
        <f t="shared" si="0"/>
        <v>0</v>
      </c>
    </row>
    <row r="38" spans="2:6" x14ac:dyDescent="0.25">
      <c r="B38" s="48">
        <f t="shared" si="1"/>
        <v>33</v>
      </c>
      <c r="C38" s="50" t="s">
        <v>51</v>
      </c>
      <c r="D38" s="50"/>
      <c r="E38" s="51"/>
      <c r="F38" s="52">
        <f t="shared" si="0"/>
        <v>0</v>
      </c>
    </row>
    <row r="39" spans="2:6" x14ac:dyDescent="0.25">
      <c r="B39" s="48">
        <f t="shared" si="1"/>
        <v>34</v>
      </c>
      <c r="C39" s="50" t="s">
        <v>52</v>
      </c>
      <c r="D39" s="50">
        <v>0</v>
      </c>
      <c r="E39" s="51">
        <v>0</v>
      </c>
      <c r="F39" s="52">
        <f t="shared" si="0"/>
        <v>0</v>
      </c>
    </row>
    <row r="40" spans="2:6" x14ac:dyDescent="0.25">
      <c r="B40" s="48">
        <f t="shared" si="1"/>
        <v>35</v>
      </c>
      <c r="C40" s="50" t="s">
        <v>53</v>
      </c>
      <c r="D40" s="50">
        <v>322.81</v>
      </c>
      <c r="E40" s="51">
        <v>0</v>
      </c>
      <c r="F40" s="52">
        <f t="shared" si="0"/>
        <v>322.81</v>
      </c>
    </row>
    <row r="41" spans="2:6" x14ac:dyDescent="0.25">
      <c r="B41" s="48">
        <f t="shared" si="1"/>
        <v>36</v>
      </c>
      <c r="C41" s="50" t="s">
        <v>54</v>
      </c>
      <c r="D41" s="50"/>
      <c r="E41" s="51"/>
      <c r="F41" s="52">
        <f t="shared" si="0"/>
        <v>0</v>
      </c>
    </row>
    <row r="42" spans="2:6" x14ac:dyDescent="0.25">
      <c r="B42" s="48">
        <f t="shared" si="1"/>
        <v>37</v>
      </c>
      <c r="C42" s="50" t="s">
        <v>55</v>
      </c>
      <c r="D42" s="50"/>
      <c r="E42" s="51"/>
      <c r="F42" s="52">
        <f t="shared" si="0"/>
        <v>0</v>
      </c>
    </row>
    <row r="43" spans="2:6" x14ac:dyDescent="0.25">
      <c r="B43" s="48">
        <f t="shared" si="1"/>
        <v>38</v>
      </c>
      <c r="C43" s="50" t="s">
        <v>127</v>
      </c>
      <c r="D43" s="50"/>
      <c r="E43" s="51"/>
      <c r="F43" s="52">
        <f t="shared" si="0"/>
        <v>0</v>
      </c>
    </row>
    <row r="44" spans="2:6" x14ac:dyDescent="0.25">
      <c r="B44" s="48">
        <f t="shared" si="1"/>
        <v>39</v>
      </c>
      <c r="C44" s="50" t="s">
        <v>56</v>
      </c>
      <c r="D44" s="50"/>
      <c r="E44" s="51"/>
      <c r="F44" s="52">
        <f t="shared" si="0"/>
        <v>0</v>
      </c>
    </row>
    <row r="45" spans="2:6" x14ac:dyDescent="0.25">
      <c r="B45" s="48">
        <f t="shared" si="1"/>
        <v>40</v>
      </c>
      <c r="C45" s="50" t="s">
        <v>128</v>
      </c>
      <c r="D45" s="50"/>
      <c r="E45" s="51"/>
      <c r="F45" s="52">
        <f t="shared" si="0"/>
        <v>0</v>
      </c>
    </row>
    <row r="46" spans="2:6" x14ac:dyDescent="0.25">
      <c r="B46" s="48">
        <f t="shared" si="1"/>
        <v>41</v>
      </c>
      <c r="C46" s="50" t="s">
        <v>129</v>
      </c>
      <c r="D46" s="50"/>
      <c r="E46" s="51"/>
      <c r="F46" s="52">
        <f t="shared" si="0"/>
        <v>0</v>
      </c>
    </row>
    <row r="47" spans="2:6" x14ac:dyDescent="0.25">
      <c r="B47" s="48">
        <f t="shared" si="1"/>
        <v>42</v>
      </c>
      <c r="C47" s="50" t="s">
        <v>130</v>
      </c>
      <c r="D47" s="50"/>
      <c r="E47" s="51"/>
      <c r="F47" s="52">
        <f t="shared" si="0"/>
        <v>0</v>
      </c>
    </row>
    <row r="48" spans="2:6" x14ac:dyDescent="0.25">
      <c r="B48" s="48">
        <f t="shared" si="1"/>
        <v>43</v>
      </c>
      <c r="C48" s="50" t="s">
        <v>131</v>
      </c>
      <c r="D48" s="50"/>
      <c r="E48" s="51"/>
      <c r="F48" s="52">
        <f t="shared" si="0"/>
        <v>0</v>
      </c>
    </row>
    <row r="49" spans="2:6" x14ac:dyDescent="0.25">
      <c r="B49" s="48">
        <f t="shared" si="1"/>
        <v>44</v>
      </c>
      <c r="C49" s="50" t="s">
        <v>132</v>
      </c>
      <c r="D49" s="50"/>
      <c r="E49" s="51"/>
      <c r="F49" s="52">
        <f t="shared" si="0"/>
        <v>0</v>
      </c>
    </row>
    <row r="50" spans="2:6" x14ac:dyDescent="0.25">
      <c r="B50" s="48">
        <f t="shared" si="1"/>
        <v>45</v>
      </c>
      <c r="C50" s="50" t="s">
        <v>57</v>
      </c>
      <c r="D50" s="50">
        <v>71252.946247750137</v>
      </c>
      <c r="E50" s="51">
        <v>3699.0485806225138</v>
      </c>
      <c r="F50" s="52">
        <f t="shared" si="0"/>
        <v>74951.994828372655</v>
      </c>
    </row>
    <row r="51" spans="2:6" x14ac:dyDescent="0.25">
      <c r="B51" s="48">
        <f t="shared" si="1"/>
        <v>46</v>
      </c>
      <c r="C51" s="50" t="s">
        <v>58</v>
      </c>
      <c r="D51" s="50">
        <v>2529.8081289194788</v>
      </c>
      <c r="E51" s="51">
        <v>29.100446206342049</v>
      </c>
      <c r="F51" s="52">
        <f t="shared" si="0"/>
        <v>2558.9085751258208</v>
      </c>
    </row>
    <row r="52" spans="2:6" x14ac:dyDescent="0.25">
      <c r="B52" s="48">
        <f t="shared" si="1"/>
        <v>47</v>
      </c>
      <c r="C52" s="50" t="s">
        <v>165</v>
      </c>
      <c r="D52" s="50">
        <v>15608.386370000002</v>
      </c>
      <c r="E52" s="51">
        <v>-50.751969999999972</v>
      </c>
      <c r="F52" s="52">
        <f t="shared" si="0"/>
        <v>15557.634400000003</v>
      </c>
    </row>
    <row r="53" spans="2:6" x14ac:dyDescent="0.25">
      <c r="B53" s="48">
        <f t="shared" si="1"/>
        <v>48</v>
      </c>
      <c r="C53" s="50" t="s">
        <v>59</v>
      </c>
      <c r="D53" s="50">
        <v>19</v>
      </c>
      <c r="E53" s="51">
        <v>188</v>
      </c>
      <c r="F53" s="52">
        <f t="shared" si="0"/>
        <v>207</v>
      </c>
    </row>
    <row r="54" spans="2:6" x14ac:dyDescent="0.25">
      <c r="B54" s="48">
        <f t="shared" si="1"/>
        <v>49</v>
      </c>
      <c r="C54" s="50" t="s">
        <v>177</v>
      </c>
      <c r="D54" s="50">
        <v>105012</v>
      </c>
      <c r="E54" s="51"/>
      <c r="F54" s="52">
        <f t="shared" si="0"/>
        <v>105012</v>
      </c>
    </row>
    <row r="55" spans="2:6" x14ac:dyDescent="0.25">
      <c r="B55" s="48">
        <f t="shared" si="1"/>
        <v>50</v>
      </c>
      <c r="C55" s="50" t="s">
        <v>178</v>
      </c>
      <c r="D55" s="50">
        <v>2732.498</v>
      </c>
      <c r="E55" s="51"/>
      <c r="F55" s="52">
        <f t="shared" si="0"/>
        <v>2732.498</v>
      </c>
    </row>
    <row r="56" spans="2:6" x14ac:dyDescent="0.25">
      <c r="B56" s="48">
        <f t="shared" si="1"/>
        <v>51</v>
      </c>
      <c r="C56" s="50" t="s">
        <v>60</v>
      </c>
      <c r="D56" s="50">
        <v>11701.04</v>
      </c>
      <c r="E56" s="51">
        <v>85423.499999999985</v>
      </c>
      <c r="F56" s="52">
        <f t="shared" si="0"/>
        <v>97124.539999999979</v>
      </c>
    </row>
    <row r="57" spans="2:6" x14ac:dyDescent="0.25">
      <c r="B57" s="48">
        <f t="shared" si="1"/>
        <v>52</v>
      </c>
      <c r="C57" s="50" t="s">
        <v>61</v>
      </c>
      <c r="D57" s="50">
        <v>3368.9630599998709</v>
      </c>
      <c r="E57" s="51">
        <v>0</v>
      </c>
      <c r="F57" s="52">
        <f t="shared" si="0"/>
        <v>3368.9630599998709</v>
      </c>
    </row>
    <row r="58" spans="2:6" x14ac:dyDescent="0.25">
      <c r="B58" s="48">
        <f t="shared" si="1"/>
        <v>53</v>
      </c>
      <c r="C58" s="50" t="s">
        <v>133</v>
      </c>
      <c r="D58" s="50"/>
      <c r="E58" s="51"/>
      <c r="F58" s="52">
        <f t="shared" si="0"/>
        <v>0</v>
      </c>
    </row>
    <row r="59" spans="2:6" x14ac:dyDescent="0.25">
      <c r="B59" s="48">
        <f t="shared" si="1"/>
        <v>54</v>
      </c>
      <c r="C59" s="50" t="s">
        <v>62</v>
      </c>
      <c r="D59" s="50"/>
      <c r="E59" s="51"/>
      <c r="F59" s="52">
        <f t="shared" si="0"/>
        <v>0</v>
      </c>
    </row>
    <row r="60" spans="2:6" x14ac:dyDescent="0.25">
      <c r="B60" s="48">
        <f t="shared" si="1"/>
        <v>55</v>
      </c>
      <c r="C60" s="50" t="s">
        <v>63</v>
      </c>
      <c r="D60" s="50"/>
      <c r="E60" s="51"/>
      <c r="F60" s="52">
        <f t="shared" si="0"/>
        <v>0</v>
      </c>
    </row>
    <row r="61" spans="2:6" x14ac:dyDescent="0.25">
      <c r="B61" s="48">
        <f t="shared" si="1"/>
        <v>56</v>
      </c>
      <c r="C61" s="50" t="s">
        <v>134</v>
      </c>
      <c r="D61" s="50"/>
      <c r="E61" s="51"/>
      <c r="F61" s="52">
        <f t="shared" si="0"/>
        <v>0</v>
      </c>
    </row>
    <row r="62" spans="2:6" x14ac:dyDescent="0.25">
      <c r="B62" s="48">
        <f t="shared" si="1"/>
        <v>57</v>
      </c>
      <c r="C62" s="50" t="s">
        <v>135</v>
      </c>
      <c r="D62" s="50"/>
      <c r="E62" s="51"/>
      <c r="F62" s="52">
        <f t="shared" si="0"/>
        <v>0</v>
      </c>
    </row>
    <row r="63" spans="2:6" x14ac:dyDescent="0.25">
      <c r="B63" s="48">
        <f t="shared" si="1"/>
        <v>58</v>
      </c>
      <c r="C63" s="50" t="s">
        <v>64</v>
      </c>
      <c r="D63" s="50"/>
      <c r="E63" s="51"/>
      <c r="F63" s="52">
        <f t="shared" si="0"/>
        <v>0</v>
      </c>
    </row>
    <row r="64" spans="2:6" x14ac:dyDescent="0.25">
      <c r="B64" s="48">
        <f t="shared" si="1"/>
        <v>59</v>
      </c>
      <c r="C64" s="50" t="s">
        <v>65</v>
      </c>
      <c r="D64" s="50"/>
      <c r="E64" s="51"/>
      <c r="F64" s="52">
        <f t="shared" si="0"/>
        <v>0</v>
      </c>
    </row>
    <row r="65" spans="2:6" x14ac:dyDescent="0.25">
      <c r="B65" s="48">
        <f t="shared" si="1"/>
        <v>60</v>
      </c>
      <c r="C65" s="50" t="s">
        <v>66</v>
      </c>
      <c r="D65" s="50"/>
      <c r="E65" s="51"/>
      <c r="F65" s="52">
        <f t="shared" si="0"/>
        <v>0</v>
      </c>
    </row>
    <row r="66" spans="2:6" x14ac:dyDescent="0.25">
      <c r="B66" s="48">
        <f t="shared" si="1"/>
        <v>61</v>
      </c>
      <c r="C66" s="50" t="s">
        <v>136</v>
      </c>
      <c r="D66" s="50"/>
      <c r="E66" s="51"/>
      <c r="F66" s="52">
        <f t="shared" si="0"/>
        <v>0</v>
      </c>
    </row>
    <row r="67" spans="2:6" x14ac:dyDescent="0.25">
      <c r="B67" s="48">
        <f t="shared" si="1"/>
        <v>62</v>
      </c>
      <c r="C67" s="50" t="s">
        <v>67</v>
      </c>
      <c r="D67" s="50"/>
      <c r="E67" s="51"/>
      <c r="F67" s="52">
        <f t="shared" si="0"/>
        <v>0</v>
      </c>
    </row>
    <row r="68" spans="2:6" x14ac:dyDescent="0.25">
      <c r="B68" s="48">
        <f t="shared" si="1"/>
        <v>63</v>
      </c>
      <c r="C68" s="50" t="s">
        <v>137</v>
      </c>
      <c r="D68" s="50"/>
      <c r="E68" s="51"/>
      <c r="F68" s="52">
        <f t="shared" si="0"/>
        <v>0</v>
      </c>
    </row>
    <row r="69" spans="2:6" x14ac:dyDescent="0.25">
      <c r="B69" s="48">
        <f t="shared" si="1"/>
        <v>64</v>
      </c>
      <c r="C69" s="50" t="s">
        <v>68</v>
      </c>
      <c r="D69" s="50"/>
      <c r="E69" s="51"/>
      <c r="F69" s="52">
        <f t="shared" si="0"/>
        <v>0</v>
      </c>
    </row>
    <row r="70" spans="2:6" x14ac:dyDescent="0.25">
      <c r="B70" s="48">
        <f t="shared" si="1"/>
        <v>65</v>
      </c>
      <c r="C70" s="50" t="s">
        <v>69</v>
      </c>
      <c r="D70" s="50"/>
      <c r="E70" s="51"/>
      <c r="F70" s="52">
        <f t="shared" si="0"/>
        <v>0</v>
      </c>
    </row>
    <row r="71" spans="2:6" x14ac:dyDescent="0.25">
      <c r="B71" s="48">
        <f t="shared" si="1"/>
        <v>66</v>
      </c>
      <c r="C71" s="50" t="s">
        <v>138</v>
      </c>
      <c r="D71" s="50"/>
      <c r="E71" s="51"/>
      <c r="F71" s="52">
        <f t="shared" si="0"/>
        <v>0</v>
      </c>
    </row>
    <row r="72" spans="2:6" x14ac:dyDescent="0.25">
      <c r="B72" s="48">
        <f t="shared" si="1"/>
        <v>67</v>
      </c>
      <c r="C72" s="50" t="s">
        <v>70</v>
      </c>
      <c r="D72" s="50"/>
      <c r="E72" s="51"/>
      <c r="F72" s="52">
        <f t="shared" si="0"/>
        <v>0</v>
      </c>
    </row>
    <row r="73" spans="2:6" x14ac:dyDescent="0.25">
      <c r="B73" s="48">
        <f t="shared" si="1"/>
        <v>68</v>
      </c>
      <c r="C73" s="50" t="s">
        <v>139</v>
      </c>
      <c r="D73" s="50"/>
      <c r="E73" s="51"/>
      <c r="F73" s="52">
        <f t="shared" si="0"/>
        <v>0</v>
      </c>
    </row>
    <row r="74" spans="2:6" x14ac:dyDescent="0.25">
      <c r="B74" s="48">
        <f t="shared" si="1"/>
        <v>69</v>
      </c>
      <c r="C74" s="50" t="s">
        <v>71</v>
      </c>
      <c r="D74" s="50"/>
      <c r="E74" s="51"/>
      <c r="F74" s="52">
        <f t="shared" si="0"/>
        <v>0</v>
      </c>
    </row>
    <row r="75" spans="2:6" x14ac:dyDescent="0.25">
      <c r="B75" s="48">
        <f t="shared" si="1"/>
        <v>70</v>
      </c>
      <c r="C75" s="50" t="s">
        <v>72</v>
      </c>
      <c r="D75" s="50"/>
      <c r="E75" s="51"/>
      <c r="F75" s="52">
        <f t="shared" ref="F75:F77" si="2">+D75+E75</f>
        <v>0</v>
      </c>
    </row>
    <row r="76" spans="2:6" x14ac:dyDescent="0.25">
      <c r="B76" s="48">
        <f t="shared" si="1"/>
        <v>71</v>
      </c>
      <c r="C76" s="50" t="s">
        <v>73</v>
      </c>
      <c r="D76" s="50"/>
      <c r="E76" s="51"/>
      <c r="F76" s="52">
        <f t="shared" si="2"/>
        <v>0</v>
      </c>
    </row>
    <row r="77" spans="2:6" x14ac:dyDescent="0.25">
      <c r="B77" s="48">
        <f t="shared" si="1"/>
        <v>72</v>
      </c>
      <c r="C77" s="50" t="s">
        <v>74</v>
      </c>
      <c r="D77" s="50">
        <v>1937.7</v>
      </c>
      <c r="E77" s="51">
        <v>3</v>
      </c>
      <c r="F77" s="52">
        <f t="shared" si="2"/>
        <v>1940.7</v>
      </c>
    </row>
    <row r="78" spans="2:6" x14ac:dyDescent="0.25">
      <c r="B78" s="48">
        <f>B77+1</f>
        <v>73</v>
      </c>
      <c r="C78" s="50" t="s">
        <v>162</v>
      </c>
      <c r="D78" s="50">
        <v>18958.900000000001</v>
      </c>
      <c r="E78" s="51">
        <v>5029.1000000000004</v>
      </c>
      <c r="F78" s="52">
        <f>+D78+E78</f>
        <v>23988</v>
      </c>
    </row>
    <row r="79" spans="2:6" x14ac:dyDescent="0.25">
      <c r="B79" s="48">
        <f t="shared" ref="B79:B98" si="3">B78+1</f>
        <v>74</v>
      </c>
      <c r="C79" s="54" t="s">
        <v>140</v>
      </c>
      <c r="D79" s="50">
        <v>8.4</v>
      </c>
      <c r="E79" s="51">
        <v>54.3</v>
      </c>
      <c r="F79" s="52">
        <f>+D79+E79</f>
        <v>62.699999999999996</v>
      </c>
    </row>
    <row r="80" spans="2:6" x14ac:dyDescent="0.25">
      <c r="B80" s="48">
        <f t="shared" si="3"/>
        <v>75</v>
      </c>
      <c r="C80" s="54" t="s">
        <v>75</v>
      </c>
      <c r="D80" s="50"/>
      <c r="E80" s="51"/>
      <c r="F80" s="52">
        <f>+D80+E80</f>
        <v>0</v>
      </c>
    </row>
    <row r="81" spans="2:6" x14ac:dyDescent="0.25">
      <c r="B81" s="48">
        <f t="shared" si="3"/>
        <v>76</v>
      </c>
      <c r="C81" s="54" t="s">
        <v>76</v>
      </c>
      <c r="D81" s="50"/>
      <c r="E81" s="51"/>
      <c r="F81" s="52">
        <f t="shared" ref="F81:F99" si="4">+D81+E81</f>
        <v>0</v>
      </c>
    </row>
    <row r="82" spans="2:6" x14ac:dyDescent="0.25">
      <c r="B82" s="48">
        <f t="shared" si="3"/>
        <v>77</v>
      </c>
      <c r="C82" s="54" t="s">
        <v>179</v>
      </c>
      <c r="D82" s="50">
        <v>21.6</v>
      </c>
      <c r="E82" s="51"/>
      <c r="F82" s="52">
        <f t="shared" si="4"/>
        <v>21.6</v>
      </c>
    </row>
    <row r="83" spans="2:6" x14ac:dyDescent="0.25">
      <c r="B83" s="48">
        <f t="shared" si="3"/>
        <v>78</v>
      </c>
      <c r="C83" s="54" t="s">
        <v>77</v>
      </c>
      <c r="D83" s="50">
        <v>2493</v>
      </c>
      <c r="E83" s="51">
        <v>8004</v>
      </c>
      <c r="F83" s="52">
        <f t="shared" si="4"/>
        <v>10497</v>
      </c>
    </row>
    <row r="84" spans="2:6" x14ac:dyDescent="0.25">
      <c r="B84" s="48">
        <f t="shared" si="3"/>
        <v>79</v>
      </c>
      <c r="C84" s="54" t="s">
        <v>78</v>
      </c>
      <c r="D84" s="50"/>
      <c r="E84" s="51"/>
      <c r="F84" s="52">
        <f t="shared" si="4"/>
        <v>0</v>
      </c>
    </row>
    <row r="85" spans="2:6" x14ac:dyDescent="0.25">
      <c r="B85" s="48">
        <f t="shared" si="3"/>
        <v>80</v>
      </c>
      <c r="C85" s="54" t="s">
        <v>79</v>
      </c>
      <c r="D85" s="50">
        <v>0</v>
      </c>
      <c r="E85" s="51">
        <v>0</v>
      </c>
      <c r="F85" s="52">
        <f t="shared" si="4"/>
        <v>0</v>
      </c>
    </row>
    <row r="86" spans="2:6" x14ac:dyDescent="0.25">
      <c r="B86" s="48">
        <f t="shared" si="3"/>
        <v>81</v>
      </c>
      <c r="C86" s="54" t="s">
        <v>80</v>
      </c>
      <c r="D86" s="50"/>
      <c r="E86" s="51"/>
      <c r="F86" s="52">
        <f t="shared" si="4"/>
        <v>0</v>
      </c>
    </row>
    <row r="87" spans="2:6" x14ac:dyDescent="0.25">
      <c r="B87" s="48">
        <f t="shared" si="3"/>
        <v>82</v>
      </c>
      <c r="C87" s="54" t="s">
        <v>81</v>
      </c>
      <c r="D87" s="50"/>
      <c r="E87" s="51">
        <v>884.27</v>
      </c>
      <c r="F87" s="52">
        <f t="shared" si="4"/>
        <v>884.27</v>
      </c>
    </row>
    <row r="88" spans="2:6" x14ac:dyDescent="0.25">
      <c r="B88" s="48">
        <f t="shared" si="3"/>
        <v>83</v>
      </c>
      <c r="C88" s="54" t="s">
        <v>82</v>
      </c>
      <c r="D88" s="50"/>
      <c r="E88" s="51"/>
      <c r="F88" s="52">
        <f t="shared" si="4"/>
        <v>0</v>
      </c>
    </row>
    <row r="89" spans="2:6" x14ac:dyDescent="0.25">
      <c r="B89" s="48">
        <f t="shared" si="3"/>
        <v>84</v>
      </c>
      <c r="C89" s="54" t="s">
        <v>83</v>
      </c>
      <c r="D89" s="50"/>
      <c r="E89" s="51"/>
      <c r="F89" s="52">
        <f t="shared" si="4"/>
        <v>0</v>
      </c>
    </row>
    <row r="90" spans="2:6" x14ac:dyDescent="0.25">
      <c r="B90" s="48">
        <f t="shared" si="3"/>
        <v>85</v>
      </c>
      <c r="C90" s="54" t="s">
        <v>180</v>
      </c>
      <c r="D90" s="50">
        <v>377.6</v>
      </c>
      <c r="E90" s="51">
        <v>152.80000000000001</v>
      </c>
      <c r="F90" s="52">
        <f t="shared" si="4"/>
        <v>530.40000000000009</v>
      </c>
    </row>
    <row r="91" spans="2:6" x14ac:dyDescent="0.25">
      <c r="B91" s="48">
        <f t="shared" si="3"/>
        <v>86</v>
      </c>
      <c r="C91" s="54" t="s">
        <v>84</v>
      </c>
      <c r="D91" s="50"/>
      <c r="E91" s="51"/>
      <c r="F91" s="52">
        <f t="shared" si="4"/>
        <v>0</v>
      </c>
    </row>
    <row r="92" spans="2:6" x14ac:dyDescent="0.25">
      <c r="B92" s="48">
        <f t="shared" si="3"/>
        <v>87</v>
      </c>
      <c r="C92" s="54" t="s">
        <v>85</v>
      </c>
      <c r="D92" s="50">
        <v>245</v>
      </c>
      <c r="E92" s="51">
        <v>193</v>
      </c>
      <c r="F92" s="52">
        <f t="shared" si="4"/>
        <v>438</v>
      </c>
    </row>
    <row r="93" spans="2:6" x14ac:dyDescent="0.25">
      <c r="B93" s="48">
        <f t="shared" si="3"/>
        <v>88</v>
      </c>
      <c r="C93" s="54" t="s">
        <v>181</v>
      </c>
      <c r="D93" s="50">
        <v>596.49355735994925</v>
      </c>
      <c r="E93" s="51">
        <v>0</v>
      </c>
      <c r="F93" s="52">
        <f t="shared" si="4"/>
        <v>596.49355735994925</v>
      </c>
    </row>
    <row r="94" spans="2:6" x14ac:dyDescent="0.25">
      <c r="B94" s="48">
        <f t="shared" si="3"/>
        <v>89</v>
      </c>
      <c r="C94" s="54" t="s">
        <v>86</v>
      </c>
      <c r="D94" s="50"/>
      <c r="E94" s="51"/>
      <c r="F94" s="52">
        <f t="shared" si="4"/>
        <v>0</v>
      </c>
    </row>
    <row r="95" spans="2:6" x14ac:dyDescent="0.25">
      <c r="B95" s="48">
        <f t="shared" si="3"/>
        <v>90</v>
      </c>
      <c r="C95" s="54" t="s">
        <v>87</v>
      </c>
      <c r="D95" s="50">
        <v>13416.61622</v>
      </c>
      <c r="E95" s="51"/>
      <c r="F95" s="52">
        <f t="shared" si="4"/>
        <v>13416.61622</v>
      </c>
    </row>
    <row r="96" spans="2:6" x14ac:dyDescent="0.25">
      <c r="B96" s="48">
        <f t="shared" si="3"/>
        <v>91</v>
      </c>
      <c r="C96" s="54" t="s">
        <v>88</v>
      </c>
      <c r="D96" s="50"/>
      <c r="E96" s="51"/>
      <c r="F96" s="52">
        <f t="shared" si="4"/>
        <v>0</v>
      </c>
    </row>
    <row r="97" spans="2:6" x14ac:dyDescent="0.25">
      <c r="B97" s="48">
        <f t="shared" si="3"/>
        <v>92</v>
      </c>
      <c r="C97" s="54" t="s">
        <v>89</v>
      </c>
      <c r="D97" s="50"/>
      <c r="E97" s="51"/>
      <c r="F97" s="52">
        <f t="shared" si="4"/>
        <v>0</v>
      </c>
    </row>
    <row r="98" spans="2:6" x14ac:dyDescent="0.25">
      <c r="B98" s="48">
        <f t="shared" si="3"/>
        <v>93</v>
      </c>
      <c r="C98" s="54" t="s">
        <v>90</v>
      </c>
      <c r="D98" s="51">
        <v>0</v>
      </c>
      <c r="E98" s="51">
        <v>4448</v>
      </c>
      <c r="F98" s="52">
        <f t="shared" si="4"/>
        <v>4448</v>
      </c>
    </row>
    <row r="99" spans="2:6" ht="6.75" customHeight="1" thickBot="1" x14ac:dyDescent="0.3">
      <c r="B99" s="48"/>
      <c r="C99" s="54"/>
      <c r="D99" s="55"/>
      <c r="E99" s="56"/>
      <c r="F99" s="57">
        <f t="shared" si="4"/>
        <v>0</v>
      </c>
    </row>
    <row r="100" spans="2:6" ht="15" thickTop="1" thickBot="1" x14ac:dyDescent="0.3">
      <c r="B100" s="58" t="s">
        <v>2</v>
      </c>
      <c r="C100" s="59"/>
      <c r="D100" s="60">
        <f>+SUM(D80:D99,D6:D79)</f>
        <v>259643.35795833275</v>
      </c>
      <c r="E100" s="60">
        <f>+SUM(E80:E99,E6:E79)</f>
        <v>109673.31402257334</v>
      </c>
      <c r="F100" s="61">
        <f>+SUM(F80:F99,F6:F79)</f>
        <v>369316.6719809061</v>
      </c>
    </row>
    <row r="101" spans="2:6" ht="14.25" x14ac:dyDescent="0.3">
      <c r="B101" s="62" t="s">
        <v>31</v>
      </c>
      <c r="C101" s="63"/>
      <c r="D101" s="64"/>
      <c r="E101" s="65"/>
      <c r="F101" s="65"/>
    </row>
    <row r="102" spans="2:6" ht="14.25" x14ac:dyDescent="0.3">
      <c r="B102" s="62" t="s">
        <v>183</v>
      </c>
      <c r="C102" s="63"/>
      <c r="D102" s="64"/>
      <c r="E102" s="65"/>
      <c r="F102" s="65"/>
    </row>
    <row r="103" spans="2:6" ht="14.25" x14ac:dyDescent="0.3">
      <c r="B103" s="62"/>
      <c r="C103" s="63"/>
      <c r="D103" s="64"/>
      <c r="E103" s="65"/>
      <c r="F103" s="65"/>
    </row>
    <row r="104" spans="2:6" ht="17.25" x14ac:dyDescent="0.3">
      <c r="B104" s="32" t="s">
        <v>23</v>
      </c>
      <c r="C104" s="66"/>
      <c r="D104" s="67"/>
      <c r="E104" s="67"/>
      <c r="F104" s="67"/>
    </row>
    <row r="105" spans="2:6" ht="18" thickBot="1" x14ac:dyDescent="0.35">
      <c r="B105" s="66"/>
      <c r="C105" s="33"/>
      <c r="D105" s="68"/>
      <c r="E105" s="68"/>
      <c r="F105" s="68"/>
    </row>
    <row r="106" spans="2:6" ht="26.25" thickBot="1" x14ac:dyDescent="0.3">
      <c r="B106" s="36" t="s">
        <v>0</v>
      </c>
      <c r="C106" s="37" t="s">
        <v>1</v>
      </c>
      <c r="D106" s="37" t="s">
        <v>17</v>
      </c>
      <c r="E106" s="37" t="s">
        <v>18</v>
      </c>
      <c r="F106" s="38" t="s">
        <v>2</v>
      </c>
    </row>
    <row r="107" spans="2:6" x14ac:dyDescent="0.25">
      <c r="B107" s="69">
        <v>1</v>
      </c>
      <c r="C107" s="54" t="s">
        <v>91</v>
      </c>
      <c r="D107" s="70"/>
      <c r="E107" s="71"/>
      <c r="F107" s="57">
        <f>+D107+E107</f>
        <v>0</v>
      </c>
    </row>
    <row r="108" spans="2:6" x14ac:dyDescent="0.25">
      <c r="B108" s="69">
        <f t="shared" ref="B108:B126" si="5">B107+1</f>
        <v>2</v>
      </c>
      <c r="C108" s="54" t="s">
        <v>167</v>
      </c>
      <c r="D108" s="72">
        <v>1349</v>
      </c>
      <c r="E108" s="71"/>
      <c r="F108" s="57">
        <f t="shared" ref="F108:F126" si="6">+D108+E108</f>
        <v>1349</v>
      </c>
    </row>
    <row r="109" spans="2:6" x14ac:dyDescent="0.25">
      <c r="B109" s="69">
        <f t="shared" si="5"/>
        <v>3</v>
      </c>
      <c r="C109" s="54" t="s">
        <v>170</v>
      </c>
      <c r="D109" s="72">
        <v>5656</v>
      </c>
      <c r="E109" s="71"/>
      <c r="F109" s="57">
        <f t="shared" si="6"/>
        <v>5656</v>
      </c>
    </row>
    <row r="110" spans="2:6" x14ac:dyDescent="0.25">
      <c r="B110" s="69">
        <f t="shared" si="5"/>
        <v>4</v>
      </c>
      <c r="C110" s="54" t="s">
        <v>141</v>
      </c>
      <c r="D110" s="72"/>
      <c r="E110" s="71"/>
      <c r="F110" s="57">
        <f t="shared" si="6"/>
        <v>0</v>
      </c>
    </row>
    <row r="111" spans="2:6" x14ac:dyDescent="0.25">
      <c r="B111" s="69">
        <f t="shared" si="5"/>
        <v>5</v>
      </c>
      <c r="C111" s="54" t="s">
        <v>142</v>
      </c>
      <c r="D111" s="72"/>
      <c r="E111" s="71"/>
      <c r="F111" s="57">
        <f t="shared" si="6"/>
        <v>0</v>
      </c>
    </row>
    <row r="112" spans="2:6" x14ac:dyDescent="0.25">
      <c r="B112" s="69">
        <f t="shared" si="5"/>
        <v>6</v>
      </c>
      <c r="C112" s="54" t="s">
        <v>92</v>
      </c>
      <c r="D112" s="72"/>
      <c r="E112" s="71"/>
      <c r="F112" s="57">
        <f t="shared" si="6"/>
        <v>0</v>
      </c>
    </row>
    <row r="113" spans="2:6" x14ac:dyDescent="0.25">
      <c r="B113" s="69">
        <f t="shared" si="5"/>
        <v>7</v>
      </c>
      <c r="C113" s="54" t="s">
        <v>172</v>
      </c>
      <c r="D113" s="72"/>
      <c r="E113" s="71">
        <v>356.66039000000001</v>
      </c>
      <c r="F113" s="57">
        <f t="shared" si="6"/>
        <v>356.66039000000001</v>
      </c>
    </row>
    <row r="114" spans="2:6" x14ac:dyDescent="0.25">
      <c r="B114" s="69">
        <f t="shared" si="5"/>
        <v>8</v>
      </c>
      <c r="C114" s="54" t="s">
        <v>152</v>
      </c>
      <c r="D114" s="72">
        <v>153055.80776608249</v>
      </c>
      <c r="E114" s="71"/>
      <c r="F114" s="57">
        <f t="shared" si="6"/>
        <v>153055.80776608249</v>
      </c>
    </row>
    <row r="115" spans="2:6" x14ac:dyDescent="0.25">
      <c r="B115" s="69">
        <f t="shared" si="5"/>
        <v>9</v>
      </c>
      <c r="C115" s="54" t="s">
        <v>159</v>
      </c>
      <c r="D115" s="72">
        <v>58.710749999999997</v>
      </c>
      <c r="E115" s="71">
        <v>7.5</v>
      </c>
      <c r="F115" s="57">
        <f t="shared" si="6"/>
        <v>66.21074999999999</v>
      </c>
    </row>
    <row r="116" spans="2:6" x14ac:dyDescent="0.25">
      <c r="B116" s="69">
        <f t="shared" si="5"/>
        <v>10</v>
      </c>
      <c r="C116" s="54" t="s">
        <v>93</v>
      </c>
      <c r="D116" s="72"/>
      <c r="E116" s="71"/>
      <c r="F116" s="57">
        <f t="shared" si="6"/>
        <v>0</v>
      </c>
    </row>
    <row r="117" spans="2:6" x14ac:dyDescent="0.25">
      <c r="B117" s="69">
        <f t="shared" si="5"/>
        <v>11</v>
      </c>
      <c r="C117" s="54" t="s">
        <v>94</v>
      </c>
      <c r="D117" s="72"/>
      <c r="E117" s="71"/>
      <c r="F117" s="57">
        <f t="shared" si="6"/>
        <v>0</v>
      </c>
    </row>
    <row r="118" spans="2:6" x14ac:dyDescent="0.25">
      <c r="B118" s="69">
        <f t="shared" si="5"/>
        <v>12</v>
      </c>
      <c r="C118" s="54" t="s">
        <v>95</v>
      </c>
      <c r="D118" s="72"/>
      <c r="E118" s="73"/>
      <c r="F118" s="57">
        <f t="shared" si="6"/>
        <v>0</v>
      </c>
    </row>
    <row r="119" spans="2:6" x14ac:dyDescent="0.25">
      <c r="B119" s="69">
        <f t="shared" si="5"/>
        <v>13</v>
      </c>
      <c r="C119" s="54" t="s">
        <v>96</v>
      </c>
      <c r="D119" s="72">
        <v>63.242959999999997</v>
      </c>
      <c r="E119" s="71"/>
      <c r="F119" s="57">
        <f t="shared" si="6"/>
        <v>63.242959999999997</v>
      </c>
    </row>
    <row r="120" spans="2:6" x14ac:dyDescent="0.25">
      <c r="B120" s="69">
        <f t="shared" si="5"/>
        <v>14</v>
      </c>
      <c r="C120" s="54" t="s">
        <v>97</v>
      </c>
      <c r="D120" s="72">
        <v>3685.85482</v>
      </c>
      <c r="E120" s="71"/>
      <c r="F120" s="57">
        <f t="shared" si="6"/>
        <v>3685.85482</v>
      </c>
    </row>
    <row r="121" spans="2:6" x14ac:dyDescent="0.25">
      <c r="B121" s="69">
        <f t="shared" si="5"/>
        <v>15</v>
      </c>
      <c r="C121" s="54" t="s">
        <v>158</v>
      </c>
      <c r="D121" s="72"/>
      <c r="E121" s="71"/>
      <c r="F121" s="57">
        <f t="shared" si="6"/>
        <v>0</v>
      </c>
    </row>
    <row r="122" spans="2:6" x14ac:dyDescent="0.25">
      <c r="B122" s="69">
        <f t="shared" si="5"/>
        <v>16</v>
      </c>
      <c r="C122" s="54" t="s">
        <v>98</v>
      </c>
      <c r="D122" s="72">
        <v>27.072379999999999</v>
      </c>
      <c r="E122" s="71"/>
      <c r="F122" s="57">
        <f t="shared" si="6"/>
        <v>27.072379999999999</v>
      </c>
    </row>
    <row r="123" spans="2:6" x14ac:dyDescent="0.25">
      <c r="B123" s="69">
        <f t="shared" si="5"/>
        <v>17</v>
      </c>
      <c r="C123" s="54" t="s">
        <v>163</v>
      </c>
      <c r="D123" s="72">
        <v>50.466589999999997</v>
      </c>
      <c r="E123" s="71"/>
      <c r="F123" s="57">
        <f t="shared" si="6"/>
        <v>50.466589999999997</v>
      </c>
    </row>
    <row r="124" spans="2:6" x14ac:dyDescent="0.25">
      <c r="B124" s="69">
        <f t="shared" si="5"/>
        <v>18</v>
      </c>
      <c r="C124" s="54" t="s">
        <v>164</v>
      </c>
      <c r="D124" s="72"/>
      <c r="E124" s="71"/>
      <c r="F124" s="57">
        <f t="shared" si="6"/>
        <v>0</v>
      </c>
    </row>
    <row r="125" spans="2:6" x14ac:dyDescent="0.25">
      <c r="B125" s="69">
        <f t="shared" si="5"/>
        <v>19</v>
      </c>
      <c r="C125" s="54" t="s">
        <v>166</v>
      </c>
      <c r="D125" s="72">
        <v>400</v>
      </c>
      <c r="E125" s="71">
        <v>42.404609999999998</v>
      </c>
      <c r="F125" s="57">
        <f t="shared" si="6"/>
        <v>442.40460999999999</v>
      </c>
    </row>
    <row r="126" spans="2:6" x14ac:dyDescent="0.25">
      <c r="B126" s="69">
        <f t="shared" si="5"/>
        <v>20</v>
      </c>
      <c r="C126" s="54" t="s">
        <v>99</v>
      </c>
      <c r="D126" s="72">
        <v>73183.500199999995</v>
      </c>
      <c r="E126" s="71">
        <v>5108.3223999999991</v>
      </c>
      <c r="F126" s="57">
        <f t="shared" si="6"/>
        <v>78291.8226</v>
      </c>
    </row>
    <row r="127" spans="2:6" ht="14.25" thickBot="1" x14ac:dyDescent="0.3">
      <c r="B127" s="74"/>
      <c r="C127" s="55"/>
      <c r="D127" s="55"/>
      <c r="E127" s="56"/>
      <c r="F127" s="57"/>
    </row>
    <row r="128" spans="2:6" ht="15" thickTop="1" thickBot="1" x14ac:dyDescent="0.3">
      <c r="B128" s="75" t="s">
        <v>2</v>
      </c>
      <c r="C128" s="76"/>
      <c r="D128" s="60">
        <f>SUM(D107:D126)</f>
        <v>237529.65546608251</v>
      </c>
      <c r="E128" s="60">
        <f>SUM(E107:E126)</f>
        <v>5514.8873999999987</v>
      </c>
      <c r="F128" s="61">
        <f>SUM(F107:F126)</f>
        <v>243044.54286608251</v>
      </c>
    </row>
    <row r="129" spans="2:6" ht="14.25" x14ac:dyDescent="0.3">
      <c r="B129" s="62" t="s">
        <v>31</v>
      </c>
      <c r="C129" s="63"/>
      <c r="D129" s="64"/>
      <c r="E129" s="65"/>
      <c r="F129" s="77"/>
    </row>
    <row r="130" spans="2:6" ht="14.25" x14ac:dyDescent="0.3">
      <c r="B130" s="62" t="s">
        <v>168</v>
      </c>
      <c r="C130" s="63"/>
      <c r="D130" s="65"/>
      <c r="E130" s="65"/>
      <c r="F130" s="77"/>
    </row>
    <row r="131" spans="2:6" ht="14.25" x14ac:dyDescent="0.3">
      <c r="B131" s="62" t="s">
        <v>171</v>
      </c>
      <c r="C131" s="63"/>
      <c r="D131" s="65"/>
      <c r="E131" s="65"/>
      <c r="F131" s="77"/>
    </row>
    <row r="132" spans="2:6" ht="17.25" x14ac:dyDescent="0.3">
      <c r="B132" s="66"/>
      <c r="C132" s="66"/>
      <c r="D132" s="67"/>
      <c r="E132" s="67"/>
      <c r="F132" s="67"/>
    </row>
    <row r="133" spans="2:6" ht="17.25" x14ac:dyDescent="0.3">
      <c r="B133" s="32" t="s">
        <v>24</v>
      </c>
      <c r="C133" s="66"/>
      <c r="D133" s="67"/>
      <c r="E133" s="67"/>
      <c r="F133" s="67"/>
    </row>
    <row r="134" spans="2:6" ht="18" thickBot="1" x14ac:dyDescent="0.35">
      <c r="B134" s="33"/>
      <c r="C134" s="33"/>
      <c r="D134" s="68"/>
      <c r="E134" s="68"/>
      <c r="F134" s="68"/>
    </row>
    <row r="135" spans="2:6" ht="26.25" thickBot="1" x14ac:dyDescent="0.3">
      <c r="B135" s="36" t="s">
        <v>0</v>
      </c>
      <c r="C135" s="37" t="s">
        <v>1</v>
      </c>
      <c r="D135" s="37" t="s">
        <v>17</v>
      </c>
      <c r="E135" s="37" t="s">
        <v>18</v>
      </c>
      <c r="F135" s="38" t="s">
        <v>2</v>
      </c>
    </row>
    <row r="136" spans="2:6" x14ac:dyDescent="0.25">
      <c r="B136" s="69">
        <v>1</v>
      </c>
      <c r="C136" s="54" t="s">
        <v>160</v>
      </c>
      <c r="D136" s="78">
        <v>911.49333759036142</v>
      </c>
      <c r="E136" s="79"/>
      <c r="F136" s="52">
        <f>+D136+E136</f>
        <v>911.49333759036142</v>
      </c>
    </row>
    <row r="137" spans="2:6" x14ac:dyDescent="0.25">
      <c r="B137" s="69">
        <f>B136+1</f>
        <v>2</v>
      </c>
      <c r="C137" s="54" t="s">
        <v>103</v>
      </c>
      <c r="D137" s="78">
        <v>95118.7</v>
      </c>
      <c r="E137" s="79">
        <v>4036.4</v>
      </c>
      <c r="F137" s="52">
        <f>+D137+E137</f>
        <v>99155.099999999991</v>
      </c>
    </row>
    <row r="138" spans="2:6" x14ac:dyDescent="0.25">
      <c r="B138" s="69">
        <f t="shared" ref="B138:B142" si="7">B137+1</f>
        <v>3</v>
      </c>
      <c r="C138" s="54" t="s">
        <v>101</v>
      </c>
      <c r="D138" s="78">
        <v>21141.270472941291</v>
      </c>
      <c r="E138" s="51">
        <v>451.49004000000008</v>
      </c>
      <c r="F138" s="52">
        <f t="shared" ref="F138:F142" si="8">+D138+E138</f>
        <v>21592.760512941291</v>
      </c>
    </row>
    <row r="139" spans="2:6" x14ac:dyDescent="0.25">
      <c r="B139" s="69">
        <f t="shared" si="7"/>
        <v>4</v>
      </c>
      <c r="C139" s="54" t="s">
        <v>161</v>
      </c>
      <c r="D139" s="78"/>
      <c r="E139" s="51"/>
      <c r="F139" s="52">
        <f t="shared" si="8"/>
        <v>0</v>
      </c>
    </row>
    <row r="140" spans="2:6" x14ac:dyDescent="0.25">
      <c r="B140" s="69">
        <f t="shared" si="7"/>
        <v>5</v>
      </c>
      <c r="C140" s="80" t="s">
        <v>102</v>
      </c>
      <c r="D140" s="81">
        <v>132646.24587368424</v>
      </c>
      <c r="E140" s="82">
        <v>11927.898168421052</v>
      </c>
      <c r="F140" s="52">
        <f t="shared" si="8"/>
        <v>144574.1440421053</v>
      </c>
    </row>
    <row r="141" spans="2:6" x14ac:dyDescent="0.25">
      <c r="B141" s="69">
        <f t="shared" si="7"/>
        <v>6</v>
      </c>
      <c r="C141" s="54" t="s">
        <v>104</v>
      </c>
      <c r="D141" s="78">
        <v>145.05027387939441</v>
      </c>
      <c r="E141" s="51">
        <v>70.900000000000006</v>
      </c>
      <c r="F141" s="52">
        <f t="shared" si="8"/>
        <v>215.95027387939442</v>
      </c>
    </row>
    <row r="142" spans="2:6" x14ac:dyDescent="0.25">
      <c r="B142" s="69">
        <f t="shared" si="7"/>
        <v>7</v>
      </c>
      <c r="C142" s="54" t="s">
        <v>100</v>
      </c>
      <c r="D142" s="78">
        <v>2013.4888994748069</v>
      </c>
      <c r="E142" s="51"/>
      <c r="F142" s="52">
        <f t="shared" si="8"/>
        <v>2013.4888994748069</v>
      </c>
    </row>
    <row r="143" spans="2:6" ht="14.25" thickBot="1" x14ac:dyDescent="0.3">
      <c r="B143" s="83"/>
      <c r="C143" s="84"/>
      <c r="D143" s="85"/>
      <c r="E143" s="86"/>
      <c r="F143" s="57"/>
    </row>
    <row r="144" spans="2:6" ht="15" thickTop="1" thickBot="1" x14ac:dyDescent="0.3">
      <c r="B144" s="75" t="s">
        <v>2</v>
      </c>
      <c r="C144" s="76"/>
      <c r="D144" s="87">
        <f>SUM(D136:D143)</f>
        <v>251976.24885757011</v>
      </c>
      <c r="E144" s="87">
        <f>SUM(E136:E143)</f>
        <v>16486.688208421052</v>
      </c>
      <c r="F144" s="61">
        <f>SUM(F136:F143)</f>
        <v>268462.93706599111</v>
      </c>
    </row>
    <row r="145" spans="2:6" ht="14.25" x14ac:dyDescent="0.3">
      <c r="B145" s="62"/>
      <c r="C145" s="63"/>
      <c r="D145" s="88"/>
      <c r="E145" s="88"/>
      <c r="F145" s="89"/>
    </row>
    <row r="146" spans="2:6" ht="14.25" x14ac:dyDescent="0.3">
      <c r="B146" s="62"/>
      <c r="C146" s="63"/>
      <c r="D146" s="88"/>
      <c r="E146" s="88"/>
      <c r="F146" s="89"/>
    </row>
    <row r="147" spans="2:6" ht="14.25" thickBot="1" x14ac:dyDescent="0.3">
      <c r="D147" s="90"/>
      <c r="E147" s="90"/>
      <c r="F147" s="90"/>
    </row>
    <row r="148" spans="2:6" ht="14.25" thickBot="1" x14ac:dyDescent="0.3">
      <c r="B148" s="91" t="s">
        <v>29</v>
      </c>
      <c r="C148" s="92"/>
      <c r="D148" s="93">
        <f>+D144+D128+D100</f>
        <v>749149.26228198537</v>
      </c>
      <c r="E148" s="93">
        <f>+E144+E128+E100</f>
        <v>131674.88963099438</v>
      </c>
      <c r="F148" s="93">
        <f>+F144+F128+F100</f>
        <v>880824.15191297978</v>
      </c>
    </row>
    <row r="149" spans="2:6" ht="17.25" x14ac:dyDescent="0.3">
      <c r="B149" s="33"/>
      <c r="C149" s="33"/>
      <c r="D149" s="94"/>
      <c r="E149" s="33"/>
      <c r="F149" s="33"/>
    </row>
    <row r="150" spans="2:6" ht="17.25" x14ac:dyDescent="0.3">
      <c r="B150" s="33"/>
      <c r="C150" s="33"/>
      <c r="D150" s="33"/>
      <c r="E150" s="33"/>
      <c r="F150" s="33"/>
    </row>
    <row r="151" spans="2:6" ht="17.25" x14ac:dyDescent="0.3">
      <c r="B151" s="33"/>
      <c r="C151" s="33" t="s">
        <v>14</v>
      </c>
      <c r="D151" s="33"/>
      <c r="E151" s="33"/>
      <c r="F151" s="33"/>
    </row>
    <row r="152" spans="2:6" ht="17.25" x14ac:dyDescent="0.3">
      <c r="B152" s="33"/>
      <c r="C152" s="33"/>
      <c r="D152" s="33"/>
      <c r="E152" s="33"/>
      <c r="F152" s="33"/>
    </row>
    <row r="153" spans="2:6" ht="17.25" x14ac:dyDescent="0.3">
      <c r="B153" s="33"/>
      <c r="C153" s="33"/>
      <c r="D153" s="33"/>
      <c r="E153" s="33"/>
      <c r="F153" s="33"/>
    </row>
    <row r="154" spans="2:6" ht="17.25" x14ac:dyDescent="0.3">
      <c r="B154" s="33"/>
      <c r="C154" s="33"/>
      <c r="D154" s="33"/>
      <c r="E154" s="33"/>
      <c r="F154" s="33"/>
    </row>
    <row r="155" spans="2:6" ht="17.25" x14ac:dyDescent="0.3">
      <c r="B155" s="33"/>
      <c r="C155" s="33"/>
      <c r="D155" s="33"/>
      <c r="E155" s="33"/>
      <c r="F155" s="33"/>
    </row>
    <row r="156" spans="2:6" ht="17.25" x14ac:dyDescent="0.3">
      <c r="B156" s="33"/>
      <c r="C156" s="33"/>
      <c r="D156" s="33"/>
      <c r="E156" s="33"/>
      <c r="F156" s="33"/>
    </row>
    <row r="157" spans="2:6" ht="17.25" x14ac:dyDescent="0.3">
      <c r="B157" s="33"/>
      <c r="C157" s="33"/>
      <c r="D157" s="33"/>
      <c r="E157" s="33"/>
      <c r="F157" s="33"/>
    </row>
    <row r="158" spans="2:6" ht="17.25" x14ac:dyDescent="0.3">
      <c r="B158" s="33"/>
      <c r="C158" s="33"/>
      <c r="D158" s="33"/>
      <c r="E158" s="33"/>
      <c r="F158" s="33"/>
    </row>
    <row r="159" spans="2:6" ht="17.25" x14ac:dyDescent="0.3">
      <c r="B159" s="33"/>
      <c r="C159" s="33"/>
      <c r="D159" s="33"/>
      <c r="E159" s="33"/>
      <c r="F159" s="33"/>
    </row>
    <row r="160" spans="2:6" ht="17.25" x14ac:dyDescent="0.3">
      <c r="B160" s="33"/>
      <c r="C160" s="33"/>
      <c r="D160" s="33"/>
      <c r="E160" s="33"/>
      <c r="F160" s="33"/>
    </row>
    <row r="161" spans="2:6" ht="17.25" x14ac:dyDescent="0.3">
      <c r="B161" s="33"/>
      <c r="C161" s="33"/>
      <c r="D161" s="33"/>
      <c r="E161" s="33"/>
      <c r="F161" s="33"/>
    </row>
    <row r="162" spans="2:6" ht="17.25" x14ac:dyDescent="0.3">
      <c r="B162" s="33"/>
      <c r="C162" s="33"/>
      <c r="D162" s="33"/>
      <c r="E162" s="33"/>
      <c r="F162" s="33"/>
    </row>
    <row r="163" spans="2:6" ht="17.25" x14ac:dyDescent="0.3">
      <c r="B163" s="33"/>
      <c r="C163" s="33"/>
      <c r="D163" s="33"/>
      <c r="E163" s="33"/>
      <c r="F163" s="33"/>
    </row>
    <row r="164" spans="2:6" ht="17.25" x14ac:dyDescent="0.3">
      <c r="B164" s="33"/>
      <c r="C164" s="33"/>
      <c r="D164" s="33"/>
      <c r="E164" s="33"/>
      <c r="F164" s="33"/>
    </row>
    <row r="165" spans="2:6" ht="17.25" x14ac:dyDescent="0.3">
      <c r="B165" s="33"/>
      <c r="C165" s="33"/>
      <c r="D165" s="33"/>
      <c r="E165" s="33"/>
      <c r="F165" s="33"/>
    </row>
    <row r="166" spans="2:6" ht="17.25" x14ac:dyDescent="0.3">
      <c r="B166" s="33"/>
      <c r="C166" s="33"/>
      <c r="D166" s="33"/>
      <c r="E166" s="33"/>
      <c r="F166" s="33"/>
    </row>
    <row r="167" spans="2:6" ht="17.25" x14ac:dyDescent="0.3">
      <c r="B167" s="33"/>
      <c r="C167" s="33"/>
      <c r="D167" s="33"/>
      <c r="E167" s="33"/>
      <c r="F167" s="33"/>
    </row>
    <row r="168" spans="2:6" ht="17.25" x14ac:dyDescent="0.3">
      <c r="B168" s="33"/>
      <c r="C168" s="33"/>
      <c r="D168" s="33"/>
      <c r="E168" s="33"/>
      <c r="F168" s="33"/>
    </row>
    <row r="169" spans="2:6" ht="17.25" x14ac:dyDescent="0.3">
      <c r="B169" s="33"/>
      <c r="C169" s="33"/>
      <c r="D169" s="33"/>
      <c r="E169" s="33"/>
      <c r="F169" s="33"/>
    </row>
    <row r="170" spans="2:6" ht="17.25" x14ac:dyDescent="0.3">
      <c r="B170" s="33"/>
      <c r="C170" s="33"/>
      <c r="D170" s="33"/>
      <c r="E170" s="33"/>
      <c r="F170" s="33"/>
    </row>
  </sheetData>
  <mergeCells count="5">
    <mergeCell ref="B2:C2"/>
    <mergeCell ref="B144:C144"/>
    <mergeCell ref="B148:C148"/>
    <mergeCell ref="B100:C100"/>
    <mergeCell ref="B128:C128"/>
  </mergeCells>
  <phoneticPr fontId="0" type="noConversion"/>
  <pageMargins left="0.78740157480314965" right="0.59055118110236227" top="0.78740157480314965" bottom="0.59055118110236227" header="0" footer="0"/>
  <pageSetup paperSize="9" scale="72" fitToHeight="0" orientation="portrait" horizontalDpi="300" verticalDpi="300" r:id="rId1"/>
  <headerFooter alignWithMargins="0"/>
  <rowBreaks count="1" manualBreakCount="1">
    <brk id="13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7"/>
  <sheetViews>
    <sheetView showGridLines="0" view="pageBreakPreview" zoomScale="85" zoomScaleNormal="70" zoomScaleSheetLayoutView="85" workbookViewId="0">
      <selection activeCell="I14" sqref="I14"/>
    </sheetView>
  </sheetViews>
  <sheetFormatPr baseColWidth="10" defaultRowHeight="13.5" x14ac:dyDescent="0.25"/>
  <cols>
    <col min="1" max="1" width="2.5703125" style="2" customWidth="1"/>
    <col min="2" max="2" width="6" style="2" customWidth="1"/>
    <col min="3" max="3" width="81.85546875" style="2" customWidth="1"/>
    <col min="4" max="4" width="14.28515625" style="2" customWidth="1"/>
    <col min="5" max="5" width="17.140625" style="2" customWidth="1"/>
    <col min="6" max="6" width="17" style="2" customWidth="1"/>
    <col min="7" max="7" width="0.5703125" style="2" customWidth="1"/>
    <col min="8" max="8" width="11.42578125" style="96"/>
    <col min="9" max="9" width="25.28515625" style="96" bestFit="1" customWidth="1"/>
    <col min="10" max="10" width="28.5703125" style="96" bestFit="1" customWidth="1"/>
    <col min="11" max="11" width="12.7109375" style="96" bestFit="1" customWidth="1"/>
    <col min="12" max="13" width="11.42578125" style="96"/>
    <col min="14" max="16384" width="11.42578125" style="2"/>
  </cols>
  <sheetData>
    <row r="1" spans="1:14" ht="15.75" x14ac:dyDescent="0.25">
      <c r="A1" s="32" t="s">
        <v>149</v>
      </c>
      <c r="C1" s="95"/>
      <c r="D1" s="95"/>
      <c r="E1" s="95"/>
    </row>
    <row r="2" spans="1:14" ht="15.75" x14ac:dyDescent="0.25">
      <c r="B2" s="32"/>
      <c r="C2" s="32"/>
      <c r="D2" s="95"/>
      <c r="E2" s="95"/>
    </row>
    <row r="3" spans="1:14" x14ac:dyDescent="0.25">
      <c r="B3" s="95"/>
      <c r="C3" s="95"/>
      <c r="D3" s="95"/>
      <c r="E3" s="95"/>
    </row>
    <row r="4" spans="1:14" x14ac:dyDescent="0.25">
      <c r="B4" s="95" t="s">
        <v>25</v>
      </c>
      <c r="C4" s="95"/>
      <c r="D4" s="97"/>
      <c r="E4" s="95"/>
      <c r="H4" s="3"/>
      <c r="I4" s="3"/>
      <c r="J4" s="3"/>
      <c r="K4" s="3"/>
      <c r="L4" s="3"/>
      <c r="M4" s="3"/>
      <c r="N4" s="3"/>
    </row>
    <row r="5" spans="1:14" x14ac:dyDescent="0.25">
      <c r="H5" s="3"/>
      <c r="I5" s="3"/>
      <c r="J5" s="3"/>
      <c r="K5" s="3"/>
      <c r="L5" s="3"/>
      <c r="M5" s="3"/>
      <c r="N5" s="3"/>
    </row>
    <row r="6" spans="1:14" ht="25.5" x14ac:dyDescent="0.25">
      <c r="B6" s="13" t="s">
        <v>0</v>
      </c>
      <c r="C6" s="13" t="s">
        <v>1</v>
      </c>
      <c r="D6" s="13" t="s">
        <v>17</v>
      </c>
      <c r="E6" s="13" t="s">
        <v>18</v>
      </c>
      <c r="F6" s="13" t="s">
        <v>2</v>
      </c>
      <c r="H6" s="3"/>
      <c r="I6" s="47" t="str">
        <f>D6</f>
        <v>Inversiones eléctricas</v>
      </c>
      <c r="J6" s="47" t="str">
        <f>E6</f>
        <v>Inversiones no eléctricas</v>
      </c>
      <c r="K6" s="3"/>
      <c r="L6" s="3"/>
      <c r="M6" s="47" t="s">
        <v>2</v>
      </c>
      <c r="N6" s="3"/>
    </row>
    <row r="7" spans="1:14" x14ac:dyDescent="0.25">
      <c r="B7" s="98">
        <v>1</v>
      </c>
      <c r="C7" s="99" t="s">
        <v>143</v>
      </c>
      <c r="D7" s="100">
        <v>5843</v>
      </c>
      <c r="E7" s="101">
        <v>2416</v>
      </c>
      <c r="F7" s="102">
        <f>+D7+E7</f>
        <v>8259</v>
      </c>
      <c r="H7" s="3" t="s">
        <v>11</v>
      </c>
      <c r="I7" s="103">
        <f>D12</f>
        <v>7233.2582581917404</v>
      </c>
      <c r="J7" s="103">
        <f>E12</f>
        <v>4277.9807296303215</v>
      </c>
      <c r="K7" s="3"/>
      <c r="L7" s="3" t="s">
        <v>11</v>
      </c>
      <c r="M7" s="103">
        <f>SUM(I7:J7)</f>
        <v>11511.238987822062</v>
      </c>
      <c r="N7" s="3"/>
    </row>
    <row r="8" spans="1:14" x14ac:dyDescent="0.25">
      <c r="B8" s="104">
        <f>B7+1</f>
        <v>2</v>
      </c>
      <c r="C8" s="54" t="s">
        <v>144</v>
      </c>
      <c r="D8" s="105">
        <v>124.60000000000001</v>
      </c>
      <c r="E8" s="106"/>
      <c r="F8" s="107">
        <f t="shared" ref="F8:F11" si="0">+D8+E8</f>
        <v>124.60000000000001</v>
      </c>
      <c r="H8" s="3" t="s">
        <v>13</v>
      </c>
      <c r="I8" s="103">
        <f>D31</f>
        <v>140433.96866142112</v>
      </c>
      <c r="J8" s="103">
        <f>E31</f>
        <v>25940.272745269947</v>
      </c>
      <c r="K8" s="3"/>
      <c r="L8" s="3" t="s">
        <v>13</v>
      </c>
      <c r="M8" s="103">
        <f>SUM(I8:J8)</f>
        <v>166374.24140669109</v>
      </c>
      <c r="N8" s="3"/>
    </row>
    <row r="9" spans="1:14" x14ac:dyDescent="0.25">
      <c r="B9" s="104">
        <f>B8+1</f>
        <v>3</v>
      </c>
      <c r="C9" s="54" t="s">
        <v>145</v>
      </c>
      <c r="D9" s="108">
        <v>23.4</v>
      </c>
      <c r="E9" s="106"/>
      <c r="F9" s="109">
        <f t="shared" si="0"/>
        <v>23.4</v>
      </c>
      <c r="H9" s="3"/>
      <c r="I9" s="103"/>
      <c r="J9" s="103"/>
      <c r="K9" s="3"/>
      <c r="L9" s="3" t="s">
        <v>20</v>
      </c>
      <c r="M9" s="103">
        <f>F62</f>
        <v>103074.35081279498</v>
      </c>
      <c r="N9" s="3"/>
    </row>
    <row r="10" spans="1:14" x14ac:dyDescent="0.25">
      <c r="B10" s="104">
        <f>B9+1</f>
        <v>4</v>
      </c>
      <c r="C10" s="54" t="s">
        <v>153</v>
      </c>
      <c r="D10" s="105">
        <v>811.75825819174077</v>
      </c>
      <c r="E10" s="106">
        <v>1476.1807296303211</v>
      </c>
      <c r="F10" s="107">
        <f t="shared" si="0"/>
        <v>2287.9389878220618</v>
      </c>
      <c r="H10" s="3"/>
      <c r="I10" s="3"/>
      <c r="J10" s="3"/>
      <c r="K10" s="3"/>
      <c r="L10" s="3"/>
      <c r="M10" s="103"/>
      <c r="N10" s="3"/>
    </row>
    <row r="11" spans="1:14" ht="14.25" thickBot="1" x14ac:dyDescent="0.3">
      <c r="B11" s="110">
        <f>B10+1</f>
        <v>5</v>
      </c>
      <c r="C11" s="84" t="s">
        <v>105</v>
      </c>
      <c r="D11" s="111">
        <v>430.5</v>
      </c>
      <c r="E11" s="112">
        <v>385.79999999999995</v>
      </c>
      <c r="F11" s="113">
        <f t="shared" si="0"/>
        <v>816.3</v>
      </c>
      <c r="H11" s="3"/>
      <c r="I11" s="3"/>
      <c r="J11" s="3"/>
      <c r="K11" s="3"/>
      <c r="L11" s="3"/>
      <c r="M11" s="3"/>
      <c r="N11" s="3"/>
    </row>
    <row r="12" spans="1:14" ht="14.25" thickTop="1" x14ac:dyDescent="0.25">
      <c r="B12" s="114" t="s">
        <v>2</v>
      </c>
      <c r="C12" s="114"/>
      <c r="D12" s="115">
        <f>SUM(D7:D11)</f>
        <v>7233.2582581917404</v>
      </c>
      <c r="E12" s="115">
        <f>SUM(E7:E11)</f>
        <v>4277.9807296303215</v>
      </c>
      <c r="F12" s="115">
        <f>SUM(F7:F11)</f>
        <v>11511.23898782206</v>
      </c>
      <c r="H12" s="3"/>
      <c r="I12" s="3"/>
      <c r="J12" s="3"/>
      <c r="K12" s="3"/>
      <c r="L12" s="3"/>
      <c r="M12" s="3"/>
      <c r="N12" s="3"/>
    </row>
    <row r="13" spans="1:14" x14ac:dyDescent="0.25">
      <c r="B13" s="63"/>
      <c r="C13" s="63"/>
      <c r="D13" s="116"/>
      <c r="E13" s="116"/>
      <c r="F13" s="116"/>
      <c r="H13" s="3"/>
      <c r="I13" s="3"/>
      <c r="J13" s="3"/>
      <c r="K13" s="3"/>
      <c r="L13" s="3"/>
      <c r="M13" s="3"/>
      <c r="N13" s="3"/>
    </row>
    <row r="14" spans="1:14" x14ac:dyDescent="0.25">
      <c r="B14" s="117"/>
      <c r="C14" s="117"/>
      <c r="D14" s="118"/>
      <c r="E14" s="118"/>
      <c r="F14" s="118"/>
      <c r="H14" s="3"/>
      <c r="I14" s="3"/>
      <c r="J14" s="3"/>
      <c r="K14" s="3"/>
      <c r="L14" s="3"/>
      <c r="M14" s="3"/>
      <c r="N14" s="3"/>
    </row>
    <row r="15" spans="1:14" x14ac:dyDescent="0.25">
      <c r="B15" s="95" t="s">
        <v>26</v>
      </c>
      <c r="C15" s="117"/>
      <c r="D15" s="118"/>
      <c r="E15" s="118"/>
      <c r="F15" s="118"/>
      <c r="H15" s="3"/>
      <c r="I15" s="3"/>
      <c r="J15" s="3"/>
      <c r="K15" s="3"/>
      <c r="L15" s="3"/>
      <c r="M15" s="3"/>
      <c r="N15" s="3"/>
    </row>
    <row r="16" spans="1:14" x14ac:dyDescent="0.25">
      <c r="B16" s="117"/>
      <c r="C16" s="117"/>
      <c r="D16" s="118"/>
      <c r="E16" s="118"/>
      <c r="F16" s="118"/>
      <c r="H16" s="3"/>
      <c r="I16" s="3"/>
      <c r="J16" s="119"/>
      <c r="K16" s="3"/>
      <c r="L16" s="3"/>
      <c r="M16" s="3"/>
      <c r="N16" s="3"/>
    </row>
    <row r="17" spans="2:6" ht="25.5" x14ac:dyDescent="0.25">
      <c r="B17" s="13" t="s">
        <v>0</v>
      </c>
      <c r="C17" s="13" t="s">
        <v>1</v>
      </c>
      <c r="D17" s="13" t="s">
        <v>17</v>
      </c>
      <c r="E17" s="13" t="s">
        <v>18</v>
      </c>
      <c r="F17" s="13" t="s">
        <v>2</v>
      </c>
    </row>
    <row r="18" spans="2:6" ht="16.5" x14ac:dyDescent="0.3">
      <c r="B18" s="120">
        <v>1</v>
      </c>
      <c r="C18" s="121" t="s">
        <v>146</v>
      </c>
      <c r="D18" s="122">
        <v>6106.25</v>
      </c>
      <c r="E18" s="123">
        <v>558.59999999999991</v>
      </c>
      <c r="F18" s="124">
        <f>SUM(D18:E18)</f>
        <v>6664.85</v>
      </c>
    </row>
    <row r="19" spans="2:6" ht="16.5" x14ac:dyDescent="0.3">
      <c r="B19" s="120">
        <f>+B18+1</f>
        <v>2</v>
      </c>
      <c r="C19" s="121" t="s">
        <v>182</v>
      </c>
      <c r="D19" s="122">
        <v>16.528260270195755</v>
      </c>
      <c r="E19" s="123"/>
      <c r="F19" s="125"/>
    </row>
    <row r="20" spans="2:6" ht="16.5" x14ac:dyDescent="0.3">
      <c r="B20" s="120">
        <f>+B19+1</f>
        <v>3</v>
      </c>
      <c r="C20" s="121" t="s">
        <v>106</v>
      </c>
      <c r="D20" s="126">
        <v>7266.6127153015541</v>
      </c>
      <c r="E20" s="127">
        <v>7918.2742375559646</v>
      </c>
      <c r="F20" s="126">
        <f t="shared" ref="F20:F29" si="1">SUM(D20:E20)</f>
        <v>15184.88695285752</v>
      </c>
    </row>
    <row r="21" spans="2:6" ht="16.5" x14ac:dyDescent="0.3">
      <c r="B21" s="120">
        <f t="shared" ref="B21:B29" si="2">+B20+1</f>
        <v>4</v>
      </c>
      <c r="C21" s="121" t="s">
        <v>107</v>
      </c>
      <c r="D21" s="126"/>
      <c r="E21" s="128"/>
      <c r="F21" s="126">
        <f t="shared" si="1"/>
        <v>0</v>
      </c>
    </row>
    <row r="22" spans="2:6" ht="16.5" x14ac:dyDescent="0.3">
      <c r="B22" s="120">
        <f t="shared" si="2"/>
        <v>5</v>
      </c>
      <c r="C22" s="121" t="s">
        <v>108</v>
      </c>
      <c r="D22" s="125">
        <v>12001.439999999999</v>
      </c>
      <c r="E22" s="127">
        <v>1626.0499999999997</v>
      </c>
      <c r="F22" s="126">
        <f t="shared" si="1"/>
        <v>13627.489999999998</v>
      </c>
    </row>
    <row r="23" spans="2:6" ht="16.5" x14ac:dyDescent="0.3">
      <c r="B23" s="120">
        <f t="shared" si="2"/>
        <v>6</v>
      </c>
      <c r="C23" s="121" t="s">
        <v>109</v>
      </c>
      <c r="D23" s="126"/>
      <c r="E23" s="127"/>
      <c r="F23" s="126">
        <f t="shared" si="1"/>
        <v>0</v>
      </c>
    </row>
    <row r="24" spans="2:6" ht="16.5" x14ac:dyDescent="0.3">
      <c r="B24" s="120">
        <f t="shared" si="2"/>
        <v>7</v>
      </c>
      <c r="C24" s="121" t="s">
        <v>110</v>
      </c>
      <c r="D24" s="126">
        <v>28726.958806726318</v>
      </c>
      <c r="E24" s="128">
        <v>6877.5220141209447</v>
      </c>
      <c r="F24" s="126">
        <f t="shared" si="1"/>
        <v>35604.48082084726</v>
      </c>
    </row>
    <row r="25" spans="2:6" ht="16.5" x14ac:dyDescent="0.3">
      <c r="B25" s="120">
        <f t="shared" si="2"/>
        <v>8</v>
      </c>
      <c r="C25" s="121" t="s">
        <v>111</v>
      </c>
      <c r="D25" s="126">
        <v>23991.622941970309</v>
      </c>
      <c r="E25" s="127">
        <v>556.13360323886627</v>
      </c>
      <c r="F25" s="126">
        <f t="shared" si="1"/>
        <v>24547.756545209173</v>
      </c>
    </row>
    <row r="26" spans="2:6" ht="16.5" x14ac:dyDescent="0.3">
      <c r="B26" s="120">
        <f t="shared" si="2"/>
        <v>9</v>
      </c>
      <c r="C26" s="121" t="s">
        <v>112</v>
      </c>
      <c r="D26" s="126">
        <v>31107.516302702708</v>
      </c>
      <c r="E26" s="127">
        <v>5494.3374351351349</v>
      </c>
      <c r="F26" s="126">
        <f t="shared" si="1"/>
        <v>36601.853737837846</v>
      </c>
    </row>
    <row r="27" spans="2:6" ht="16.5" x14ac:dyDescent="0.3">
      <c r="B27" s="120">
        <f t="shared" si="2"/>
        <v>10</v>
      </c>
      <c r="C27" s="121" t="s">
        <v>113</v>
      </c>
      <c r="D27" s="126">
        <v>13736.256728610058</v>
      </c>
      <c r="E27" s="127">
        <v>2909.3554552190371</v>
      </c>
      <c r="F27" s="126">
        <f t="shared" si="1"/>
        <v>16645.612183829096</v>
      </c>
    </row>
    <row r="28" spans="2:6" ht="16.5" x14ac:dyDescent="0.3">
      <c r="B28" s="120">
        <f t="shared" si="2"/>
        <v>11</v>
      </c>
      <c r="C28" s="121" t="s">
        <v>114</v>
      </c>
      <c r="D28" s="126">
        <v>111.78036000000002</v>
      </c>
      <c r="E28" s="127"/>
      <c r="F28" s="126">
        <f t="shared" si="1"/>
        <v>111.78036000000002</v>
      </c>
    </row>
    <row r="29" spans="2:6" ht="16.5" x14ac:dyDescent="0.3">
      <c r="B29" s="120">
        <f t="shared" si="2"/>
        <v>12</v>
      </c>
      <c r="C29" s="121" t="s">
        <v>115</v>
      </c>
      <c r="D29" s="125">
        <v>17369.002545840001</v>
      </c>
      <c r="E29" s="127"/>
      <c r="F29" s="126">
        <f t="shared" si="1"/>
        <v>17369.002545840001</v>
      </c>
    </row>
    <row r="30" spans="2:6" ht="17.25" thickBot="1" x14ac:dyDescent="0.35">
      <c r="B30" s="129"/>
      <c r="C30" s="130"/>
      <c r="D30" s="131"/>
      <c r="E30" s="132"/>
      <c r="F30" s="126"/>
    </row>
    <row r="31" spans="2:6" ht="15.75" thickTop="1" x14ac:dyDescent="0.25">
      <c r="B31" s="133" t="s">
        <v>2</v>
      </c>
      <c r="C31" s="133"/>
      <c r="D31" s="134">
        <f>SUM(D18:D30)</f>
        <v>140433.96866142112</v>
      </c>
      <c r="E31" s="134">
        <f>SUM(E18:E30)</f>
        <v>25940.272745269947</v>
      </c>
      <c r="F31" s="135">
        <f>SUM(F18:F30)</f>
        <v>166357.71314642089</v>
      </c>
    </row>
    <row r="32" spans="2:6" ht="16.5" x14ac:dyDescent="0.3">
      <c r="B32" s="136"/>
      <c r="C32" s="136"/>
      <c r="D32" s="136"/>
      <c r="E32" s="136"/>
      <c r="F32" s="136"/>
    </row>
    <row r="33" spans="2:9" ht="15" x14ac:dyDescent="0.25">
      <c r="B33" s="137" t="s">
        <v>3</v>
      </c>
      <c r="C33" s="137"/>
      <c r="D33" s="138">
        <f>D12+D31</f>
        <v>147667.22691961288</v>
      </c>
      <c r="E33" s="138">
        <f>E12+E31</f>
        <v>30218.25347490027</v>
      </c>
      <c r="F33" s="138">
        <f>F12+F31</f>
        <v>177868.95213424295</v>
      </c>
      <c r="I33" s="139"/>
    </row>
    <row r="58" spans="2:12" ht="15.75" x14ac:dyDescent="0.25">
      <c r="B58" s="32" t="s">
        <v>150</v>
      </c>
      <c r="C58" s="95"/>
    </row>
    <row r="59" spans="2:12" ht="9" customHeight="1" x14ac:dyDescent="0.25">
      <c r="B59" s="32"/>
      <c r="C59" s="32"/>
    </row>
    <row r="60" spans="2:12" ht="8.4499999999999993" customHeight="1" x14ac:dyDescent="0.25">
      <c r="B60" s="95"/>
      <c r="C60" s="140"/>
    </row>
    <row r="61" spans="2:12" ht="18.600000000000001" customHeight="1" x14ac:dyDescent="0.25">
      <c r="B61" s="141" t="s">
        <v>0</v>
      </c>
      <c r="C61" s="142" t="s">
        <v>4</v>
      </c>
      <c r="D61" s="143"/>
      <c r="E61" s="144"/>
      <c r="F61" s="141" t="s">
        <v>2</v>
      </c>
    </row>
    <row r="62" spans="2:12" ht="16.5" x14ac:dyDescent="0.3">
      <c r="B62" s="145">
        <v>1</v>
      </c>
      <c r="C62" s="146" t="s">
        <v>21</v>
      </c>
      <c r="D62" s="146"/>
      <c r="E62" s="146"/>
      <c r="F62" s="147">
        <v>103074.35081279498</v>
      </c>
      <c r="J62" s="139"/>
      <c r="K62" s="139"/>
      <c r="L62" s="139"/>
    </row>
    <row r="64" spans="2:12" ht="14.25" x14ac:dyDescent="0.3">
      <c r="B64" s="62" t="s">
        <v>184</v>
      </c>
    </row>
    <row r="67" spans="6:6" x14ac:dyDescent="0.25">
      <c r="F67" s="118"/>
    </row>
  </sheetData>
  <mergeCells count="5">
    <mergeCell ref="C62:E62"/>
    <mergeCell ref="B33:C33"/>
    <mergeCell ref="B31:C31"/>
    <mergeCell ref="B12:C12"/>
    <mergeCell ref="C61:E61"/>
  </mergeCells>
  <phoneticPr fontId="0" type="noConversion"/>
  <pageMargins left="0.78740157480314965" right="0.59055118110236227" top="0.78740157480314965" bottom="0.59055118110236227" header="0" footer="0"/>
  <pageSetup paperSize="9" scale="6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9"/>
  <sheetViews>
    <sheetView tabSelected="1" view="pageBreakPreview" zoomScale="90" zoomScaleNormal="90" zoomScaleSheetLayoutView="90" workbookViewId="0">
      <selection activeCell="K13" sqref="K13"/>
    </sheetView>
  </sheetViews>
  <sheetFormatPr baseColWidth="10" defaultColWidth="11.42578125" defaultRowHeight="13.5" x14ac:dyDescent="0.25"/>
  <cols>
    <col min="1" max="1" width="2.140625" style="149" customWidth="1"/>
    <col min="2" max="2" width="6.42578125" style="149" customWidth="1"/>
    <col min="3" max="3" width="63" style="149" customWidth="1"/>
    <col min="4" max="4" width="17.42578125" style="149" customWidth="1"/>
    <col min="5" max="5" width="15.140625" style="149" customWidth="1"/>
    <col min="6" max="6" width="5.85546875" style="149" customWidth="1"/>
    <col min="7" max="16384" width="11.42578125" style="149"/>
  </cols>
  <sheetData>
    <row r="1" spans="1:5" ht="19.5" customHeight="1" x14ac:dyDescent="0.25">
      <c r="A1" s="148" t="s">
        <v>154</v>
      </c>
      <c r="B1" s="148"/>
      <c r="C1" s="148"/>
      <c r="D1" s="148"/>
    </row>
    <row r="2" spans="1:5" ht="12.75" customHeight="1" x14ac:dyDescent="0.25">
      <c r="B2" s="150"/>
    </row>
    <row r="3" spans="1:5" ht="12.75" customHeight="1" x14ac:dyDescent="0.25">
      <c r="B3" s="151" t="s">
        <v>155</v>
      </c>
      <c r="C3" s="151"/>
      <c r="D3" s="151"/>
      <c r="E3" s="151"/>
    </row>
    <row r="4" spans="1:5" ht="12.75" customHeight="1" thickBot="1" x14ac:dyDescent="0.3"/>
    <row r="5" spans="1:5" s="152" customFormat="1" ht="18.75" customHeight="1" thickBot="1" x14ac:dyDescent="0.25">
      <c r="B5" s="153" t="s">
        <v>0</v>
      </c>
      <c r="C5" s="154" t="s">
        <v>1</v>
      </c>
      <c r="D5" s="37" t="s">
        <v>19</v>
      </c>
      <c r="E5" s="38" t="s">
        <v>2</v>
      </c>
    </row>
    <row r="6" spans="1:5" s="152" customFormat="1" ht="18.75" customHeight="1" x14ac:dyDescent="0.2">
      <c r="B6" s="155">
        <v>1</v>
      </c>
      <c r="C6" s="156" t="s">
        <v>176</v>
      </c>
      <c r="D6" s="157" t="s">
        <v>32</v>
      </c>
      <c r="E6" s="158">
        <v>105012</v>
      </c>
    </row>
    <row r="7" spans="1:5" s="152" customFormat="1" ht="18.75" customHeight="1" x14ac:dyDescent="0.2">
      <c r="B7" s="155">
        <v>2</v>
      </c>
      <c r="C7" s="156" t="s">
        <v>60</v>
      </c>
      <c r="D7" s="157" t="s">
        <v>32</v>
      </c>
      <c r="E7" s="158">
        <v>97124.54</v>
      </c>
    </row>
    <row r="8" spans="1:5" s="152" customFormat="1" ht="18.75" customHeight="1" x14ac:dyDescent="0.2">
      <c r="B8" s="155">
        <v>3</v>
      </c>
      <c r="C8" s="159" t="s">
        <v>57</v>
      </c>
      <c r="D8" s="157" t="s">
        <v>32</v>
      </c>
      <c r="E8" s="158">
        <v>74951.99482837267</v>
      </c>
    </row>
    <row r="9" spans="1:5" s="152" customFormat="1" ht="18.75" customHeight="1" x14ac:dyDescent="0.2">
      <c r="B9" s="155">
        <v>4</v>
      </c>
      <c r="C9" s="159" t="s">
        <v>162</v>
      </c>
      <c r="D9" s="157" t="s">
        <v>32</v>
      </c>
      <c r="E9" s="158">
        <v>23988</v>
      </c>
    </row>
    <row r="10" spans="1:5" s="152" customFormat="1" ht="18.75" customHeight="1" x14ac:dyDescent="0.2">
      <c r="B10" s="155">
        <v>5</v>
      </c>
      <c r="C10" s="156" t="s">
        <v>185</v>
      </c>
      <c r="D10" s="157" t="s">
        <v>32</v>
      </c>
      <c r="E10" s="158">
        <v>15557.634400000003</v>
      </c>
    </row>
    <row r="11" spans="1:5" s="152" customFormat="1" ht="18.75" customHeight="1" thickBot="1" x14ac:dyDescent="0.25">
      <c r="B11" s="160" t="s">
        <v>2</v>
      </c>
      <c r="C11" s="161"/>
      <c r="D11" s="161"/>
      <c r="E11" s="162">
        <f>SUM(E6:E10)</f>
        <v>316634.16922837263</v>
      </c>
    </row>
    <row r="12" spans="1:5" ht="12.75" customHeight="1" x14ac:dyDescent="0.25">
      <c r="B12" s="163"/>
      <c r="C12" s="163"/>
      <c r="D12" s="163"/>
      <c r="E12" s="164"/>
    </row>
    <row r="13" spans="1:5" ht="12.75" customHeight="1" x14ac:dyDescent="0.25">
      <c r="B13" s="163"/>
      <c r="C13" s="163"/>
      <c r="D13" s="163"/>
      <c r="E13" s="164"/>
    </row>
    <row r="14" spans="1:5" ht="12.75" customHeight="1" x14ac:dyDescent="0.25">
      <c r="B14" s="163"/>
      <c r="C14" s="163"/>
      <c r="D14" s="163"/>
      <c r="E14" s="164"/>
    </row>
    <row r="15" spans="1:5" ht="12.75" customHeight="1" x14ac:dyDescent="0.25">
      <c r="B15" s="163"/>
      <c r="C15" s="163"/>
      <c r="D15" s="163"/>
      <c r="E15" s="164"/>
    </row>
    <row r="16" spans="1:5" ht="12.75" customHeight="1" x14ac:dyDescent="0.25">
      <c r="B16" s="163"/>
      <c r="C16" s="163"/>
      <c r="D16" s="163"/>
      <c r="E16" s="164"/>
    </row>
    <row r="17" spans="2:5" ht="12.75" customHeight="1" x14ac:dyDescent="0.25">
      <c r="B17" s="163"/>
      <c r="C17" s="163"/>
      <c r="D17" s="163"/>
      <c r="E17" s="164"/>
    </row>
    <row r="18" spans="2:5" ht="12.75" customHeight="1" x14ac:dyDescent="0.25">
      <c r="B18" s="163"/>
      <c r="C18" s="163"/>
      <c r="D18" s="163"/>
      <c r="E18" s="164"/>
    </row>
    <row r="19" spans="2:5" ht="12.75" customHeight="1" x14ac:dyDescent="0.25">
      <c r="B19" s="163"/>
      <c r="C19" s="163"/>
      <c r="D19" s="163"/>
      <c r="E19" s="164"/>
    </row>
    <row r="20" spans="2:5" ht="12.75" customHeight="1" x14ac:dyDescent="0.25">
      <c r="B20" s="163"/>
      <c r="C20" s="163"/>
      <c r="D20" s="163"/>
      <c r="E20" s="164"/>
    </row>
    <row r="21" spans="2:5" ht="12.75" customHeight="1" x14ac:dyDescent="0.25">
      <c r="B21" s="163"/>
      <c r="C21" s="163"/>
      <c r="D21" s="163"/>
      <c r="E21" s="164"/>
    </row>
    <row r="22" spans="2:5" ht="12.75" customHeight="1" x14ac:dyDescent="0.25">
      <c r="B22" s="163"/>
      <c r="C22" s="163"/>
      <c r="D22" s="163"/>
      <c r="E22" s="164"/>
    </row>
    <row r="23" spans="2:5" ht="12.75" customHeight="1" x14ac:dyDescent="0.25">
      <c r="B23" s="163"/>
      <c r="C23" s="163"/>
      <c r="D23" s="163"/>
      <c r="E23" s="164"/>
    </row>
    <row r="24" spans="2:5" ht="12.75" customHeight="1" x14ac:dyDescent="0.25">
      <c r="B24" s="163"/>
      <c r="C24" s="163"/>
      <c r="D24" s="163"/>
      <c r="E24" s="164"/>
    </row>
    <row r="25" spans="2:5" ht="12.75" customHeight="1" x14ac:dyDescent="0.25">
      <c r="B25" s="163"/>
      <c r="C25" s="163"/>
      <c r="D25" s="163"/>
      <c r="E25" s="164"/>
    </row>
    <row r="26" spans="2:5" ht="12.75" customHeight="1" x14ac:dyDescent="0.25">
      <c r="B26" s="163"/>
      <c r="C26" s="163"/>
      <c r="D26" s="163"/>
      <c r="E26" s="164"/>
    </row>
    <row r="27" spans="2:5" ht="12.75" customHeight="1" x14ac:dyDescent="0.25">
      <c r="B27" s="163"/>
      <c r="C27" s="163"/>
      <c r="D27" s="163"/>
      <c r="E27" s="164"/>
    </row>
    <row r="28" spans="2:5" ht="12.75" customHeight="1" x14ac:dyDescent="0.25"/>
    <row r="29" spans="2:5" ht="12.75" customHeight="1" x14ac:dyDescent="0.25">
      <c r="B29" s="151" t="s">
        <v>156</v>
      </c>
      <c r="C29" s="151"/>
      <c r="D29" s="151"/>
      <c r="E29" s="151"/>
    </row>
    <row r="30" spans="2:5" ht="12.75" customHeight="1" thickBot="1" x14ac:dyDescent="0.3"/>
    <row r="31" spans="2:5" s="152" customFormat="1" ht="18.75" customHeight="1" thickBot="1" x14ac:dyDescent="0.25">
      <c r="B31" s="153" t="s">
        <v>0</v>
      </c>
      <c r="C31" s="154" t="s">
        <v>1</v>
      </c>
      <c r="D31" s="37" t="s">
        <v>19</v>
      </c>
      <c r="E31" s="38" t="s">
        <v>2</v>
      </c>
    </row>
    <row r="32" spans="2:5" s="152" customFormat="1" ht="18.75" customHeight="1" x14ac:dyDescent="0.2">
      <c r="B32" s="155">
        <v>1</v>
      </c>
      <c r="C32" s="156" t="s">
        <v>186</v>
      </c>
      <c r="D32" s="157" t="s">
        <v>32</v>
      </c>
      <c r="E32" s="158">
        <v>157164.87637000001</v>
      </c>
    </row>
    <row r="33" spans="2:5" s="152" customFormat="1" ht="18.75" customHeight="1" x14ac:dyDescent="0.2">
      <c r="B33" s="155">
        <v>2</v>
      </c>
      <c r="C33" s="156" t="s">
        <v>187</v>
      </c>
      <c r="D33" s="157" t="s">
        <v>32</v>
      </c>
      <c r="E33" s="158">
        <v>78291.822599999985</v>
      </c>
    </row>
    <row r="34" spans="2:5" s="152" customFormat="1" ht="18.75" customHeight="1" x14ac:dyDescent="0.2">
      <c r="B34" s="155">
        <v>3</v>
      </c>
      <c r="C34" s="156" t="s">
        <v>169</v>
      </c>
      <c r="D34" s="157" t="s">
        <v>32</v>
      </c>
      <c r="E34" s="158">
        <v>5656</v>
      </c>
    </row>
    <row r="35" spans="2:5" s="152" customFormat="1" ht="18.75" customHeight="1" x14ac:dyDescent="0.2">
      <c r="B35" s="155">
        <v>4</v>
      </c>
      <c r="C35" s="156" t="s">
        <v>188</v>
      </c>
      <c r="D35" s="157" t="s">
        <v>32</v>
      </c>
      <c r="E35" s="158">
        <v>3685.85482</v>
      </c>
    </row>
    <row r="36" spans="2:5" s="152" customFormat="1" ht="18.75" customHeight="1" x14ac:dyDescent="0.2">
      <c r="B36" s="155">
        <v>5</v>
      </c>
      <c r="C36" s="156" t="s">
        <v>189</v>
      </c>
      <c r="D36" s="157" t="s">
        <v>32</v>
      </c>
      <c r="E36" s="158">
        <v>1349</v>
      </c>
    </row>
    <row r="37" spans="2:5" s="152" customFormat="1" ht="6" customHeight="1" x14ac:dyDescent="0.2">
      <c r="B37" s="155"/>
      <c r="C37" s="159"/>
      <c r="D37" s="157"/>
      <c r="E37" s="158"/>
    </row>
    <row r="38" spans="2:5" s="152" customFormat="1" ht="18.75" customHeight="1" thickBot="1" x14ac:dyDescent="0.25">
      <c r="B38" s="160" t="s">
        <v>2</v>
      </c>
      <c r="C38" s="161"/>
      <c r="D38" s="161"/>
      <c r="E38" s="162">
        <f>SUM(E32:E37)</f>
        <v>246147.55379000001</v>
      </c>
    </row>
    <row r="39" spans="2:5" ht="12.75" customHeight="1" x14ac:dyDescent="0.3">
      <c r="B39" s="62" t="s">
        <v>31</v>
      </c>
      <c r="C39" s="163"/>
      <c r="D39" s="163"/>
      <c r="E39" s="164"/>
    </row>
    <row r="40" spans="2:5" ht="12.75" customHeight="1" x14ac:dyDescent="0.25">
      <c r="B40" s="163"/>
      <c r="C40" s="163"/>
      <c r="D40" s="163"/>
      <c r="E40" s="164"/>
    </row>
    <row r="41" spans="2:5" ht="12.75" customHeight="1" x14ac:dyDescent="0.25">
      <c r="B41" s="163"/>
      <c r="C41" s="163"/>
      <c r="D41" s="163"/>
      <c r="E41" s="164"/>
    </row>
    <row r="42" spans="2:5" ht="12.75" customHeight="1" x14ac:dyDescent="0.25">
      <c r="B42" s="163"/>
      <c r="C42" s="163"/>
      <c r="D42" s="163"/>
      <c r="E42" s="164"/>
    </row>
    <row r="43" spans="2:5" ht="12.75" customHeight="1" x14ac:dyDescent="0.25">
      <c r="B43" s="163"/>
      <c r="C43" s="163"/>
      <c r="D43" s="163"/>
      <c r="E43" s="164"/>
    </row>
    <row r="44" spans="2:5" ht="12.75" customHeight="1" x14ac:dyDescent="0.25">
      <c r="B44" s="163"/>
      <c r="C44" s="163"/>
      <c r="D44" s="163"/>
      <c r="E44" s="164"/>
    </row>
    <row r="45" spans="2:5" ht="12.75" customHeight="1" x14ac:dyDescent="0.25">
      <c r="B45" s="163"/>
      <c r="C45" s="163"/>
      <c r="D45" s="163"/>
      <c r="E45" s="164"/>
    </row>
    <row r="46" spans="2:5" ht="12.75" customHeight="1" x14ac:dyDescent="0.25">
      <c r="B46" s="163"/>
      <c r="C46" s="163"/>
      <c r="D46" s="163"/>
      <c r="E46" s="164"/>
    </row>
    <row r="47" spans="2:5" ht="12.75" customHeight="1" x14ac:dyDescent="0.25">
      <c r="B47" s="163"/>
      <c r="C47" s="163"/>
      <c r="D47" s="163"/>
      <c r="E47" s="164"/>
    </row>
    <row r="48" spans="2:5" ht="12.75" customHeight="1" x14ac:dyDescent="0.25">
      <c r="B48" s="163"/>
      <c r="C48" s="163"/>
      <c r="D48" s="163"/>
      <c r="E48" s="164"/>
    </row>
    <row r="49" spans="2:5" ht="12.75" customHeight="1" x14ac:dyDescent="0.25">
      <c r="B49" s="163"/>
      <c r="C49" s="163"/>
      <c r="D49" s="163"/>
      <c r="E49" s="164"/>
    </row>
    <row r="50" spans="2:5" ht="12.75" customHeight="1" x14ac:dyDescent="0.25">
      <c r="B50" s="163"/>
      <c r="C50" s="163"/>
      <c r="D50" s="163"/>
      <c r="E50" s="164"/>
    </row>
    <row r="51" spans="2:5" ht="12.75" customHeight="1" x14ac:dyDescent="0.25">
      <c r="B51" s="163"/>
      <c r="C51" s="163"/>
      <c r="D51" s="163"/>
      <c r="E51" s="164"/>
    </row>
    <row r="52" spans="2:5" ht="12.75" customHeight="1" x14ac:dyDescent="0.25">
      <c r="B52" s="163"/>
      <c r="C52" s="163"/>
      <c r="D52" s="163"/>
      <c r="E52" s="164"/>
    </row>
    <row r="53" spans="2:5" ht="12.75" customHeight="1" x14ac:dyDescent="0.25">
      <c r="B53" s="163"/>
      <c r="C53" s="163"/>
      <c r="D53" s="163"/>
      <c r="E53" s="164"/>
    </row>
    <row r="54" spans="2:5" ht="12.75" customHeight="1" x14ac:dyDescent="0.25">
      <c r="B54" s="163"/>
      <c r="C54" s="163"/>
      <c r="D54" s="163"/>
      <c r="E54" s="164"/>
    </row>
    <row r="55" spans="2:5" ht="12.75" customHeight="1" x14ac:dyDescent="0.25">
      <c r="B55" s="163"/>
      <c r="C55" s="163"/>
      <c r="D55" s="163"/>
      <c r="E55" s="164"/>
    </row>
    <row r="56" spans="2:5" ht="12.75" customHeight="1" x14ac:dyDescent="0.25">
      <c r="B56" s="163"/>
      <c r="C56" s="163"/>
      <c r="D56" s="163"/>
      <c r="E56" s="164"/>
    </row>
    <row r="57" spans="2:5" ht="12.75" customHeight="1" x14ac:dyDescent="0.25">
      <c r="B57" s="163"/>
      <c r="C57" s="163"/>
      <c r="D57" s="163"/>
      <c r="E57" s="164"/>
    </row>
    <row r="58" spans="2:5" x14ac:dyDescent="0.25">
      <c r="B58" s="163"/>
      <c r="C58" s="163"/>
      <c r="D58" s="163"/>
      <c r="E58" s="164"/>
    </row>
    <row r="61" spans="2:5" ht="15.75" x14ac:dyDescent="0.25">
      <c r="B61" s="151" t="s">
        <v>157</v>
      </c>
      <c r="C61" s="151"/>
      <c r="D61" s="151"/>
      <c r="E61" s="151"/>
    </row>
    <row r="62" spans="2:5" ht="14.25" thickBot="1" x14ac:dyDescent="0.3"/>
    <row r="63" spans="2:5" s="152" customFormat="1" ht="18.75" customHeight="1" thickBot="1" x14ac:dyDescent="0.25">
      <c r="B63" s="153" t="s">
        <v>0</v>
      </c>
      <c r="C63" s="154" t="s">
        <v>1</v>
      </c>
      <c r="D63" s="37" t="s">
        <v>19</v>
      </c>
      <c r="E63" s="38" t="s">
        <v>2</v>
      </c>
    </row>
    <row r="64" spans="2:5" s="152" customFormat="1" ht="18.75" customHeight="1" x14ac:dyDescent="0.2">
      <c r="B64" s="155">
        <v>1</v>
      </c>
      <c r="C64" s="156" t="s">
        <v>102</v>
      </c>
      <c r="D64" s="157" t="s">
        <v>32</v>
      </c>
      <c r="E64" s="158">
        <v>118637.10974473687</v>
      </c>
    </row>
    <row r="65" spans="2:5" s="152" customFormat="1" ht="18.75" customHeight="1" x14ac:dyDescent="0.2">
      <c r="B65" s="155">
        <v>2</v>
      </c>
      <c r="C65" s="156" t="s">
        <v>103</v>
      </c>
      <c r="D65" s="157" t="s">
        <v>32</v>
      </c>
      <c r="E65" s="158">
        <v>99155.1</v>
      </c>
    </row>
    <row r="66" spans="2:5" s="152" customFormat="1" ht="18.75" customHeight="1" x14ac:dyDescent="0.2">
      <c r="B66" s="155">
        <v>3</v>
      </c>
      <c r="C66" s="159" t="s">
        <v>112</v>
      </c>
      <c r="D66" s="157" t="s">
        <v>33</v>
      </c>
      <c r="E66" s="158">
        <v>36601.853737837839</v>
      </c>
    </row>
    <row r="67" spans="2:5" s="152" customFormat="1" ht="18.75" customHeight="1" x14ac:dyDescent="0.2">
      <c r="B67" s="155">
        <v>4</v>
      </c>
      <c r="C67" s="159" t="s">
        <v>110</v>
      </c>
      <c r="D67" s="157" t="s">
        <v>33</v>
      </c>
      <c r="E67" s="158">
        <v>35604.48082084726</v>
      </c>
    </row>
    <row r="68" spans="2:5" s="152" customFormat="1" ht="18.75" customHeight="1" x14ac:dyDescent="0.2">
      <c r="B68" s="155">
        <v>5</v>
      </c>
      <c r="C68" s="156" t="s">
        <v>111</v>
      </c>
      <c r="D68" s="157" t="s">
        <v>33</v>
      </c>
      <c r="E68" s="158">
        <v>24547.756545209173</v>
      </c>
    </row>
    <row r="69" spans="2:5" s="152" customFormat="1" ht="18.75" customHeight="1" thickBot="1" x14ac:dyDescent="0.25">
      <c r="B69" s="160" t="s">
        <v>2</v>
      </c>
      <c r="C69" s="161"/>
      <c r="D69" s="161"/>
      <c r="E69" s="162">
        <f>SUM(E64:E68)</f>
        <v>314546.30084863113</v>
      </c>
    </row>
  </sheetData>
  <mergeCells count="6">
    <mergeCell ref="B69:D69"/>
    <mergeCell ref="B3:E3"/>
    <mergeCell ref="B11:D11"/>
    <mergeCell ref="B38:D38"/>
    <mergeCell ref="B29:E29"/>
    <mergeCell ref="B61:E61"/>
  </mergeCells>
  <pageMargins left="0.78740157480314965" right="0.59055118110236215" top="0.78740157480314965" bottom="0.59055118110236215" header="0" footer="0"/>
  <pageSetup paperSize="9" scale="8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8.1</vt:lpstr>
      <vt:lpstr>8.2</vt:lpstr>
      <vt:lpstr>8.3 y 8.4</vt:lpstr>
      <vt:lpstr>8.5</vt:lpstr>
      <vt:lpstr>'8.1'!Área_de_impresión</vt:lpstr>
      <vt:lpstr>'8.2'!Área_de_impresión</vt:lpstr>
      <vt:lpstr>'8.3 y 8.4'!Área_de_impresión</vt:lpstr>
      <vt:lpstr>'8.5'!Área_de_impresión</vt:lpstr>
      <vt:lpstr>'8.2'!Títulos_a_imprimir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Neyra Vilca, Anival Wenceslao</dc:creator>
  <cp:lastModifiedBy>Neyra Vilca Anival Wenceslao</cp:lastModifiedBy>
  <cp:lastPrinted>2023-06-19T20:01:16Z</cp:lastPrinted>
  <dcterms:created xsi:type="dcterms:W3CDTF">2007-07-24T14:30:20Z</dcterms:created>
  <dcterms:modified xsi:type="dcterms:W3CDTF">2025-01-23T14:39:09Z</dcterms:modified>
</cp:coreProperties>
</file>